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nas01\koyo\05 働く女性サポート室\■■■働き方改革・正社員化■■■\20 労働条件等実態調査\R6実態調査\18 プレスリリース・HP掲載関係\"/>
    </mc:Choice>
  </mc:AlternateContent>
  <bookViews>
    <workbookView xWindow="192" yWindow="168" windowWidth="28416" windowHeight="15360" tabRatio="731" firstSheet="61" activeTab="70"/>
  </bookViews>
  <sheets>
    <sheet name="付表1" sheetId="2" r:id="rId1"/>
    <sheet name="付表2-1" sheetId="114" r:id="rId2"/>
    <sheet name="付表2-2" sheetId="112" r:id="rId3"/>
    <sheet name="付表2-3" sheetId="113" r:id="rId4"/>
    <sheet name="付表2-4" sheetId="115" r:id="rId5"/>
    <sheet name="付表2-5" sheetId="116" r:id="rId6"/>
    <sheet name="付表2-6" sheetId="117" r:id="rId7"/>
    <sheet name="付表2-7" sheetId="3" r:id="rId8"/>
    <sheet name="付表2-8" sheetId="4" r:id="rId9"/>
    <sheet name="付表2-9" sheetId="5" r:id="rId10"/>
    <sheet name="付表2-10" sheetId="6" r:id="rId11"/>
    <sheet name="付表2-11" sheetId="118" r:id="rId12"/>
    <sheet name="付表2-12" sheetId="119" r:id="rId13"/>
    <sheet name="付表3-1" sheetId="7" r:id="rId14"/>
    <sheet name="付表3-2" sheetId="8" r:id="rId15"/>
    <sheet name="付表4-1" sheetId="9" r:id="rId16"/>
    <sheet name="付表4-2" sheetId="10" r:id="rId17"/>
    <sheet name="付表5" sheetId="11" r:id="rId18"/>
    <sheet name="付表6-1" sheetId="14" r:id="rId19"/>
    <sheet name="付表6-2" sheetId="15" r:id="rId20"/>
    <sheet name="付表7" sheetId="16" r:id="rId21"/>
    <sheet name="付表8" sheetId="17" r:id="rId22"/>
    <sheet name="付表9" sheetId="18" r:id="rId23"/>
    <sheet name="付表10" sheetId="19" r:id="rId24"/>
    <sheet name="付表11" sheetId="83" r:id="rId25"/>
    <sheet name="付表12" sheetId="23" r:id="rId26"/>
    <sheet name="付表13-1" sheetId="24" r:id="rId27"/>
    <sheet name="付表13-2" sheetId="151" r:id="rId28"/>
    <sheet name="付表13-3" sheetId="25" r:id="rId29"/>
    <sheet name="付表14" sheetId="20" r:id="rId30"/>
    <sheet name="付表15" sheetId="71" r:id="rId31"/>
    <sheet name="付表16" sheetId="26" r:id="rId32"/>
    <sheet name="付表17-1" sheetId="27" r:id="rId33"/>
    <sheet name="付表17-2(平均取得日数あり)" sheetId="82" r:id="rId34"/>
    <sheet name="付表18" sheetId="29" r:id="rId35"/>
    <sheet name="付表19-1" sheetId="128" r:id="rId36"/>
    <sheet name="付表19-2" sheetId="129" r:id="rId37"/>
    <sheet name="付表19-3" sheetId="130" r:id="rId38"/>
    <sheet name="付表19-4" sheetId="131" r:id="rId39"/>
    <sheet name="付表19-5" sheetId="132" r:id="rId40"/>
    <sheet name="付表19-6" sheetId="133" r:id="rId41"/>
    <sheet name="付表20-1" sheetId="30" r:id="rId42"/>
    <sheet name="付表20-2" sheetId="31" r:id="rId43"/>
    <sheet name="付表20-3" sheetId="32" r:id="rId44"/>
    <sheet name="付表20-4" sheetId="33" r:id="rId45"/>
    <sheet name="付表20-5" sheetId="34" r:id="rId46"/>
    <sheet name="付表20-6" sheetId="35" r:id="rId47"/>
    <sheet name="付表20-7" sheetId="36" r:id="rId48"/>
    <sheet name="付表21" sheetId="37" r:id="rId49"/>
    <sheet name="付表22" sheetId="38" r:id="rId50"/>
    <sheet name="付表23" sheetId="39" r:id="rId51"/>
    <sheet name="付表24-1" sheetId="86" r:id="rId52"/>
    <sheet name="付表24-2" sheetId="87" r:id="rId53"/>
    <sheet name="付表25-1" sheetId="89" r:id="rId54"/>
    <sheet name="付表25-2" sheetId="90" r:id="rId55"/>
    <sheet name="付表26-1" sheetId="91" r:id="rId56"/>
    <sheet name="付表26-2" sheetId="92" r:id="rId57"/>
    <sheet name="付表27-1" sheetId="40" r:id="rId58"/>
    <sheet name="付表27-2" sheetId="41" r:id="rId59"/>
    <sheet name="付表27-3" sheetId="42" r:id="rId60"/>
    <sheet name="付表27-4" sheetId="43" r:id="rId61"/>
    <sheet name="付表27-5" sheetId="59" r:id="rId62"/>
    <sheet name="付表28" sheetId="142" r:id="rId63"/>
    <sheet name="付表29" sheetId="60" r:id="rId64"/>
    <sheet name="付表30-1" sheetId="49" r:id="rId65"/>
    <sheet name="付表30-2" sheetId="50" r:id="rId66"/>
    <sheet name="付表30-3" sheetId="48" r:id="rId67"/>
    <sheet name="付表31-1" sheetId="121" r:id="rId68"/>
    <sheet name="付表31-2" sheetId="122" r:id="rId69"/>
    <sheet name="付表31-3" sheetId="123" r:id="rId70"/>
    <sheet name="付表32-1" sheetId="57" r:id="rId71"/>
    <sheet name="付表32-2" sheetId="152" r:id="rId72"/>
    <sheet name="付表33" sheetId="75" r:id="rId73"/>
    <sheet name="付表34" sheetId="76" r:id="rId74"/>
  </sheets>
  <definedNames>
    <definedName name="_xlnm.Print_Area" localSheetId="0">付表1!$A$1:$V$53</definedName>
    <definedName name="_xlnm.Print_Area" localSheetId="23">付表10!$A$1:$L$101</definedName>
    <definedName name="_xlnm.Print_Area" localSheetId="24">付表11!$A$1:$N$53</definedName>
    <definedName name="_xlnm.Print_Area" localSheetId="25">付表12!$A$1:$N$53</definedName>
    <definedName name="_xlnm.Print_Area" localSheetId="26">'付表13-1'!$A$1:$L$53</definedName>
    <definedName name="_xlnm.Print_Area" localSheetId="27">'付表13-2'!$A$1:$N$100</definedName>
    <definedName name="_xlnm.Print_Area" localSheetId="28">'付表13-3'!$A$1:$O$53</definedName>
    <definedName name="_xlnm.Print_Area" localSheetId="29">付表14!$A$1:$L$53</definedName>
    <definedName name="_xlnm.Print_Area" localSheetId="30">付表15!$A$1:$Q$101</definedName>
    <definedName name="_xlnm.Print_Area" localSheetId="31">付表16!$A$1:$N$53</definedName>
    <definedName name="_xlnm.Print_Area" localSheetId="32">'付表17-1'!$A$1:$N$100</definedName>
    <definedName name="_xlnm.Print_Area" localSheetId="33">'付表17-2(平均取得日数あり)'!$A$1:$U$100</definedName>
    <definedName name="_xlnm.Print_Area" localSheetId="34">付表18!$A$1:$M$100</definedName>
    <definedName name="_xlnm.Print_Area" localSheetId="35">'付表19-1'!$A$1:$S$100</definedName>
    <definedName name="_xlnm.Print_Area" localSheetId="36">'付表19-2'!$A$1:$S$100</definedName>
    <definedName name="_xlnm.Print_Area" localSheetId="37">'付表19-3'!$A$1:$S$100</definedName>
    <definedName name="_xlnm.Print_Area" localSheetId="38">'付表19-4'!$A$1:$S$100</definedName>
    <definedName name="_xlnm.Print_Area" localSheetId="39">'付表19-5'!$A$1:$S$100</definedName>
    <definedName name="_xlnm.Print_Area" localSheetId="40">'付表19-6'!$A$1:$S$100</definedName>
    <definedName name="_xlnm.Print_Area" localSheetId="41">'付表20-1'!$A$1:$O$100</definedName>
    <definedName name="_xlnm.Print_Area" localSheetId="42">'付表20-2'!$A$1:$R$100</definedName>
    <definedName name="_xlnm.Print_Area" localSheetId="43">'付表20-3'!$A$1:$R$100</definedName>
    <definedName name="_xlnm.Print_Area" localSheetId="44">'付表20-4'!$A$1:$R$100</definedName>
    <definedName name="_xlnm.Print_Area" localSheetId="45">'付表20-5'!$A$1:$Q$100</definedName>
    <definedName name="_xlnm.Print_Area" localSheetId="46">'付表20-6'!$A$1:$Q$100</definedName>
    <definedName name="_xlnm.Print_Area" localSheetId="47">'付表20-7'!$A$1:$K$100</definedName>
    <definedName name="_xlnm.Print_Area" localSheetId="48">付表21!$A$1:$N$53</definedName>
    <definedName name="_xlnm.Print_Area" localSheetId="1">'付表2-1'!$A$1:$P$53</definedName>
    <definedName name="_xlnm.Print_Area" localSheetId="10">'付表2-10'!$A$1:$L$53</definedName>
    <definedName name="_xlnm.Print_Area" localSheetId="11">'付表2-11'!$A$1:$L$53</definedName>
    <definedName name="_xlnm.Print_Area" localSheetId="12">'付表2-12'!$A$1:$L$53</definedName>
    <definedName name="_xlnm.Print_Area" localSheetId="49">付表22!$A$1:$P$53</definedName>
    <definedName name="_xlnm.Print_Area" localSheetId="2">'付表2-2'!$A$1:$P$53</definedName>
    <definedName name="_xlnm.Print_Area" localSheetId="50">付表23!$A$1:$M$100</definedName>
    <definedName name="_xlnm.Print_Area" localSheetId="3">'付表2-3'!$A$1:$P$53</definedName>
    <definedName name="_xlnm.Print_Area" localSheetId="4">'付表2-4'!$A$1:$P$53</definedName>
    <definedName name="_xlnm.Print_Area" localSheetId="51">'付表24-1'!$A$1:$R$53</definedName>
    <definedName name="_xlnm.Print_Area" localSheetId="52">'付表24-2'!$A$1:$R$53</definedName>
    <definedName name="_xlnm.Print_Area" localSheetId="5">'付表2-5'!$A$1:$P$53</definedName>
    <definedName name="_xlnm.Print_Area" localSheetId="53">'付表25-1'!$A$1:$P$53</definedName>
    <definedName name="_xlnm.Print_Area" localSheetId="54">'付表25-2'!$A$1:$P$53</definedName>
    <definedName name="_xlnm.Print_Area" localSheetId="6">'付表2-6'!$A$1:$P$53</definedName>
    <definedName name="_xlnm.Print_Area" localSheetId="55">'付表26-1'!$A$1:$N$53</definedName>
    <definedName name="_xlnm.Print_Area" localSheetId="56">'付表26-2'!$A$1:$N$53</definedName>
    <definedName name="_xlnm.Print_Area" localSheetId="7">'付表2-7'!$A$1:$P$53</definedName>
    <definedName name="_xlnm.Print_Area" localSheetId="57">'付表27-1'!$A$1:$Q$99</definedName>
    <definedName name="_xlnm.Print_Area" localSheetId="58">'付表27-2'!$A$1:$M$100</definedName>
    <definedName name="_xlnm.Print_Area" localSheetId="59">'付表27-3'!$A$1:$N$100</definedName>
    <definedName name="_xlnm.Print_Area" localSheetId="60">'付表27-4'!$A$1:$Q$53</definedName>
    <definedName name="_xlnm.Print_Area" localSheetId="61">'付表27-5'!$A$1:$M$100</definedName>
    <definedName name="_xlnm.Print_Area" localSheetId="62">付表28!$A$1:$N$53</definedName>
    <definedName name="_xlnm.Print_Area" localSheetId="8">'付表2-8'!$A$1:$P$53</definedName>
    <definedName name="_xlnm.Print_Area" localSheetId="63">付表29!$A$1:$Q$100</definedName>
    <definedName name="_xlnm.Print_Area" localSheetId="9">'付表2-9'!$A$1:$P$53</definedName>
    <definedName name="_xlnm.Print_Area" localSheetId="64">'付表30-1'!$A$1:$M$100</definedName>
    <definedName name="_xlnm.Print_Area" localSheetId="65">'付表30-2'!$A$1:$M$100</definedName>
    <definedName name="_xlnm.Print_Area" localSheetId="66">'付表30-3'!$A$1:$M$100</definedName>
    <definedName name="_xlnm.Print_Area" localSheetId="13">'付表3-1'!$A$1:$R$53</definedName>
    <definedName name="_xlnm.Print_Area" localSheetId="67">'付表31-1'!$A$1:$P$100</definedName>
    <definedName name="_xlnm.Print_Area" localSheetId="68">'付表31-2'!$A$1:$P$100</definedName>
    <definedName name="_xlnm.Print_Area" localSheetId="69">'付表31-3'!$A$1:$P$100</definedName>
    <definedName name="_xlnm.Print_Area" localSheetId="14">'付表3-2'!$A$1:$O$53</definedName>
    <definedName name="_xlnm.Print_Area" localSheetId="70">'付表32-1'!$A$1:$O$100</definedName>
    <definedName name="_xlnm.Print_Area" localSheetId="71">'付表32-2'!$A$1:$O$100</definedName>
    <definedName name="_xlnm.Print_Area" localSheetId="72">付表33!$A$1:$N$100</definedName>
    <definedName name="_xlnm.Print_Area" localSheetId="73">付表34!$A$1:$L$100</definedName>
    <definedName name="_xlnm.Print_Area" localSheetId="15">'付表4-1'!$A$1:$N$53</definedName>
    <definedName name="_xlnm.Print_Area" localSheetId="16">'付表4-2'!$A$1:$N$53</definedName>
    <definedName name="_xlnm.Print_Area" localSheetId="17">付表5!$A$1:$J$53</definedName>
    <definedName name="_xlnm.Print_Area" localSheetId="18">'付表6-1'!$A$1:$O$100</definedName>
    <definedName name="_xlnm.Print_Area" localSheetId="19">'付表6-2'!$A$1:$O$100</definedName>
    <definedName name="_xlnm.Print_Area" localSheetId="20">付表7!$A$1:$N$53</definedName>
    <definedName name="_xlnm.Print_Area" localSheetId="21">付表8!$A$1:$P$53</definedName>
    <definedName name="_xlnm.Print_Area" localSheetId="22">付表9!$A$1:$L$53</definedName>
    <definedName name="_xlnm.Print_Titles" localSheetId="70">'付表32-1'!$A:$F</definedName>
    <definedName name="_xlnm.Print_Titles" localSheetId="71">'付表32-2'!$A:$F</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48" l="1"/>
  <c r="N100" i="152" l="1"/>
  <c r="M100" i="152"/>
  <c r="L100" i="152"/>
  <c r="K100" i="152"/>
  <c r="J100" i="152"/>
  <c r="I100" i="152"/>
  <c r="H100" i="152"/>
  <c r="G100" i="152"/>
  <c r="N98" i="152"/>
  <c r="M98" i="152"/>
  <c r="L98" i="152"/>
  <c r="K98" i="152"/>
  <c r="J98" i="152"/>
  <c r="I98" i="152"/>
  <c r="H98" i="152"/>
  <c r="G98" i="152"/>
  <c r="N96" i="152"/>
  <c r="M96" i="152"/>
  <c r="L96" i="152"/>
  <c r="K96" i="152"/>
  <c r="J96" i="152"/>
  <c r="I96" i="152"/>
  <c r="H96" i="152"/>
  <c r="G96" i="152"/>
  <c r="N94" i="152"/>
  <c r="M94" i="152"/>
  <c r="L94" i="152"/>
  <c r="K94" i="152"/>
  <c r="J94" i="152"/>
  <c r="I94" i="152"/>
  <c r="H94" i="152"/>
  <c r="G94" i="152"/>
  <c r="N92" i="152"/>
  <c r="M92" i="152"/>
  <c r="L92" i="152"/>
  <c r="K92" i="152"/>
  <c r="J92" i="152"/>
  <c r="I92" i="152"/>
  <c r="H92" i="152"/>
  <c r="G92" i="152"/>
  <c r="N90" i="152"/>
  <c r="M90" i="152"/>
  <c r="L90" i="152"/>
  <c r="K90" i="152"/>
  <c r="J90" i="152"/>
  <c r="I90" i="152"/>
  <c r="H90" i="152"/>
  <c r="G90" i="152"/>
  <c r="N88" i="152"/>
  <c r="M88" i="152"/>
  <c r="L88" i="152"/>
  <c r="K88" i="152"/>
  <c r="J88" i="152"/>
  <c r="I88" i="152"/>
  <c r="H88" i="152"/>
  <c r="G88" i="152"/>
  <c r="N86" i="152"/>
  <c r="M86" i="152"/>
  <c r="L86" i="152"/>
  <c r="K86" i="152"/>
  <c r="J86" i="152"/>
  <c r="I86" i="152"/>
  <c r="H86" i="152"/>
  <c r="G86" i="152"/>
  <c r="N84" i="152"/>
  <c r="M84" i="152"/>
  <c r="L84" i="152"/>
  <c r="K84" i="152"/>
  <c r="J84" i="152"/>
  <c r="I84" i="152"/>
  <c r="H84" i="152"/>
  <c r="G84" i="152"/>
  <c r="N82" i="152"/>
  <c r="M82" i="152"/>
  <c r="L82" i="152"/>
  <c r="K82" i="152"/>
  <c r="J82" i="152"/>
  <c r="I82" i="152"/>
  <c r="H82" i="152"/>
  <c r="G82" i="152"/>
  <c r="N80" i="152"/>
  <c r="M80" i="152"/>
  <c r="L80" i="152"/>
  <c r="K80" i="152"/>
  <c r="J80" i="152"/>
  <c r="I80" i="152"/>
  <c r="H80" i="152"/>
  <c r="G80" i="152"/>
  <c r="N78" i="152"/>
  <c r="M78" i="152"/>
  <c r="L78" i="152"/>
  <c r="K78" i="152"/>
  <c r="J78" i="152"/>
  <c r="I78" i="152"/>
  <c r="H78" i="152"/>
  <c r="G78" i="152"/>
  <c r="N76" i="152"/>
  <c r="M76" i="152"/>
  <c r="L76" i="152"/>
  <c r="K76" i="152"/>
  <c r="J76" i="152"/>
  <c r="I76" i="152"/>
  <c r="H76" i="152"/>
  <c r="G76" i="152"/>
  <c r="N74" i="152"/>
  <c r="M74" i="152"/>
  <c r="L74" i="152"/>
  <c r="K74" i="152"/>
  <c r="J74" i="152"/>
  <c r="I74" i="152"/>
  <c r="H74" i="152"/>
  <c r="G74" i="152"/>
  <c r="N72" i="152"/>
  <c r="M72" i="152"/>
  <c r="L72" i="152"/>
  <c r="K72" i="152"/>
  <c r="J72" i="152"/>
  <c r="I72" i="152"/>
  <c r="H72" i="152"/>
  <c r="G72" i="152"/>
  <c r="N69" i="152"/>
  <c r="N70" i="152" s="1"/>
  <c r="M69" i="152"/>
  <c r="M70" i="152" s="1"/>
  <c r="L69" i="152"/>
  <c r="L70" i="152" s="1"/>
  <c r="K69" i="152"/>
  <c r="K70" i="152" s="1"/>
  <c r="J69" i="152"/>
  <c r="J70" i="152" s="1"/>
  <c r="I69" i="152"/>
  <c r="I70" i="152" s="1"/>
  <c r="H69" i="152"/>
  <c r="H70" i="152" s="1"/>
  <c r="G69" i="152"/>
  <c r="G70" i="152" s="1"/>
  <c r="N68" i="152"/>
  <c r="M68" i="152"/>
  <c r="L68" i="152"/>
  <c r="K68" i="152"/>
  <c r="J68" i="152"/>
  <c r="I68" i="152"/>
  <c r="H68" i="152"/>
  <c r="G68" i="152"/>
  <c r="N66" i="152"/>
  <c r="M66" i="152"/>
  <c r="L66" i="152"/>
  <c r="K66" i="152"/>
  <c r="J66" i="152"/>
  <c r="I66" i="152"/>
  <c r="H66" i="152"/>
  <c r="G66" i="152"/>
  <c r="N64" i="152"/>
  <c r="M64" i="152"/>
  <c r="L64" i="152"/>
  <c r="K64" i="152"/>
  <c r="J64" i="152"/>
  <c r="I64" i="152"/>
  <c r="H64" i="152"/>
  <c r="G64" i="152"/>
  <c r="N62" i="152"/>
  <c r="M62" i="152"/>
  <c r="L62" i="152"/>
  <c r="K62" i="152"/>
  <c r="J62" i="152"/>
  <c r="I62" i="152"/>
  <c r="H62" i="152"/>
  <c r="G62" i="152"/>
  <c r="N60" i="152"/>
  <c r="M60" i="152"/>
  <c r="L60" i="152"/>
  <c r="K60" i="152"/>
  <c r="J60" i="152"/>
  <c r="I60" i="152"/>
  <c r="H60" i="152"/>
  <c r="G60" i="152"/>
  <c r="N58" i="152"/>
  <c r="M58" i="152"/>
  <c r="L58" i="152"/>
  <c r="K58" i="152"/>
  <c r="J58" i="152"/>
  <c r="I58" i="152"/>
  <c r="H58" i="152"/>
  <c r="G58" i="152"/>
  <c r="N56" i="152"/>
  <c r="M56" i="152"/>
  <c r="L56" i="152"/>
  <c r="K56" i="152"/>
  <c r="J56" i="152"/>
  <c r="I56" i="152"/>
  <c r="H56" i="152"/>
  <c r="G56" i="152"/>
  <c r="N54" i="152"/>
  <c r="M54" i="152"/>
  <c r="L54" i="152"/>
  <c r="K54" i="152"/>
  <c r="J54" i="152"/>
  <c r="I54" i="152"/>
  <c r="H54" i="152"/>
  <c r="G54" i="152"/>
  <c r="N52" i="152"/>
  <c r="M52" i="152"/>
  <c r="L52" i="152"/>
  <c r="K52" i="152"/>
  <c r="J52" i="152"/>
  <c r="I52" i="152"/>
  <c r="H52" i="152"/>
  <c r="G52" i="152"/>
  <c r="N50" i="152"/>
  <c r="M50" i="152"/>
  <c r="L50" i="152"/>
  <c r="K50" i="152"/>
  <c r="J50" i="152"/>
  <c r="I50" i="152"/>
  <c r="H50" i="152"/>
  <c r="G50" i="152"/>
  <c r="N48" i="152"/>
  <c r="M48" i="152"/>
  <c r="L48" i="152"/>
  <c r="K48" i="152"/>
  <c r="J48" i="152"/>
  <c r="I48" i="152"/>
  <c r="H48" i="152"/>
  <c r="G48" i="152"/>
  <c r="N46" i="152"/>
  <c r="M46" i="152"/>
  <c r="L46" i="152"/>
  <c r="K46" i="152"/>
  <c r="J46" i="152"/>
  <c r="I46" i="152"/>
  <c r="H46" i="152"/>
  <c r="G46" i="152"/>
  <c r="N44" i="152"/>
  <c r="M44" i="152"/>
  <c r="L44" i="152"/>
  <c r="K44" i="152"/>
  <c r="J44" i="152"/>
  <c r="I44" i="152"/>
  <c r="H44" i="152"/>
  <c r="G44" i="152"/>
  <c r="N42" i="152"/>
  <c r="M42" i="152"/>
  <c r="L42" i="152"/>
  <c r="K42" i="152"/>
  <c r="J42" i="152"/>
  <c r="I42" i="152"/>
  <c r="H42" i="152"/>
  <c r="G42" i="152"/>
  <c r="N40" i="152"/>
  <c r="M40" i="152"/>
  <c r="L40" i="152"/>
  <c r="K40" i="152"/>
  <c r="J40" i="152"/>
  <c r="I40" i="152"/>
  <c r="H40" i="152"/>
  <c r="G40" i="152"/>
  <c r="N38" i="152"/>
  <c r="M38" i="152"/>
  <c r="L38" i="152"/>
  <c r="K38" i="152"/>
  <c r="J38" i="152"/>
  <c r="I38" i="152"/>
  <c r="H38" i="152"/>
  <c r="G38" i="152"/>
  <c r="N36" i="152"/>
  <c r="M36" i="152"/>
  <c r="L36" i="152"/>
  <c r="K36" i="152"/>
  <c r="J36" i="152"/>
  <c r="I36" i="152"/>
  <c r="H36" i="152"/>
  <c r="G36" i="152"/>
  <c r="N34" i="152"/>
  <c r="M34" i="152"/>
  <c r="L34" i="152"/>
  <c r="K34" i="152"/>
  <c r="J34" i="152"/>
  <c r="I34" i="152"/>
  <c r="H34" i="152"/>
  <c r="G34" i="152"/>
  <c r="N32" i="152"/>
  <c r="M32" i="152"/>
  <c r="L32" i="152"/>
  <c r="K32" i="152"/>
  <c r="J32" i="152"/>
  <c r="I32" i="152"/>
  <c r="H32" i="152"/>
  <c r="G32" i="152"/>
  <c r="N30" i="152"/>
  <c r="M30" i="152"/>
  <c r="L30" i="152"/>
  <c r="K30" i="152"/>
  <c r="J30" i="152"/>
  <c r="I30" i="152"/>
  <c r="H30" i="152"/>
  <c r="G30" i="152"/>
  <c r="N28" i="152"/>
  <c r="M28" i="152"/>
  <c r="L28" i="152"/>
  <c r="K28" i="152"/>
  <c r="J28" i="152"/>
  <c r="I28" i="152"/>
  <c r="H28" i="152"/>
  <c r="G28" i="152"/>
  <c r="N26" i="152"/>
  <c r="M26" i="152"/>
  <c r="L26" i="152"/>
  <c r="K26" i="152"/>
  <c r="J26" i="152"/>
  <c r="I26" i="152"/>
  <c r="H26" i="152"/>
  <c r="G26" i="152"/>
  <c r="N24" i="152"/>
  <c r="M24" i="152"/>
  <c r="L24" i="152"/>
  <c r="K24" i="152"/>
  <c r="J24" i="152"/>
  <c r="I24" i="152"/>
  <c r="H24" i="152"/>
  <c r="G24" i="152"/>
  <c r="N22" i="152"/>
  <c r="M22" i="152"/>
  <c r="L22" i="152"/>
  <c r="K22" i="152"/>
  <c r="J22" i="152"/>
  <c r="I22" i="152"/>
  <c r="H22" i="152"/>
  <c r="G22" i="152"/>
  <c r="N19" i="152"/>
  <c r="N20" i="152" s="1"/>
  <c r="M19" i="152"/>
  <c r="M20" i="152" s="1"/>
  <c r="L19" i="152"/>
  <c r="L20" i="152" s="1"/>
  <c r="K19" i="152"/>
  <c r="K20" i="152" s="1"/>
  <c r="J19" i="152"/>
  <c r="J20" i="152" s="1"/>
  <c r="I19" i="152"/>
  <c r="I20" i="152" s="1"/>
  <c r="H19" i="152"/>
  <c r="H20" i="152" s="1"/>
  <c r="G19" i="152"/>
  <c r="G20" i="152" s="1"/>
  <c r="N18" i="152"/>
  <c r="M18" i="152"/>
  <c r="L18" i="152"/>
  <c r="K18" i="152"/>
  <c r="J18" i="152"/>
  <c r="I18" i="152"/>
  <c r="H18" i="152"/>
  <c r="G18" i="152"/>
  <c r="N16" i="152"/>
  <c r="M16" i="152"/>
  <c r="L16" i="152"/>
  <c r="K16" i="152"/>
  <c r="J16" i="152"/>
  <c r="I16" i="152"/>
  <c r="H16" i="152"/>
  <c r="G16" i="152"/>
  <c r="N14" i="152"/>
  <c r="M14" i="152"/>
  <c r="L14" i="152"/>
  <c r="K14" i="152"/>
  <c r="J14" i="152"/>
  <c r="I14" i="152"/>
  <c r="H14" i="152"/>
  <c r="G14" i="152"/>
  <c r="N12" i="152"/>
  <c r="M12" i="152"/>
  <c r="L12" i="152"/>
  <c r="K12" i="152"/>
  <c r="J12" i="152"/>
  <c r="I12" i="152"/>
  <c r="H12" i="152"/>
  <c r="G12" i="152"/>
  <c r="N10" i="152"/>
  <c r="M10" i="152"/>
  <c r="L10" i="152"/>
  <c r="K10" i="152"/>
  <c r="J10" i="152"/>
  <c r="I10" i="152"/>
  <c r="H10" i="152"/>
  <c r="G10" i="152"/>
  <c r="N7" i="152"/>
  <c r="N8" i="152" s="1"/>
  <c r="M7" i="152"/>
  <c r="M8" i="152" s="1"/>
  <c r="L7" i="152"/>
  <c r="L8" i="152" s="1"/>
  <c r="K7" i="152"/>
  <c r="K8" i="152" s="1"/>
  <c r="J7" i="152"/>
  <c r="J8" i="152" s="1"/>
  <c r="I7" i="152"/>
  <c r="I8" i="152" s="1"/>
  <c r="H7" i="152"/>
  <c r="H8" i="152" s="1"/>
  <c r="G7" i="152"/>
  <c r="G8" i="152" s="1"/>
  <c r="F95" i="59" l="1"/>
  <c r="F9" i="121" l="1"/>
  <c r="P69" i="121"/>
  <c r="P19" i="121"/>
  <c r="G19" i="121"/>
  <c r="P7" i="121"/>
  <c r="G7" i="121"/>
  <c r="F7" i="121"/>
  <c r="H9" i="121"/>
  <c r="I9" i="121"/>
  <c r="J9" i="121"/>
  <c r="K9" i="121"/>
  <c r="L9" i="121"/>
  <c r="M9" i="121"/>
  <c r="N9" i="121"/>
  <c r="O9" i="121"/>
  <c r="G10" i="121"/>
  <c r="F11" i="121"/>
  <c r="P12" i="121" s="1"/>
  <c r="H11" i="121"/>
  <c r="H12" i="121" s="1"/>
  <c r="I11" i="121"/>
  <c r="I12" i="121" s="1"/>
  <c r="J11" i="121"/>
  <c r="J12" i="121" s="1"/>
  <c r="K11" i="121"/>
  <c r="L11" i="121"/>
  <c r="L12" i="121" s="1"/>
  <c r="M11" i="121"/>
  <c r="M12" i="121" s="1"/>
  <c r="N11" i="121"/>
  <c r="N12" i="121" s="1"/>
  <c r="O11" i="121"/>
  <c r="F13" i="121"/>
  <c r="P14" i="121" s="1"/>
  <c r="H13" i="121"/>
  <c r="I13" i="121"/>
  <c r="J13" i="121"/>
  <c r="K13" i="121"/>
  <c r="K14" i="121" s="1"/>
  <c r="L13" i="121"/>
  <c r="L14" i="121" s="1"/>
  <c r="M13" i="121"/>
  <c r="M14" i="121" s="1"/>
  <c r="N13" i="121"/>
  <c r="N14" i="121" s="1"/>
  <c r="O13" i="121"/>
  <c r="O14" i="121" s="1"/>
  <c r="G14" i="121"/>
  <c r="H14" i="121"/>
  <c r="I14" i="121"/>
  <c r="J14" i="121"/>
  <c r="F15" i="121"/>
  <c r="G16" i="121" s="1"/>
  <c r="H15" i="121"/>
  <c r="H16" i="121" s="1"/>
  <c r="I15" i="121"/>
  <c r="J15" i="121"/>
  <c r="K15" i="121"/>
  <c r="L15" i="121"/>
  <c r="L16" i="121" s="1"/>
  <c r="M15" i="121"/>
  <c r="N15" i="121"/>
  <c r="N16" i="121" s="1"/>
  <c r="O15" i="121"/>
  <c r="J16" i="121"/>
  <c r="K16" i="121"/>
  <c r="F17" i="121"/>
  <c r="P18" i="121" s="1"/>
  <c r="H17" i="121"/>
  <c r="H18" i="121" s="1"/>
  <c r="I17" i="121"/>
  <c r="I18" i="121" s="1"/>
  <c r="J17" i="121"/>
  <c r="K17" i="121"/>
  <c r="L17" i="121"/>
  <c r="L18" i="121" s="1"/>
  <c r="M17" i="121"/>
  <c r="M18" i="121" s="1"/>
  <c r="N17" i="121"/>
  <c r="N18" i="121" s="1"/>
  <c r="O17" i="121"/>
  <c r="O18" i="121" s="1"/>
  <c r="F19" i="121"/>
  <c r="F21" i="121"/>
  <c r="P22" i="121" s="1"/>
  <c r="H21" i="121"/>
  <c r="I21" i="121"/>
  <c r="J21" i="121"/>
  <c r="K21" i="121"/>
  <c r="L21" i="121"/>
  <c r="M21" i="121"/>
  <c r="N21" i="121"/>
  <c r="O21" i="121"/>
  <c r="H22" i="121"/>
  <c r="I22" i="121"/>
  <c r="K22" i="121"/>
  <c r="L22" i="121"/>
  <c r="F23" i="121"/>
  <c r="P24" i="121" s="1"/>
  <c r="H23" i="121"/>
  <c r="H24" i="121" s="1"/>
  <c r="I23" i="121"/>
  <c r="J23" i="121"/>
  <c r="J24" i="121" s="1"/>
  <c r="K23" i="121"/>
  <c r="K24" i="121" s="1"/>
  <c r="L23" i="121"/>
  <c r="L24" i="121" s="1"/>
  <c r="M23" i="121"/>
  <c r="M24" i="121" s="1"/>
  <c r="N23" i="121"/>
  <c r="O23" i="121"/>
  <c r="N24" i="121"/>
  <c r="F25" i="121"/>
  <c r="P26" i="121" s="1"/>
  <c r="H25" i="121"/>
  <c r="H26" i="121" s="1"/>
  <c r="I25" i="121"/>
  <c r="I26" i="121" s="1"/>
  <c r="J25" i="121"/>
  <c r="J26" i="121" s="1"/>
  <c r="K25" i="121"/>
  <c r="K26" i="121" s="1"/>
  <c r="L25" i="121"/>
  <c r="L26" i="121" s="1"/>
  <c r="M25" i="121"/>
  <c r="M26" i="121" s="1"/>
  <c r="N25" i="121"/>
  <c r="O25" i="121"/>
  <c r="N26" i="121"/>
  <c r="O26" i="121"/>
  <c r="F27" i="121"/>
  <c r="G28" i="121" s="1"/>
  <c r="F28" i="121" s="1"/>
  <c r="H27" i="121"/>
  <c r="H28" i="121" s="1"/>
  <c r="I27" i="121"/>
  <c r="I28" i="121" s="1"/>
  <c r="J27" i="121"/>
  <c r="K27" i="121"/>
  <c r="K28" i="121" s="1"/>
  <c r="L27" i="121"/>
  <c r="L28" i="121" s="1"/>
  <c r="M27" i="121"/>
  <c r="M28" i="121" s="1"/>
  <c r="N27" i="121"/>
  <c r="O27" i="121"/>
  <c r="O28" i="121" s="1"/>
  <c r="J28" i="121"/>
  <c r="N28" i="121"/>
  <c r="P28" i="121"/>
  <c r="F29" i="121"/>
  <c r="P30" i="121" s="1"/>
  <c r="H29" i="121"/>
  <c r="H30" i="121" s="1"/>
  <c r="I29" i="121"/>
  <c r="J29" i="121"/>
  <c r="J30" i="121" s="1"/>
  <c r="K29" i="121"/>
  <c r="K30" i="121" s="1"/>
  <c r="L29" i="121"/>
  <c r="L30" i="121" s="1"/>
  <c r="M29" i="121"/>
  <c r="M30" i="121" s="1"/>
  <c r="N29" i="121"/>
  <c r="N30" i="121" s="1"/>
  <c r="O29" i="121"/>
  <c r="O30" i="121" s="1"/>
  <c r="F31" i="121"/>
  <c r="G32" i="121" s="1"/>
  <c r="H31" i="121"/>
  <c r="H32" i="121" s="1"/>
  <c r="I31" i="121"/>
  <c r="I32" i="121" s="1"/>
  <c r="J31" i="121"/>
  <c r="J32" i="121" s="1"/>
  <c r="K31" i="121"/>
  <c r="K32" i="121" s="1"/>
  <c r="L31" i="121"/>
  <c r="L32" i="121" s="1"/>
  <c r="M31" i="121"/>
  <c r="M32" i="121" s="1"/>
  <c r="N31" i="121"/>
  <c r="N32" i="121" s="1"/>
  <c r="O31" i="121"/>
  <c r="O32" i="121"/>
  <c r="P32" i="121"/>
  <c r="F33" i="121"/>
  <c r="P34" i="121" s="1"/>
  <c r="H33" i="121"/>
  <c r="H34" i="121" s="1"/>
  <c r="I33" i="121"/>
  <c r="I34" i="121" s="1"/>
  <c r="J33" i="121"/>
  <c r="J34" i="121" s="1"/>
  <c r="K33" i="121"/>
  <c r="L33" i="121"/>
  <c r="L34" i="121" s="1"/>
  <c r="M33" i="121"/>
  <c r="M34" i="121" s="1"/>
  <c r="N33" i="121"/>
  <c r="N34" i="121" s="1"/>
  <c r="O33" i="121"/>
  <c r="O34" i="121" s="1"/>
  <c r="F35" i="121"/>
  <c r="G36" i="121" s="1"/>
  <c r="H35" i="121"/>
  <c r="H36" i="121" s="1"/>
  <c r="I35" i="121"/>
  <c r="I36" i="121" s="1"/>
  <c r="J35" i="121"/>
  <c r="J36" i="121" s="1"/>
  <c r="K35" i="121"/>
  <c r="K36" i="121" s="1"/>
  <c r="L35" i="121"/>
  <c r="M35" i="121"/>
  <c r="N35" i="121"/>
  <c r="N36" i="121" s="1"/>
  <c r="O35" i="121"/>
  <c r="O36" i="121"/>
  <c r="P36" i="121"/>
  <c r="F37" i="121"/>
  <c r="P38" i="121" s="1"/>
  <c r="H37" i="121"/>
  <c r="H38" i="121" s="1"/>
  <c r="I37" i="121"/>
  <c r="I38" i="121" s="1"/>
  <c r="J37" i="121"/>
  <c r="J38" i="121" s="1"/>
  <c r="K37" i="121"/>
  <c r="K38" i="121" s="1"/>
  <c r="L37" i="121"/>
  <c r="L38" i="121" s="1"/>
  <c r="M37" i="121"/>
  <c r="M38" i="121" s="1"/>
  <c r="N37" i="121"/>
  <c r="O37" i="121"/>
  <c r="O38" i="121" s="1"/>
  <c r="N38" i="121"/>
  <c r="F39" i="121"/>
  <c r="G40" i="121" s="1"/>
  <c r="H39" i="121"/>
  <c r="H40" i="121" s="1"/>
  <c r="I39" i="121"/>
  <c r="I40" i="121" s="1"/>
  <c r="J39" i="121"/>
  <c r="J40" i="121" s="1"/>
  <c r="K39" i="121"/>
  <c r="L39" i="121"/>
  <c r="M39" i="121"/>
  <c r="N39" i="121"/>
  <c r="O39" i="121"/>
  <c r="K40" i="121"/>
  <c r="L40" i="121"/>
  <c r="M40" i="121"/>
  <c r="N40" i="121"/>
  <c r="O40" i="121"/>
  <c r="F41" i="121"/>
  <c r="G42" i="121" s="1"/>
  <c r="H41" i="121"/>
  <c r="H42" i="121" s="1"/>
  <c r="I41" i="121"/>
  <c r="I42" i="121" s="1"/>
  <c r="J41" i="121"/>
  <c r="J42" i="121" s="1"/>
  <c r="K41" i="121"/>
  <c r="K42" i="121" s="1"/>
  <c r="L41" i="121"/>
  <c r="M41" i="121"/>
  <c r="N41" i="121"/>
  <c r="O41" i="121"/>
  <c r="L42" i="121"/>
  <c r="M42" i="121"/>
  <c r="N42" i="121"/>
  <c r="O42" i="121"/>
  <c r="P42" i="121"/>
  <c r="F43" i="121"/>
  <c r="P44" i="121" s="1"/>
  <c r="H43" i="121"/>
  <c r="H44" i="121" s="1"/>
  <c r="I43" i="121"/>
  <c r="I44" i="121" s="1"/>
  <c r="J43" i="121"/>
  <c r="J44" i="121" s="1"/>
  <c r="K43" i="121"/>
  <c r="K44" i="121" s="1"/>
  <c r="L43" i="121"/>
  <c r="L44" i="121" s="1"/>
  <c r="M43" i="121"/>
  <c r="N43" i="121"/>
  <c r="O43" i="121"/>
  <c r="O44" i="121" s="1"/>
  <c r="M44" i="121"/>
  <c r="N44" i="121"/>
  <c r="F45" i="121"/>
  <c r="P46" i="121" s="1"/>
  <c r="H45" i="121"/>
  <c r="I45" i="121"/>
  <c r="J45" i="121"/>
  <c r="J46" i="121" s="1"/>
  <c r="K45" i="121"/>
  <c r="K46" i="121" s="1"/>
  <c r="L45" i="121"/>
  <c r="L46" i="121" s="1"/>
  <c r="M45" i="121"/>
  <c r="M46" i="121" s="1"/>
  <c r="N45" i="121"/>
  <c r="N46" i="121" s="1"/>
  <c r="O45" i="121"/>
  <c r="O46" i="121" s="1"/>
  <c r="G46" i="121"/>
  <c r="F47" i="121"/>
  <c r="P48" i="121" s="1"/>
  <c r="H47" i="121"/>
  <c r="H48" i="121" s="1"/>
  <c r="I47" i="121"/>
  <c r="I48" i="121" s="1"/>
  <c r="J47" i="121"/>
  <c r="J48" i="121" s="1"/>
  <c r="K47" i="121"/>
  <c r="L47" i="121"/>
  <c r="M47" i="121"/>
  <c r="M48" i="121" s="1"/>
  <c r="N47" i="121"/>
  <c r="N48" i="121" s="1"/>
  <c r="O47" i="121"/>
  <c r="O48" i="121" s="1"/>
  <c r="K48" i="121"/>
  <c r="L48" i="121"/>
  <c r="F49" i="121"/>
  <c r="P50" i="121" s="1"/>
  <c r="H49" i="121"/>
  <c r="H50" i="121" s="1"/>
  <c r="I49" i="121"/>
  <c r="I50" i="121" s="1"/>
  <c r="J49" i="121"/>
  <c r="J50" i="121" s="1"/>
  <c r="K49" i="121"/>
  <c r="K50" i="121" s="1"/>
  <c r="L49" i="121"/>
  <c r="L50" i="121" s="1"/>
  <c r="M49" i="121"/>
  <c r="M50" i="121" s="1"/>
  <c r="N49" i="121"/>
  <c r="N50" i="121" s="1"/>
  <c r="O49" i="121"/>
  <c r="O50" i="121" s="1"/>
  <c r="F51" i="121"/>
  <c r="P52" i="121" s="1"/>
  <c r="H51" i="121"/>
  <c r="H52" i="121" s="1"/>
  <c r="I51" i="121"/>
  <c r="I52" i="121" s="1"/>
  <c r="J51" i="121"/>
  <c r="J52" i="121" s="1"/>
  <c r="K51" i="121"/>
  <c r="K52" i="121" s="1"/>
  <c r="L51" i="121"/>
  <c r="L52" i="121" s="1"/>
  <c r="M51" i="121"/>
  <c r="M52" i="121" s="1"/>
  <c r="N51" i="121"/>
  <c r="N52" i="121" s="1"/>
  <c r="O51" i="121"/>
  <c r="F53" i="121"/>
  <c r="P54" i="121" s="1"/>
  <c r="H53" i="121"/>
  <c r="H54" i="121" s="1"/>
  <c r="I53" i="121"/>
  <c r="I54" i="121" s="1"/>
  <c r="J53" i="121"/>
  <c r="J54" i="121" s="1"/>
  <c r="K53" i="121"/>
  <c r="K54" i="121" s="1"/>
  <c r="L53" i="121"/>
  <c r="L54" i="121" s="1"/>
  <c r="M53" i="121"/>
  <c r="M54" i="121" s="1"/>
  <c r="N53" i="121"/>
  <c r="N54" i="121" s="1"/>
  <c r="O53" i="121"/>
  <c r="O54" i="121" s="1"/>
  <c r="F55" i="121"/>
  <c r="P56" i="121" s="1"/>
  <c r="H55" i="121"/>
  <c r="I55" i="121"/>
  <c r="J55" i="121"/>
  <c r="J56" i="121" s="1"/>
  <c r="K55" i="121"/>
  <c r="K56" i="121" s="1"/>
  <c r="L55" i="121"/>
  <c r="L56" i="121" s="1"/>
  <c r="M55" i="121"/>
  <c r="M56" i="121" s="1"/>
  <c r="N55" i="121"/>
  <c r="O55" i="121"/>
  <c r="N56" i="121"/>
  <c r="O56" i="121"/>
  <c r="F57" i="121"/>
  <c r="P58" i="121" s="1"/>
  <c r="H57" i="121"/>
  <c r="H58" i="121" s="1"/>
  <c r="I57" i="121"/>
  <c r="I58" i="121" s="1"/>
  <c r="J57" i="121"/>
  <c r="J58" i="121" s="1"/>
  <c r="K57" i="121"/>
  <c r="K58" i="121" s="1"/>
  <c r="L57" i="121"/>
  <c r="L58" i="121" s="1"/>
  <c r="M57" i="121"/>
  <c r="M58" i="121" s="1"/>
  <c r="N57" i="121"/>
  <c r="N58" i="121" s="1"/>
  <c r="O57" i="121"/>
  <c r="F59" i="121"/>
  <c r="H59" i="121"/>
  <c r="H60" i="121" s="1"/>
  <c r="I59" i="121"/>
  <c r="I60" i="121" s="1"/>
  <c r="J59" i="121"/>
  <c r="J60" i="121" s="1"/>
  <c r="K59" i="121"/>
  <c r="K60" i="121" s="1"/>
  <c r="L59" i="121"/>
  <c r="L60" i="121" s="1"/>
  <c r="M59" i="121"/>
  <c r="N59" i="121"/>
  <c r="N60" i="121" s="1"/>
  <c r="O59" i="121"/>
  <c r="M60" i="121"/>
  <c r="O60" i="121"/>
  <c r="F61" i="121"/>
  <c r="P62" i="121" s="1"/>
  <c r="H61" i="121"/>
  <c r="H62" i="121" s="1"/>
  <c r="I61" i="121"/>
  <c r="J61" i="121"/>
  <c r="J62" i="121" s="1"/>
  <c r="K61" i="121"/>
  <c r="K62" i="121" s="1"/>
  <c r="L61" i="121"/>
  <c r="L62" i="121" s="1"/>
  <c r="M61" i="121"/>
  <c r="N61" i="121"/>
  <c r="O61" i="121"/>
  <c r="F63" i="121"/>
  <c r="P64" i="121" s="1"/>
  <c r="H63" i="121"/>
  <c r="H64" i="121" s="1"/>
  <c r="I63" i="121"/>
  <c r="I64" i="121" s="1"/>
  <c r="J63" i="121"/>
  <c r="J64" i="121" s="1"/>
  <c r="K63" i="121"/>
  <c r="K64" i="121" s="1"/>
  <c r="L63" i="121"/>
  <c r="M63" i="121"/>
  <c r="N63" i="121"/>
  <c r="O63" i="121"/>
  <c r="O64" i="121" s="1"/>
  <c r="G64" i="121"/>
  <c r="L64" i="121"/>
  <c r="M64" i="121"/>
  <c r="N64" i="121"/>
  <c r="F65" i="121"/>
  <c r="P66" i="121" s="1"/>
  <c r="H65" i="121"/>
  <c r="I65" i="121"/>
  <c r="J65" i="121"/>
  <c r="J66" i="121" s="1"/>
  <c r="K65" i="121"/>
  <c r="K66" i="121" s="1"/>
  <c r="L65" i="121"/>
  <c r="L66" i="121" s="1"/>
  <c r="M65" i="121"/>
  <c r="N65" i="121"/>
  <c r="O65" i="121"/>
  <c r="H66" i="121"/>
  <c r="M66" i="121"/>
  <c r="N66" i="121"/>
  <c r="O66" i="121"/>
  <c r="F67" i="121"/>
  <c r="G68" i="121" s="1"/>
  <c r="H67" i="121"/>
  <c r="H68" i="121" s="1"/>
  <c r="I67" i="121"/>
  <c r="I68" i="121" s="1"/>
  <c r="J67" i="121"/>
  <c r="J68" i="121" s="1"/>
  <c r="K67" i="121"/>
  <c r="K68" i="121" s="1"/>
  <c r="L67" i="121"/>
  <c r="L68" i="121" s="1"/>
  <c r="M67" i="121"/>
  <c r="M68" i="121" s="1"/>
  <c r="N67" i="121"/>
  <c r="N68" i="121" s="1"/>
  <c r="O67" i="121"/>
  <c r="O68" i="121" s="1"/>
  <c r="F71" i="121"/>
  <c r="P72" i="121" s="1"/>
  <c r="H71" i="121"/>
  <c r="I71" i="121"/>
  <c r="J71" i="121"/>
  <c r="J72" i="121" s="1"/>
  <c r="K71" i="121"/>
  <c r="L71" i="121"/>
  <c r="L72" i="121" s="1"/>
  <c r="M71" i="121"/>
  <c r="M72" i="121" s="1"/>
  <c r="N71" i="121"/>
  <c r="N72" i="121" s="1"/>
  <c r="O71" i="121"/>
  <c r="O72" i="121" s="1"/>
  <c r="G72" i="121"/>
  <c r="H72" i="121"/>
  <c r="I72" i="121"/>
  <c r="K72" i="121"/>
  <c r="F73" i="121"/>
  <c r="H73" i="121"/>
  <c r="H74" i="121" s="1"/>
  <c r="I73" i="121"/>
  <c r="I74" i="121" s="1"/>
  <c r="J73" i="121"/>
  <c r="J74" i="121" s="1"/>
  <c r="K73" i="121"/>
  <c r="L73" i="121"/>
  <c r="M73" i="121"/>
  <c r="M74" i="121" s="1"/>
  <c r="N73" i="121"/>
  <c r="N74" i="121" s="1"/>
  <c r="O73" i="121"/>
  <c r="L74" i="121"/>
  <c r="F75" i="121"/>
  <c r="P76" i="121" s="1"/>
  <c r="H75" i="121"/>
  <c r="H76" i="121" s="1"/>
  <c r="I75" i="121"/>
  <c r="I76" i="121" s="1"/>
  <c r="J75" i="121"/>
  <c r="J76" i="121" s="1"/>
  <c r="K75" i="121"/>
  <c r="K76" i="121" s="1"/>
  <c r="L75" i="121"/>
  <c r="L76" i="121" s="1"/>
  <c r="M75" i="121"/>
  <c r="M76" i="121" s="1"/>
  <c r="N75" i="121"/>
  <c r="N76" i="121" s="1"/>
  <c r="O75" i="121"/>
  <c r="O76" i="121" s="1"/>
  <c r="F77" i="121"/>
  <c r="P78" i="121" s="1"/>
  <c r="H77" i="121"/>
  <c r="H78" i="121" s="1"/>
  <c r="I77" i="121"/>
  <c r="I78" i="121" s="1"/>
  <c r="J77" i="121"/>
  <c r="J78" i="121" s="1"/>
  <c r="K77" i="121"/>
  <c r="K78" i="121" s="1"/>
  <c r="L77" i="121"/>
  <c r="L78" i="121" s="1"/>
  <c r="M77" i="121"/>
  <c r="M78" i="121" s="1"/>
  <c r="N77" i="121"/>
  <c r="O77" i="121"/>
  <c r="N78" i="121"/>
  <c r="F79" i="121"/>
  <c r="P80" i="121" s="1"/>
  <c r="H79" i="121"/>
  <c r="H80" i="121" s="1"/>
  <c r="I79" i="121"/>
  <c r="I80" i="121" s="1"/>
  <c r="J79" i="121"/>
  <c r="J80" i="121" s="1"/>
  <c r="K79" i="121"/>
  <c r="K80" i="121" s="1"/>
  <c r="L79" i="121"/>
  <c r="L80" i="121" s="1"/>
  <c r="M79" i="121"/>
  <c r="M80" i="121" s="1"/>
  <c r="N79" i="121"/>
  <c r="N80" i="121" s="1"/>
  <c r="O79" i="121"/>
  <c r="O80" i="121" s="1"/>
  <c r="G80" i="121"/>
  <c r="F80" i="121" s="1"/>
  <c r="F81" i="121"/>
  <c r="P82" i="121" s="1"/>
  <c r="H81" i="121"/>
  <c r="H82" i="121" s="1"/>
  <c r="I81" i="121"/>
  <c r="J81" i="121"/>
  <c r="J82" i="121" s="1"/>
  <c r="K81" i="121"/>
  <c r="K82" i="121" s="1"/>
  <c r="L81" i="121"/>
  <c r="L82" i="121" s="1"/>
  <c r="M81" i="121"/>
  <c r="M82" i="121" s="1"/>
  <c r="N81" i="121"/>
  <c r="N82" i="121" s="1"/>
  <c r="O81" i="121"/>
  <c r="O82" i="121" s="1"/>
  <c r="F83" i="121"/>
  <c r="H83" i="121"/>
  <c r="H84" i="121" s="1"/>
  <c r="I83" i="121"/>
  <c r="I84" i="121" s="1"/>
  <c r="J83" i="121"/>
  <c r="J84" i="121" s="1"/>
  <c r="K83" i="121"/>
  <c r="K84" i="121" s="1"/>
  <c r="L83" i="121"/>
  <c r="L84" i="121" s="1"/>
  <c r="M83" i="121"/>
  <c r="M84" i="121" s="1"/>
  <c r="N83" i="121"/>
  <c r="N84" i="121" s="1"/>
  <c r="O83" i="121"/>
  <c r="O84" i="121" s="1"/>
  <c r="F85" i="121"/>
  <c r="P86" i="121" s="1"/>
  <c r="H85" i="121"/>
  <c r="H86" i="121" s="1"/>
  <c r="I85" i="121"/>
  <c r="I86" i="121" s="1"/>
  <c r="J85" i="121"/>
  <c r="K85" i="121"/>
  <c r="L85" i="121"/>
  <c r="M85" i="121"/>
  <c r="N85" i="121"/>
  <c r="O85" i="121"/>
  <c r="J86" i="121"/>
  <c r="K86" i="121"/>
  <c r="L86" i="121"/>
  <c r="M86" i="121"/>
  <c r="N86" i="121"/>
  <c r="O86" i="121"/>
  <c r="F87" i="121"/>
  <c r="P88" i="121" s="1"/>
  <c r="H87" i="121"/>
  <c r="H88" i="121" s="1"/>
  <c r="I87" i="121"/>
  <c r="J87" i="121"/>
  <c r="J88" i="121" s="1"/>
  <c r="K87" i="121"/>
  <c r="K88" i="121" s="1"/>
  <c r="L87" i="121"/>
  <c r="L88" i="121" s="1"/>
  <c r="M87" i="121"/>
  <c r="N87" i="121"/>
  <c r="O87" i="121"/>
  <c r="N88" i="121"/>
  <c r="O88" i="121"/>
  <c r="F89" i="121"/>
  <c r="P90" i="121" s="1"/>
  <c r="H89" i="121"/>
  <c r="H90" i="121" s="1"/>
  <c r="I89" i="121"/>
  <c r="I90" i="121" s="1"/>
  <c r="J89" i="121"/>
  <c r="J90" i="121" s="1"/>
  <c r="K89" i="121"/>
  <c r="K90" i="121" s="1"/>
  <c r="L89" i="121"/>
  <c r="L90" i="121" s="1"/>
  <c r="M89" i="121"/>
  <c r="M90" i="121" s="1"/>
  <c r="N89" i="121"/>
  <c r="N90" i="121" s="1"/>
  <c r="O89" i="121"/>
  <c r="O90" i="121" s="1"/>
  <c r="F91" i="121"/>
  <c r="P92" i="121" s="1"/>
  <c r="H91" i="121"/>
  <c r="H92" i="121" s="1"/>
  <c r="I91" i="121"/>
  <c r="J91" i="121"/>
  <c r="K91" i="121"/>
  <c r="L91" i="121"/>
  <c r="L92" i="121" s="1"/>
  <c r="M91" i="121"/>
  <c r="M92" i="121" s="1"/>
  <c r="N91" i="121"/>
  <c r="N92" i="121" s="1"/>
  <c r="O91" i="121"/>
  <c r="J92" i="121"/>
  <c r="K92" i="121"/>
  <c r="F93" i="121"/>
  <c r="P94" i="121" s="1"/>
  <c r="H93" i="121"/>
  <c r="H94" i="121" s="1"/>
  <c r="I93" i="121"/>
  <c r="I94" i="121" s="1"/>
  <c r="J93" i="121"/>
  <c r="J94" i="121" s="1"/>
  <c r="K93" i="121"/>
  <c r="K94" i="121" s="1"/>
  <c r="L93" i="121"/>
  <c r="L94" i="121" s="1"/>
  <c r="M93" i="121"/>
  <c r="M94" i="121" s="1"/>
  <c r="N93" i="121"/>
  <c r="N94" i="121" s="1"/>
  <c r="O93" i="121"/>
  <c r="F95" i="121"/>
  <c r="P96" i="121" s="1"/>
  <c r="H95" i="121"/>
  <c r="H96" i="121" s="1"/>
  <c r="I95" i="121"/>
  <c r="J95" i="121"/>
  <c r="J96" i="121" s="1"/>
  <c r="K95" i="121"/>
  <c r="K96" i="121" s="1"/>
  <c r="L95" i="121"/>
  <c r="L96" i="121" s="1"/>
  <c r="M95" i="121"/>
  <c r="M96" i="121" s="1"/>
  <c r="N95" i="121"/>
  <c r="N96" i="121" s="1"/>
  <c r="O95" i="121"/>
  <c r="G96" i="121"/>
  <c r="F97" i="121"/>
  <c r="P98" i="121" s="1"/>
  <c r="H97" i="121"/>
  <c r="H98" i="121" s="1"/>
  <c r="I97" i="121"/>
  <c r="I98" i="121" s="1"/>
  <c r="J97" i="121"/>
  <c r="J98" i="121" s="1"/>
  <c r="K97" i="121"/>
  <c r="K98" i="121" s="1"/>
  <c r="L97" i="121"/>
  <c r="L98" i="121" s="1"/>
  <c r="M97" i="121"/>
  <c r="M98" i="121" s="1"/>
  <c r="N97" i="121"/>
  <c r="N98" i="121" s="1"/>
  <c r="O97" i="121"/>
  <c r="O98" i="121" s="1"/>
  <c r="F99" i="121"/>
  <c r="P100" i="121" s="1"/>
  <c r="H99" i="121"/>
  <c r="H100" i="121" s="1"/>
  <c r="I99" i="121"/>
  <c r="I100" i="121" s="1"/>
  <c r="J99" i="121"/>
  <c r="J100" i="121" s="1"/>
  <c r="K99" i="121"/>
  <c r="K100" i="121" s="1"/>
  <c r="L99" i="121"/>
  <c r="L100" i="121" s="1"/>
  <c r="M99" i="121"/>
  <c r="M100" i="121" s="1"/>
  <c r="N99" i="121"/>
  <c r="N100" i="121" s="1"/>
  <c r="O99" i="121"/>
  <c r="O100" i="121" s="1"/>
  <c r="G69" i="121"/>
  <c r="M19" i="59"/>
  <c r="L19" i="59"/>
  <c r="G19" i="59"/>
  <c r="M69" i="59"/>
  <c r="L69" i="59"/>
  <c r="G69" i="59"/>
  <c r="F9" i="123"/>
  <c r="G10" i="123" s="1"/>
  <c r="F11" i="123"/>
  <c r="P12" i="123" s="1"/>
  <c r="F13" i="123"/>
  <c r="G14" i="123" s="1"/>
  <c r="F15" i="123"/>
  <c r="G16" i="123" s="1"/>
  <c r="F17" i="123"/>
  <c r="G18" i="123" s="1"/>
  <c r="F21" i="123"/>
  <c r="P22" i="123" s="1"/>
  <c r="F23" i="123"/>
  <c r="G24" i="123" s="1"/>
  <c r="F25" i="123"/>
  <c r="G26" i="123" s="1"/>
  <c r="F27" i="123"/>
  <c r="G28" i="123" s="1"/>
  <c r="F29" i="123"/>
  <c r="G30" i="123" s="1"/>
  <c r="F31" i="123"/>
  <c r="G32" i="123" s="1"/>
  <c r="F33" i="123"/>
  <c r="G34" i="123" s="1"/>
  <c r="F35" i="123"/>
  <c r="P36" i="123" s="1"/>
  <c r="F37" i="123"/>
  <c r="G38" i="123" s="1"/>
  <c r="F39" i="123"/>
  <c r="P40" i="123" s="1"/>
  <c r="F41" i="123"/>
  <c r="G42" i="123" s="1"/>
  <c r="F43" i="123"/>
  <c r="P44" i="123" s="1"/>
  <c r="F45" i="123"/>
  <c r="P46" i="123" s="1"/>
  <c r="F47" i="123"/>
  <c r="F49" i="123"/>
  <c r="G50" i="123" s="1"/>
  <c r="F51" i="123"/>
  <c r="F53" i="123"/>
  <c r="G54" i="123" s="1"/>
  <c r="F55" i="123"/>
  <c r="P56" i="123" s="1"/>
  <c r="F57" i="123"/>
  <c r="G58" i="123" s="1"/>
  <c r="F59" i="123"/>
  <c r="P60" i="123" s="1"/>
  <c r="F61" i="123"/>
  <c r="P62" i="123" s="1"/>
  <c r="F63" i="123"/>
  <c r="P64" i="123" s="1"/>
  <c r="F65" i="123"/>
  <c r="G66" i="123" s="1"/>
  <c r="F67" i="123"/>
  <c r="G68" i="123" s="1"/>
  <c r="F69" i="123"/>
  <c r="P70" i="123" s="1"/>
  <c r="F71" i="123"/>
  <c r="P72" i="123" s="1"/>
  <c r="F73" i="123"/>
  <c r="G74" i="123" s="1"/>
  <c r="F75" i="123"/>
  <c r="P76" i="123" s="1"/>
  <c r="F77" i="123"/>
  <c r="G78" i="123" s="1"/>
  <c r="F79" i="123"/>
  <c r="P80" i="123" s="1"/>
  <c r="F81" i="123"/>
  <c r="P82" i="123" s="1"/>
  <c r="F83" i="123"/>
  <c r="P84" i="123" s="1"/>
  <c r="F85" i="123"/>
  <c r="G86" i="123" s="1"/>
  <c r="F87" i="123"/>
  <c r="G88" i="123" s="1"/>
  <c r="F89" i="123"/>
  <c r="G90" i="123" s="1"/>
  <c r="F91" i="123"/>
  <c r="P92" i="123" s="1"/>
  <c r="F93" i="123"/>
  <c r="P94" i="123" s="1"/>
  <c r="F95" i="123"/>
  <c r="G96" i="123" s="1"/>
  <c r="F97" i="123"/>
  <c r="G98" i="123" s="1"/>
  <c r="F99" i="123"/>
  <c r="P100" i="123" s="1"/>
  <c r="O100" i="123"/>
  <c r="N100" i="123"/>
  <c r="M100" i="123"/>
  <c r="L100" i="123"/>
  <c r="K100" i="123"/>
  <c r="J100" i="123"/>
  <c r="I100" i="123"/>
  <c r="H100" i="123"/>
  <c r="O98" i="123"/>
  <c r="N98" i="123"/>
  <c r="M98" i="123"/>
  <c r="L98" i="123"/>
  <c r="K98" i="123"/>
  <c r="J98" i="123"/>
  <c r="I98" i="123"/>
  <c r="H98" i="123"/>
  <c r="O96" i="123"/>
  <c r="N96" i="123"/>
  <c r="M96" i="123"/>
  <c r="L96" i="123"/>
  <c r="K96" i="123"/>
  <c r="J96" i="123"/>
  <c r="I96" i="123"/>
  <c r="H96" i="123"/>
  <c r="O94" i="123"/>
  <c r="N94" i="123"/>
  <c r="M94" i="123"/>
  <c r="L94" i="123"/>
  <c r="K94" i="123"/>
  <c r="J94" i="123"/>
  <c r="I94" i="123"/>
  <c r="H94" i="123"/>
  <c r="O92" i="123"/>
  <c r="N92" i="123"/>
  <c r="M92" i="123"/>
  <c r="L92" i="123"/>
  <c r="K92" i="123"/>
  <c r="J92" i="123"/>
  <c r="I92" i="123"/>
  <c r="H92" i="123"/>
  <c r="O90" i="123"/>
  <c r="N90" i="123"/>
  <c r="M90" i="123"/>
  <c r="L90" i="123"/>
  <c r="K90" i="123"/>
  <c r="J90" i="123"/>
  <c r="I90" i="123"/>
  <c r="H90" i="123"/>
  <c r="O88" i="123"/>
  <c r="N88" i="123"/>
  <c r="M88" i="123"/>
  <c r="L88" i="123"/>
  <c r="K88" i="123"/>
  <c r="J88" i="123"/>
  <c r="I88" i="123"/>
  <c r="H88" i="123"/>
  <c r="O86" i="123"/>
  <c r="N86" i="123"/>
  <c r="M86" i="123"/>
  <c r="L86" i="123"/>
  <c r="K86" i="123"/>
  <c r="J86" i="123"/>
  <c r="I86" i="123"/>
  <c r="H86" i="123"/>
  <c r="O84" i="123"/>
  <c r="N84" i="123"/>
  <c r="M84" i="123"/>
  <c r="L84" i="123"/>
  <c r="K84" i="123"/>
  <c r="J84" i="123"/>
  <c r="I84" i="123"/>
  <c r="H84" i="123"/>
  <c r="O82" i="123"/>
  <c r="N82" i="123"/>
  <c r="M82" i="123"/>
  <c r="L82" i="123"/>
  <c r="K82" i="123"/>
  <c r="J82" i="123"/>
  <c r="I82" i="123"/>
  <c r="H82" i="123"/>
  <c r="O80" i="123"/>
  <c r="N80" i="123"/>
  <c r="M80" i="123"/>
  <c r="L80" i="123"/>
  <c r="K80" i="123"/>
  <c r="J80" i="123"/>
  <c r="I80" i="123"/>
  <c r="H80" i="123"/>
  <c r="O78" i="123"/>
  <c r="N78" i="123"/>
  <c r="M78" i="123"/>
  <c r="L78" i="123"/>
  <c r="K78" i="123"/>
  <c r="J78" i="123"/>
  <c r="I78" i="123"/>
  <c r="H78" i="123"/>
  <c r="O76" i="123"/>
  <c r="N76" i="123"/>
  <c r="M76" i="123"/>
  <c r="L76" i="123"/>
  <c r="K76" i="123"/>
  <c r="J76" i="123"/>
  <c r="I76" i="123"/>
  <c r="H76" i="123"/>
  <c r="O74" i="123"/>
  <c r="N74" i="123"/>
  <c r="M74" i="123"/>
  <c r="L74" i="123"/>
  <c r="K74" i="123"/>
  <c r="J74" i="123"/>
  <c r="I74" i="123"/>
  <c r="H74" i="123"/>
  <c r="O72" i="123"/>
  <c r="N72" i="123"/>
  <c r="M72" i="123"/>
  <c r="L72" i="123"/>
  <c r="K72" i="123"/>
  <c r="J72" i="123"/>
  <c r="I72" i="123"/>
  <c r="H72" i="123"/>
  <c r="O70" i="123"/>
  <c r="N70" i="123"/>
  <c r="M70" i="123"/>
  <c r="L70" i="123"/>
  <c r="K70" i="123"/>
  <c r="J70" i="123"/>
  <c r="I70" i="123"/>
  <c r="H70" i="123"/>
  <c r="O68" i="123"/>
  <c r="N68" i="123"/>
  <c r="M68" i="123"/>
  <c r="L68" i="123"/>
  <c r="K68" i="123"/>
  <c r="J68" i="123"/>
  <c r="I68" i="123"/>
  <c r="H68" i="123"/>
  <c r="O66" i="123"/>
  <c r="N66" i="123"/>
  <c r="M66" i="123"/>
  <c r="L66" i="123"/>
  <c r="K66" i="123"/>
  <c r="J66" i="123"/>
  <c r="I66" i="123"/>
  <c r="H66" i="123"/>
  <c r="O64" i="123"/>
  <c r="N64" i="123"/>
  <c r="M64" i="123"/>
  <c r="L64" i="123"/>
  <c r="K64" i="123"/>
  <c r="J64" i="123"/>
  <c r="I64" i="123"/>
  <c r="H64" i="123"/>
  <c r="O62" i="123"/>
  <c r="N62" i="123"/>
  <c r="M62" i="123"/>
  <c r="L62" i="123"/>
  <c r="K62" i="123"/>
  <c r="J62" i="123"/>
  <c r="I62" i="123"/>
  <c r="H62" i="123"/>
  <c r="O60" i="123"/>
  <c r="N60" i="123"/>
  <c r="M60" i="123"/>
  <c r="L60" i="123"/>
  <c r="K60" i="123"/>
  <c r="J60" i="123"/>
  <c r="I60" i="123"/>
  <c r="H60" i="123"/>
  <c r="O58" i="123"/>
  <c r="N58" i="123"/>
  <c r="M58" i="123"/>
  <c r="L58" i="123"/>
  <c r="K58" i="123"/>
  <c r="J58" i="123"/>
  <c r="I58" i="123"/>
  <c r="H58" i="123"/>
  <c r="O56" i="123"/>
  <c r="N56" i="123"/>
  <c r="M56" i="123"/>
  <c r="L56" i="123"/>
  <c r="K56" i="123"/>
  <c r="J56" i="123"/>
  <c r="I56" i="123"/>
  <c r="H56" i="123"/>
  <c r="O54" i="123"/>
  <c r="N54" i="123"/>
  <c r="M54" i="123"/>
  <c r="L54" i="123"/>
  <c r="K54" i="123"/>
  <c r="J54" i="123"/>
  <c r="I54" i="123"/>
  <c r="H54" i="123"/>
  <c r="O52" i="123"/>
  <c r="N52" i="123"/>
  <c r="M52" i="123"/>
  <c r="L52" i="123"/>
  <c r="K52" i="123"/>
  <c r="J52" i="123"/>
  <c r="I52" i="123"/>
  <c r="H52" i="123"/>
  <c r="P52" i="123"/>
  <c r="O50" i="123"/>
  <c r="N50" i="123"/>
  <c r="M50" i="123"/>
  <c r="L50" i="123"/>
  <c r="K50" i="123"/>
  <c r="J50" i="123"/>
  <c r="I50" i="123"/>
  <c r="H50" i="123"/>
  <c r="O48" i="123"/>
  <c r="N48" i="123"/>
  <c r="M48" i="123"/>
  <c r="L48" i="123"/>
  <c r="K48" i="123"/>
  <c r="J48" i="123"/>
  <c r="I48" i="123"/>
  <c r="H48" i="123"/>
  <c r="G48" i="123"/>
  <c r="O46" i="123"/>
  <c r="N46" i="123"/>
  <c r="M46" i="123"/>
  <c r="L46" i="123"/>
  <c r="K46" i="123"/>
  <c r="J46" i="123"/>
  <c r="I46" i="123"/>
  <c r="H46" i="123"/>
  <c r="O44" i="123"/>
  <c r="N44" i="123"/>
  <c r="M44" i="123"/>
  <c r="L44" i="123"/>
  <c r="K44" i="123"/>
  <c r="J44" i="123"/>
  <c r="I44" i="123"/>
  <c r="H44" i="123"/>
  <c r="P42" i="123"/>
  <c r="O42" i="123"/>
  <c r="N42" i="123"/>
  <c r="M42" i="123"/>
  <c r="L42" i="123"/>
  <c r="K42" i="123"/>
  <c r="J42" i="123"/>
  <c r="I42" i="123"/>
  <c r="H42" i="123"/>
  <c r="O40" i="123"/>
  <c r="N40" i="123"/>
  <c r="M40" i="123"/>
  <c r="L40" i="123"/>
  <c r="K40" i="123"/>
  <c r="J40" i="123"/>
  <c r="I40" i="123"/>
  <c r="H40" i="123"/>
  <c r="P38" i="123"/>
  <c r="O38" i="123"/>
  <c r="N38" i="123"/>
  <c r="M38" i="123"/>
  <c r="L38" i="123"/>
  <c r="K38" i="123"/>
  <c r="J38" i="123"/>
  <c r="I38" i="123"/>
  <c r="H38" i="123"/>
  <c r="O36" i="123"/>
  <c r="N36" i="123"/>
  <c r="M36" i="123"/>
  <c r="L36" i="123"/>
  <c r="K36" i="123"/>
  <c r="J36" i="123"/>
  <c r="I36" i="123"/>
  <c r="H36" i="123"/>
  <c r="O34" i="123"/>
  <c r="N34" i="123"/>
  <c r="M34" i="123"/>
  <c r="L34" i="123"/>
  <c r="K34" i="123"/>
  <c r="J34" i="123"/>
  <c r="I34" i="123"/>
  <c r="H34" i="123"/>
  <c r="O32" i="123"/>
  <c r="N32" i="123"/>
  <c r="M32" i="123"/>
  <c r="L32" i="123"/>
  <c r="K32" i="123"/>
  <c r="J32" i="123"/>
  <c r="I32" i="123"/>
  <c r="H32" i="123"/>
  <c r="O30" i="123"/>
  <c r="N30" i="123"/>
  <c r="M30" i="123"/>
  <c r="L30" i="123"/>
  <c r="K30" i="123"/>
  <c r="J30" i="123"/>
  <c r="I30" i="123"/>
  <c r="H30" i="123"/>
  <c r="O28" i="123"/>
  <c r="N28" i="123"/>
  <c r="M28" i="123"/>
  <c r="L28" i="123"/>
  <c r="K28" i="123"/>
  <c r="J28" i="123"/>
  <c r="I28" i="123"/>
  <c r="H28" i="123"/>
  <c r="O26" i="123"/>
  <c r="N26" i="123"/>
  <c r="M26" i="123"/>
  <c r="L26" i="123"/>
  <c r="K26" i="123"/>
  <c r="J26" i="123"/>
  <c r="I26" i="123"/>
  <c r="H26" i="123"/>
  <c r="O24" i="123"/>
  <c r="N24" i="123"/>
  <c r="M24" i="123"/>
  <c r="L24" i="123"/>
  <c r="K24" i="123"/>
  <c r="J24" i="123"/>
  <c r="I24" i="123"/>
  <c r="H24" i="123"/>
  <c r="O22" i="123"/>
  <c r="N22" i="123"/>
  <c r="M22" i="123"/>
  <c r="L22" i="123"/>
  <c r="K22" i="123"/>
  <c r="J22" i="123"/>
  <c r="I22" i="123"/>
  <c r="H22" i="123"/>
  <c r="O20" i="123"/>
  <c r="N20" i="123"/>
  <c r="M20" i="123"/>
  <c r="L20" i="123"/>
  <c r="K20" i="123"/>
  <c r="J20" i="123"/>
  <c r="I20" i="123"/>
  <c r="H20" i="123"/>
  <c r="O18" i="123"/>
  <c r="N18" i="123"/>
  <c r="M18" i="123"/>
  <c r="L18" i="123"/>
  <c r="K18" i="123"/>
  <c r="J18" i="123"/>
  <c r="I18" i="123"/>
  <c r="H18" i="123"/>
  <c r="O16" i="123"/>
  <c r="N16" i="123"/>
  <c r="M16" i="123"/>
  <c r="L16" i="123"/>
  <c r="K16" i="123"/>
  <c r="J16" i="123"/>
  <c r="I16" i="123"/>
  <c r="H16" i="123"/>
  <c r="O14" i="123"/>
  <c r="N14" i="123"/>
  <c r="M14" i="123"/>
  <c r="L14" i="123"/>
  <c r="K14" i="123"/>
  <c r="J14" i="123"/>
  <c r="I14" i="123"/>
  <c r="H14" i="123"/>
  <c r="O12" i="123"/>
  <c r="N12" i="123"/>
  <c r="M12" i="123"/>
  <c r="L12" i="123"/>
  <c r="K12" i="123"/>
  <c r="J12" i="123"/>
  <c r="I12" i="123"/>
  <c r="H12" i="123"/>
  <c r="O10" i="123"/>
  <c r="N10" i="123"/>
  <c r="M10" i="123"/>
  <c r="L10" i="123"/>
  <c r="K10" i="123"/>
  <c r="J10" i="123"/>
  <c r="I10" i="123"/>
  <c r="H10" i="123"/>
  <c r="P7" i="123"/>
  <c r="O7" i="123"/>
  <c r="N7" i="123"/>
  <c r="N8" i="123" s="1"/>
  <c r="M7" i="123"/>
  <c r="L7" i="123"/>
  <c r="L8" i="123" s="1"/>
  <c r="K7" i="123"/>
  <c r="J7" i="123"/>
  <c r="J8" i="123" s="1"/>
  <c r="I7" i="123"/>
  <c r="H7" i="123"/>
  <c r="G7" i="123"/>
  <c r="I92" i="121" l="1"/>
  <c r="M36" i="121"/>
  <c r="G92" i="121"/>
  <c r="F92" i="121" s="1"/>
  <c r="G78" i="121"/>
  <c r="I8" i="123"/>
  <c r="I96" i="121"/>
  <c r="O78" i="121"/>
  <c r="O74" i="121"/>
  <c r="G48" i="121"/>
  <c r="F48" i="121" s="1"/>
  <c r="G22" i="121"/>
  <c r="M88" i="121"/>
  <c r="I82" i="121"/>
  <c r="I66" i="121"/>
  <c r="M62" i="121"/>
  <c r="O58" i="121"/>
  <c r="O12" i="121"/>
  <c r="O24" i="121"/>
  <c r="G54" i="121"/>
  <c r="G34" i="121"/>
  <c r="F34" i="121" s="1"/>
  <c r="O94" i="121"/>
  <c r="I88" i="121"/>
  <c r="I62" i="121"/>
  <c r="G30" i="121"/>
  <c r="I16" i="121"/>
  <c r="O16" i="121"/>
  <c r="G98" i="121"/>
  <c r="G88" i="121"/>
  <c r="F88" i="121" s="1"/>
  <c r="K74" i="121"/>
  <c r="M16" i="121"/>
  <c r="I56" i="121"/>
  <c r="I46" i="121"/>
  <c r="I24" i="121"/>
  <c r="F40" i="121"/>
  <c r="H56" i="121"/>
  <c r="G44" i="121"/>
  <c r="F44" i="121" s="1"/>
  <c r="G56" i="121"/>
  <c r="F56" i="121" s="1"/>
  <c r="F36" i="121"/>
  <c r="O52" i="121"/>
  <c r="I30" i="121"/>
  <c r="G82" i="121"/>
  <c r="F82" i="121" s="1"/>
  <c r="K34" i="121"/>
  <c r="K18" i="121"/>
  <c r="G12" i="121"/>
  <c r="F12" i="121" s="1"/>
  <c r="G52" i="121"/>
  <c r="F52" i="121" s="1"/>
  <c r="G100" i="121"/>
  <c r="F100" i="121" s="1"/>
  <c r="G90" i="121"/>
  <c r="F90" i="121" s="1"/>
  <c r="G76" i="121"/>
  <c r="O62" i="121"/>
  <c r="H46" i="121"/>
  <c r="P40" i="121"/>
  <c r="K12" i="121"/>
  <c r="J19" i="121"/>
  <c r="J20" i="121" s="1"/>
  <c r="P16" i="121"/>
  <c r="F16" i="121" s="1"/>
  <c r="F14" i="121"/>
  <c r="F64" i="121"/>
  <c r="P60" i="121"/>
  <c r="G60" i="121"/>
  <c r="F60" i="121" s="1"/>
  <c r="F32" i="121"/>
  <c r="I19" i="121"/>
  <c r="O92" i="121"/>
  <c r="F42" i="121"/>
  <c r="H19" i="121"/>
  <c r="H20" i="121" s="1"/>
  <c r="F30" i="121"/>
  <c r="G66" i="121"/>
  <c r="F66" i="121" s="1"/>
  <c r="G58" i="121"/>
  <c r="F58" i="121" s="1"/>
  <c r="G94" i="121"/>
  <c r="F94" i="121" s="1"/>
  <c r="J18" i="121"/>
  <c r="N62" i="121"/>
  <c r="O96" i="121"/>
  <c r="P68" i="121"/>
  <c r="F68" i="121" s="1"/>
  <c r="G18" i="121"/>
  <c r="F18" i="121" s="1"/>
  <c r="L36" i="121"/>
  <c r="P84" i="121"/>
  <c r="G84" i="121"/>
  <c r="F84" i="121" s="1"/>
  <c r="P74" i="121"/>
  <c r="G74" i="121"/>
  <c r="F74" i="121" s="1"/>
  <c r="J22" i="121"/>
  <c r="O19" i="121"/>
  <c r="G50" i="121"/>
  <c r="F50" i="121" s="1"/>
  <c r="G24" i="121"/>
  <c r="F24" i="121" s="1"/>
  <c r="N19" i="121"/>
  <c r="N20" i="121" s="1"/>
  <c r="M19" i="121"/>
  <c r="G26" i="121"/>
  <c r="F26" i="121" s="1"/>
  <c r="L19" i="121"/>
  <c r="L20" i="121" s="1"/>
  <c r="K19" i="121"/>
  <c r="G38" i="121"/>
  <c r="F38" i="121" s="1"/>
  <c r="O22" i="121"/>
  <c r="G86" i="121"/>
  <c r="F86" i="121" s="1"/>
  <c r="G62" i="121"/>
  <c r="F62" i="121" s="1"/>
  <c r="N22" i="121"/>
  <c r="M22" i="121"/>
  <c r="F46" i="121"/>
  <c r="F72" i="121"/>
  <c r="F22" i="121"/>
  <c r="F96" i="121"/>
  <c r="F76" i="121"/>
  <c r="F98" i="121"/>
  <c r="F78" i="121"/>
  <c r="F54" i="121"/>
  <c r="P20" i="121"/>
  <c r="G20" i="121"/>
  <c r="H8" i="123"/>
  <c r="P32" i="123"/>
  <c r="G56" i="123"/>
  <c r="P30" i="123"/>
  <c r="F30" i="123" s="1"/>
  <c r="G94" i="123"/>
  <c r="F94" i="123" s="1"/>
  <c r="G36" i="123"/>
  <c r="F36" i="123" s="1"/>
  <c r="P26" i="123"/>
  <c r="F32" i="123"/>
  <c r="G70" i="123"/>
  <c r="F70" i="123" s="1"/>
  <c r="P14" i="123"/>
  <c r="F14" i="123" s="1"/>
  <c r="F7" i="123"/>
  <c r="G8" i="123" s="1"/>
  <c r="P10" i="123"/>
  <c r="F10" i="123" s="1"/>
  <c r="G40" i="123"/>
  <c r="F19" i="123"/>
  <c r="G20" i="123" s="1"/>
  <c r="F40" i="123"/>
  <c r="G80" i="123"/>
  <c r="F80" i="123" s="1"/>
  <c r="G76" i="123"/>
  <c r="F76" i="123" s="1"/>
  <c r="G46" i="123"/>
  <c r="F46" i="123" s="1"/>
  <c r="G84" i="123"/>
  <c r="F84" i="123" s="1"/>
  <c r="P74" i="123"/>
  <c r="F74" i="123" s="1"/>
  <c r="P34" i="123"/>
  <c r="F34" i="123" s="1"/>
  <c r="P50" i="123"/>
  <c r="F50" i="123" s="1"/>
  <c r="G44" i="123"/>
  <c r="F44" i="123" s="1"/>
  <c r="P54" i="123"/>
  <c r="F54" i="123" s="1"/>
  <c r="F56" i="123"/>
  <c r="G60" i="123"/>
  <c r="F60" i="123" s="1"/>
  <c r="P66" i="123"/>
  <c r="F66" i="123" s="1"/>
  <c r="P16" i="123"/>
  <c r="F16" i="123" s="1"/>
  <c r="G64" i="123"/>
  <c r="F64" i="123" s="1"/>
  <c r="P24" i="123"/>
  <c r="F24" i="123" s="1"/>
  <c r="P28" i="123"/>
  <c r="F28" i="123" s="1"/>
  <c r="F26" i="123"/>
  <c r="P86" i="123"/>
  <c r="F86" i="123" s="1"/>
  <c r="P90" i="123"/>
  <c r="F90" i="123" s="1"/>
  <c r="F38" i="123"/>
  <c r="F42" i="123"/>
  <c r="K8" i="123"/>
  <c r="G100" i="123"/>
  <c r="F100" i="123" s="1"/>
  <c r="M8" i="123"/>
  <c r="O8" i="123"/>
  <c r="P96" i="123"/>
  <c r="F96" i="123" s="1"/>
  <c r="G12" i="123"/>
  <c r="F12" i="123" s="1"/>
  <c r="G22" i="123"/>
  <c r="F22" i="123" s="1"/>
  <c r="G52" i="123"/>
  <c r="F52" i="123" s="1"/>
  <c r="G62" i="123"/>
  <c r="F62" i="123" s="1"/>
  <c r="G72" i="123"/>
  <c r="F72" i="123" s="1"/>
  <c r="G82" i="123"/>
  <c r="F82" i="123" s="1"/>
  <c r="G92" i="123"/>
  <c r="F92" i="123" s="1"/>
  <c r="L69" i="121"/>
  <c r="P18" i="123"/>
  <c r="F18" i="123" s="1"/>
  <c r="P48" i="123"/>
  <c r="F48" i="123" s="1"/>
  <c r="P58" i="123"/>
  <c r="F58" i="123" s="1"/>
  <c r="P68" i="123"/>
  <c r="F68" i="123" s="1"/>
  <c r="P78" i="123"/>
  <c r="F78" i="123" s="1"/>
  <c r="P88" i="123"/>
  <c r="F88" i="123" s="1"/>
  <c r="P98" i="123"/>
  <c r="F98" i="123" s="1"/>
  <c r="J69" i="121"/>
  <c r="M69" i="121"/>
  <c r="O69" i="121"/>
  <c r="K69" i="121"/>
  <c r="I69" i="121"/>
  <c r="H69" i="121"/>
  <c r="N69" i="121"/>
  <c r="H7" i="60"/>
  <c r="H69" i="60"/>
  <c r="O69" i="60"/>
  <c r="N69" i="60"/>
  <c r="L69" i="60"/>
  <c r="K69" i="60"/>
  <c r="O19" i="60"/>
  <c r="N19" i="60"/>
  <c r="M19" i="60" s="1"/>
  <c r="L19" i="60"/>
  <c r="K19" i="60"/>
  <c r="J19" i="60" s="1"/>
  <c r="F9" i="60"/>
  <c r="G7" i="60"/>
  <c r="P8" i="123" l="1"/>
  <c r="J69" i="60"/>
  <c r="K20" i="121"/>
  <c r="F20" i="121"/>
  <c r="M20" i="121"/>
  <c r="I20" i="121"/>
  <c r="O20" i="121"/>
  <c r="P20" i="123"/>
  <c r="F20" i="123" s="1"/>
  <c r="F8" i="123"/>
  <c r="L32" i="59"/>
  <c r="M32" i="59"/>
  <c r="G38" i="59"/>
  <c r="G42" i="59"/>
  <c r="M44" i="59"/>
  <c r="M48" i="59"/>
  <c r="M58" i="59"/>
  <c r="L7" i="59" l="1"/>
  <c r="G7" i="86"/>
  <c r="H8" i="86"/>
  <c r="J8" i="86"/>
  <c r="L8" i="86"/>
  <c r="H9" i="86"/>
  <c r="J9" i="86"/>
  <c r="L9" i="86"/>
  <c r="H10" i="86"/>
  <c r="J10" i="86"/>
  <c r="L10" i="86"/>
  <c r="H11" i="86"/>
  <c r="J11" i="86"/>
  <c r="L11" i="86"/>
  <c r="H12" i="86"/>
  <c r="J12" i="86"/>
  <c r="L12" i="86"/>
  <c r="H14" i="86"/>
  <c r="J14" i="86"/>
  <c r="L14" i="86"/>
  <c r="H15" i="86"/>
  <c r="J15" i="86"/>
  <c r="L15" i="86"/>
  <c r="H16" i="86"/>
  <c r="J16" i="86"/>
  <c r="L16" i="86"/>
  <c r="H17" i="86"/>
  <c r="J17" i="86"/>
  <c r="L17" i="86"/>
  <c r="H18" i="86"/>
  <c r="J18" i="86"/>
  <c r="L18" i="86"/>
  <c r="H19" i="86"/>
  <c r="J19" i="86"/>
  <c r="L19" i="86"/>
  <c r="H20" i="86"/>
  <c r="J20" i="86"/>
  <c r="L20" i="86"/>
  <c r="H21" i="86"/>
  <c r="J21" i="86"/>
  <c r="L21" i="86"/>
  <c r="H22" i="86"/>
  <c r="J22" i="86"/>
  <c r="L22" i="86"/>
  <c r="H23" i="86"/>
  <c r="J23" i="86"/>
  <c r="L23" i="86"/>
  <c r="H24" i="86"/>
  <c r="J24" i="86"/>
  <c r="L24" i="86"/>
  <c r="H25" i="86"/>
  <c r="J25" i="86"/>
  <c r="L25" i="86"/>
  <c r="H26" i="86"/>
  <c r="J26" i="86"/>
  <c r="L26" i="86"/>
  <c r="H27" i="86"/>
  <c r="J27" i="86"/>
  <c r="L27" i="86"/>
  <c r="H28" i="86"/>
  <c r="J28" i="86"/>
  <c r="L28" i="86"/>
  <c r="H29" i="86"/>
  <c r="J29" i="86"/>
  <c r="L29" i="86"/>
  <c r="H30" i="86"/>
  <c r="J30" i="86"/>
  <c r="L30" i="86"/>
  <c r="H31" i="86"/>
  <c r="J31" i="86"/>
  <c r="L31" i="86"/>
  <c r="H32" i="86"/>
  <c r="J32" i="86"/>
  <c r="L32" i="86"/>
  <c r="H33" i="86"/>
  <c r="J33" i="86"/>
  <c r="L33" i="86"/>
  <c r="H34" i="86"/>
  <c r="J34" i="86"/>
  <c r="L34" i="86"/>
  <c r="H35" i="86"/>
  <c r="J35" i="86"/>
  <c r="L35" i="86"/>
  <c r="H36" i="86"/>
  <c r="J36" i="86"/>
  <c r="L36" i="86"/>
  <c r="H37" i="86"/>
  <c r="J37" i="86"/>
  <c r="L37" i="86"/>
  <c r="H39" i="86"/>
  <c r="J39" i="86"/>
  <c r="L39" i="86"/>
  <c r="H40" i="86"/>
  <c r="J40" i="86"/>
  <c r="L40" i="86"/>
  <c r="H41" i="86"/>
  <c r="J41" i="86"/>
  <c r="L41" i="86"/>
  <c r="H42" i="86"/>
  <c r="J42" i="86"/>
  <c r="L42" i="86"/>
  <c r="H43" i="86"/>
  <c r="J43" i="86"/>
  <c r="L43" i="86"/>
  <c r="H44" i="86"/>
  <c r="J44" i="86"/>
  <c r="L44" i="86"/>
  <c r="H45" i="86"/>
  <c r="J45" i="86"/>
  <c r="L45" i="86"/>
  <c r="H46" i="86"/>
  <c r="J46" i="86"/>
  <c r="L46" i="86"/>
  <c r="H47" i="86"/>
  <c r="J47" i="86"/>
  <c r="L47" i="86"/>
  <c r="H48" i="86"/>
  <c r="J48" i="86"/>
  <c r="L48" i="86"/>
  <c r="H49" i="86"/>
  <c r="J49" i="86"/>
  <c r="L49" i="86"/>
  <c r="H50" i="86"/>
  <c r="J50" i="86"/>
  <c r="L50" i="86"/>
  <c r="H51" i="86"/>
  <c r="J51" i="86"/>
  <c r="L51" i="86"/>
  <c r="H52" i="86"/>
  <c r="J52" i="86"/>
  <c r="L52" i="86"/>
  <c r="H53" i="86"/>
  <c r="J53" i="86"/>
  <c r="L53" i="86"/>
  <c r="Q69" i="34" l="1"/>
  <c r="P69" i="34"/>
  <c r="O69" i="34"/>
  <c r="M69" i="34"/>
  <c r="L69" i="34"/>
  <c r="K69" i="34"/>
  <c r="I69" i="34"/>
  <c r="H69" i="34"/>
  <c r="Q19" i="34"/>
  <c r="P19" i="34"/>
  <c r="O19" i="34"/>
  <c r="M19" i="34"/>
  <c r="Q19" i="35"/>
  <c r="P19" i="35"/>
  <c r="O19" i="35"/>
  <c r="M19" i="35"/>
  <c r="Q69" i="35"/>
  <c r="P69" i="35"/>
  <c r="O69" i="35"/>
  <c r="M69" i="35"/>
  <c r="F99" i="32"/>
  <c r="G19" i="32"/>
  <c r="R69" i="32"/>
  <c r="Q69" i="32"/>
  <c r="P69" i="32"/>
  <c r="O69" i="32"/>
  <c r="N69" i="32"/>
  <c r="M69" i="32"/>
  <c r="L69" i="32"/>
  <c r="K69" i="32"/>
  <c r="J69" i="32"/>
  <c r="I69" i="32"/>
  <c r="H69" i="32"/>
  <c r="G69" i="32"/>
  <c r="R19" i="32"/>
  <c r="Q19" i="32"/>
  <c r="P19" i="32"/>
  <c r="P20" i="32" s="1"/>
  <c r="O19" i="32"/>
  <c r="N19" i="32"/>
  <c r="M19" i="32"/>
  <c r="L19" i="32"/>
  <c r="K19" i="32"/>
  <c r="J19" i="32"/>
  <c r="I19" i="32"/>
  <c r="H19" i="32"/>
  <c r="P100" i="32"/>
  <c r="O100" i="32"/>
  <c r="N100" i="32"/>
  <c r="R98" i="32"/>
  <c r="N98" i="32"/>
  <c r="L98" i="32"/>
  <c r="I98" i="32"/>
  <c r="H98" i="32"/>
  <c r="F97" i="32"/>
  <c r="J98" i="32" s="1"/>
  <c r="H96" i="32"/>
  <c r="F95" i="32"/>
  <c r="N96" i="32" s="1"/>
  <c r="P94" i="32"/>
  <c r="N94" i="32"/>
  <c r="F93" i="32"/>
  <c r="G94" i="32" s="1"/>
  <c r="O92" i="32"/>
  <c r="N92" i="32"/>
  <c r="H92" i="32"/>
  <c r="F91" i="32"/>
  <c r="L92" i="32" s="1"/>
  <c r="P90" i="32"/>
  <c r="N90" i="32"/>
  <c r="M90" i="32"/>
  <c r="H90" i="32"/>
  <c r="F89" i="32"/>
  <c r="R88" i="32"/>
  <c r="P88" i="32"/>
  <c r="O88" i="32"/>
  <c r="N88" i="32"/>
  <c r="M88" i="32"/>
  <c r="L88" i="32"/>
  <c r="G88" i="32"/>
  <c r="F87" i="32"/>
  <c r="R86" i="32"/>
  <c r="P86" i="32"/>
  <c r="O86" i="32"/>
  <c r="M86" i="32"/>
  <c r="L86" i="32"/>
  <c r="I86" i="32"/>
  <c r="H86" i="32"/>
  <c r="G86" i="32"/>
  <c r="F85" i="32"/>
  <c r="K86" i="32" s="1"/>
  <c r="M84" i="32"/>
  <c r="I84" i="32"/>
  <c r="G84" i="32"/>
  <c r="F83" i="32"/>
  <c r="L84" i="32" s="1"/>
  <c r="O82" i="32"/>
  <c r="N82" i="32"/>
  <c r="M82" i="32"/>
  <c r="F81" i="32"/>
  <c r="P80" i="32"/>
  <c r="N80" i="32"/>
  <c r="M80" i="32"/>
  <c r="H80" i="32"/>
  <c r="F79" i="32"/>
  <c r="L80" i="32" s="1"/>
  <c r="R78" i="32"/>
  <c r="P78" i="32"/>
  <c r="N78" i="32"/>
  <c r="M78" i="32"/>
  <c r="L78" i="32"/>
  <c r="I78" i="32"/>
  <c r="H78" i="32"/>
  <c r="F77" i="32"/>
  <c r="G78" i="32" s="1"/>
  <c r="P76" i="32"/>
  <c r="O76" i="32"/>
  <c r="N76" i="32"/>
  <c r="M76" i="32"/>
  <c r="L76" i="32"/>
  <c r="J76" i="32"/>
  <c r="I76" i="32"/>
  <c r="H76" i="32"/>
  <c r="F75" i="32"/>
  <c r="P74" i="32"/>
  <c r="O74" i="32"/>
  <c r="N74" i="32"/>
  <c r="M74" i="32"/>
  <c r="H74" i="32"/>
  <c r="F73" i="32"/>
  <c r="L74" i="32" s="1"/>
  <c r="R72" i="32"/>
  <c r="P72" i="32"/>
  <c r="O72" i="32"/>
  <c r="N72" i="32"/>
  <c r="M72" i="32"/>
  <c r="L72" i="32"/>
  <c r="J72" i="32"/>
  <c r="I72" i="32"/>
  <c r="H72" i="32"/>
  <c r="F71" i="32"/>
  <c r="Q72" i="32" s="1"/>
  <c r="R68" i="32"/>
  <c r="P68" i="32"/>
  <c r="O68" i="32"/>
  <c r="N68" i="32"/>
  <c r="M68" i="32"/>
  <c r="L68" i="32"/>
  <c r="I68" i="32"/>
  <c r="H68" i="32"/>
  <c r="F67" i="32"/>
  <c r="G68" i="32" s="1"/>
  <c r="R66" i="32"/>
  <c r="P66" i="32"/>
  <c r="O66" i="32"/>
  <c r="N66" i="32"/>
  <c r="M66" i="32"/>
  <c r="H66" i="32"/>
  <c r="F65" i="32"/>
  <c r="J66" i="32" s="1"/>
  <c r="R64" i="32"/>
  <c r="P64" i="32"/>
  <c r="O64" i="32"/>
  <c r="N64" i="32"/>
  <c r="M64" i="32"/>
  <c r="L64" i="32"/>
  <c r="I64" i="32"/>
  <c r="H64" i="32"/>
  <c r="G64" i="32"/>
  <c r="F63" i="32"/>
  <c r="P62" i="32"/>
  <c r="O62" i="32"/>
  <c r="M62" i="32"/>
  <c r="F61" i="32"/>
  <c r="L62" i="32" s="1"/>
  <c r="R60" i="32"/>
  <c r="P60" i="32"/>
  <c r="O60" i="32"/>
  <c r="N60" i="32"/>
  <c r="M60" i="32"/>
  <c r="L60" i="32"/>
  <c r="H60" i="32"/>
  <c r="F59" i="32"/>
  <c r="J60" i="32" s="1"/>
  <c r="R58" i="32"/>
  <c r="P58" i="32"/>
  <c r="O58" i="32"/>
  <c r="N58" i="32"/>
  <c r="M58" i="32"/>
  <c r="L58" i="32"/>
  <c r="I58" i="32"/>
  <c r="H58" i="32"/>
  <c r="G58" i="32"/>
  <c r="F57" i="32"/>
  <c r="P56" i="32"/>
  <c r="O56" i="32"/>
  <c r="M56" i="32"/>
  <c r="H56" i="32"/>
  <c r="F55" i="32"/>
  <c r="I56" i="32" s="1"/>
  <c r="R54" i="32"/>
  <c r="P54" i="32"/>
  <c r="O54" i="32"/>
  <c r="N54" i="32"/>
  <c r="L54" i="32"/>
  <c r="I54" i="32"/>
  <c r="H54" i="32"/>
  <c r="G54" i="32"/>
  <c r="F53" i="32"/>
  <c r="M54" i="32" s="1"/>
  <c r="P52" i="32"/>
  <c r="O52" i="32"/>
  <c r="N52" i="32"/>
  <c r="M52" i="32"/>
  <c r="L52" i="32"/>
  <c r="J52" i="32"/>
  <c r="H52" i="32"/>
  <c r="F51" i="32"/>
  <c r="I52" i="32" s="1"/>
  <c r="R50" i="32"/>
  <c r="P50" i="32"/>
  <c r="O50" i="32"/>
  <c r="N50" i="32"/>
  <c r="M50" i="32"/>
  <c r="L50" i="32"/>
  <c r="I50" i="32"/>
  <c r="H50" i="32"/>
  <c r="F49" i="32"/>
  <c r="K50" i="32" s="1"/>
  <c r="R48" i="32"/>
  <c r="Q48" i="32"/>
  <c r="P48" i="32"/>
  <c r="O48" i="32"/>
  <c r="N48" i="32"/>
  <c r="M48" i="32"/>
  <c r="L48" i="32"/>
  <c r="J48" i="32"/>
  <c r="I48" i="32"/>
  <c r="H48" i="32"/>
  <c r="F47" i="32"/>
  <c r="K48" i="32" s="1"/>
  <c r="P46" i="32"/>
  <c r="O46" i="32"/>
  <c r="N46" i="32"/>
  <c r="M46" i="32"/>
  <c r="J46" i="32"/>
  <c r="H46" i="32"/>
  <c r="F45" i="32"/>
  <c r="G46" i="32" s="1"/>
  <c r="R44" i="32"/>
  <c r="P44" i="32"/>
  <c r="O44" i="32"/>
  <c r="N44" i="32"/>
  <c r="M44" i="32"/>
  <c r="L44" i="32"/>
  <c r="J44" i="32"/>
  <c r="I44" i="32"/>
  <c r="H44" i="32"/>
  <c r="G44" i="32"/>
  <c r="F43" i="32"/>
  <c r="K44" i="32" s="1"/>
  <c r="R42" i="32"/>
  <c r="P42" i="32"/>
  <c r="O42" i="32"/>
  <c r="N42" i="32"/>
  <c r="M42" i="32"/>
  <c r="L42" i="32"/>
  <c r="K42" i="32"/>
  <c r="J42" i="32"/>
  <c r="I42" i="32"/>
  <c r="H42" i="32"/>
  <c r="F41" i="32"/>
  <c r="G42" i="32" s="1"/>
  <c r="P40" i="32"/>
  <c r="O40" i="32"/>
  <c r="N40" i="32"/>
  <c r="M40" i="32"/>
  <c r="J40" i="32"/>
  <c r="I40" i="32"/>
  <c r="H40" i="32"/>
  <c r="F39" i="32"/>
  <c r="R38" i="32"/>
  <c r="P38" i="32"/>
  <c r="O38" i="32"/>
  <c r="N38" i="32"/>
  <c r="M38" i="32"/>
  <c r="L38" i="32"/>
  <c r="J38" i="32"/>
  <c r="I38" i="32"/>
  <c r="H38" i="32"/>
  <c r="G38" i="32"/>
  <c r="F37" i="32"/>
  <c r="K38" i="32" s="1"/>
  <c r="R36" i="32"/>
  <c r="P36" i="32"/>
  <c r="N36" i="32"/>
  <c r="M36" i="32"/>
  <c r="L36" i="32"/>
  <c r="I36" i="32"/>
  <c r="H36" i="32"/>
  <c r="G36" i="32"/>
  <c r="F35" i="32"/>
  <c r="Q36" i="32" s="1"/>
  <c r="P34" i="32"/>
  <c r="O34" i="32"/>
  <c r="N34" i="32"/>
  <c r="M34" i="32"/>
  <c r="J34" i="32"/>
  <c r="H34" i="32"/>
  <c r="G34" i="32"/>
  <c r="F33" i="32"/>
  <c r="I34" i="32" s="1"/>
  <c r="R32" i="32"/>
  <c r="P32" i="32"/>
  <c r="O32" i="32"/>
  <c r="N32" i="32"/>
  <c r="M32" i="32"/>
  <c r="L32" i="32"/>
  <c r="J32" i="32"/>
  <c r="I32" i="32"/>
  <c r="H32" i="32"/>
  <c r="G32" i="32"/>
  <c r="F31" i="32"/>
  <c r="K32" i="32" s="1"/>
  <c r="R30" i="32"/>
  <c r="P30" i="32"/>
  <c r="O30" i="32"/>
  <c r="N30" i="32"/>
  <c r="M30" i="32"/>
  <c r="L30" i="32"/>
  <c r="J30" i="32"/>
  <c r="H30" i="32"/>
  <c r="G30" i="32"/>
  <c r="F29" i="32"/>
  <c r="K30" i="32" s="1"/>
  <c r="R28" i="32"/>
  <c r="P28" i="32"/>
  <c r="O28" i="32"/>
  <c r="N28" i="32"/>
  <c r="M28" i="32"/>
  <c r="L28" i="32"/>
  <c r="I28" i="32"/>
  <c r="H28" i="32"/>
  <c r="G28" i="32"/>
  <c r="F27" i="32"/>
  <c r="J28" i="32" s="1"/>
  <c r="R26" i="32"/>
  <c r="P26" i="32"/>
  <c r="O26" i="32"/>
  <c r="N26" i="32"/>
  <c r="J26" i="32"/>
  <c r="I26" i="32"/>
  <c r="H26" i="32"/>
  <c r="F25" i="32"/>
  <c r="L26" i="32" s="1"/>
  <c r="R24" i="32"/>
  <c r="P24" i="32"/>
  <c r="O24" i="32"/>
  <c r="N24" i="32"/>
  <c r="M24" i="32"/>
  <c r="L24" i="32"/>
  <c r="J24" i="32"/>
  <c r="H24" i="32"/>
  <c r="F23" i="32"/>
  <c r="G24" i="32" s="1"/>
  <c r="P22" i="32"/>
  <c r="M22" i="32"/>
  <c r="I22" i="32"/>
  <c r="H22" i="32"/>
  <c r="F21" i="32"/>
  <c r="F17" i="32"/>
  <c r="H18" i="32" s="1"/>
  <c r="O16" i="32"/>
  <c r="H16" i="32"/>
  <c r="F15" i="32"/>
  <c r="G16" i="32" s="1"/>
  <c r="F13" i="32"/>
  <c r="N14" i="32" s="1"/>
  <c r="N12" i="32"/>
  <c r="F11" i="32"/>
  <c r="H12" i="32" s="1"/>
  <c r="G48" i="32" l="1"/>
  <c r="N56" i="32"/>
  <c r="Q56" i="32"/>
  <c r="Q60" i="32"/>
  <c r="R56" i="32"/>
  <c r="K16" i="32"/>
  <c r="Q78" i="32"/>
  <c r="F19" i="32"/>
  <c r="J20" i="32" s="1"/>
  <c r="J78" i="32"/>
  <c r="K78" i="32"/>
  <c r="F69" i="32"/>
  <c r="M70" i="32" s="1"/>
  <c r="Q44" i="32"/>
  <c r="F44" i="32" s="1"/>
  <c r="I16" i="32"/>
  <c r="O78" i="32"/>
  <c r="J16" i="32"/>
  <c r="J18" i="32"/>
  <c r="Q68" i="32"/>
  <c r="Q26" i="32"/>
  <c r="Q30" i="32"/>
  <c r="F30" i="32" s="1"/>
  <c r="K60" i="32"/>
  <c r="K24" i="32"/>
  <c r="L96" i="32"/>
  <c r="L12" i="32"/>
  <c r="I18" i="32"/>
  <c r="G66" i="32"/>
  <c r="M96" i="32"/>
  <c r="J54" i="32"/>
  <c r="R74" i="32"/>
  <c r="O12" i="32"/>
  <c r="P12" i="32"/>
  <c r="R12" i="32"/>
  <c r="O18" i="32"/>
  <c r="K36" i="32"/>
  <c r="M98" i="32"/>
  <c r="J12" i="32"/>
  <c r="K96" i="32"/>
  <c r="M18" i="32"/>
  <c r="Q38" i="32"/>
  <c r="F38" i="32" s="1"/>
  <c r="N18" i="32"/>
  <c r="Q24" i="32"/>
  <c r="J36" i="32"/>
  <c r="Q42" i="32"/>
  <c r="F42" i="32" s="1"/>
  <c r="O14" i="32"/>
  <c r="R62" i="32"/>
  <c r="O98" i="32"/>
  <c r="P14" i="32"/>
  <c r="Q54" i="32"/>
  <c r="O80" i="32"/>
  <c r="P98" i="32"/>
  <c r="Q14" i="32"/>
  <c r="I30" i="32"/>
  <c r="Q32" i="32"/>
  <c r="F32" i="32" s="1"/>
  <c r="O36" i="32"/>
  <c r="G60" i="32"/>
  <c r="Q66" i="32"/>
  <c r="Q86" i="32"/>
  <c r="P92" i="32"/>
  <c r="Q98" i="32"/>
  <c r="I12" i="32"/>
  <c r="I24" i="32"/>
  <c r="F24" i="32" s="1"/>
  <c r="K12" i="32"/>
  <c r="L18" i="32"/>
  <c r="K54" i="32"/>
  <c r="G72" i="32"/>
  <c r="K66" i="32"/>
  <c r="Q12" i="32"/>
  <c r="L66" i="32"/>
  <c r="P18" i="32"/>
  <c r="Q50" i="32"/>
  <c r="K72" i="32"/>
  <c r="N86" i="32"/>
  <c r="Q80" i="32"/>
  <c r="Q92" i="32"/>
  <c r="I60" i="32"/>
  <c r="R80" i="32"/>
  <c r="R92" i="32"/>
  <c r="M12" i="32"/>
  <c r="Q74" i="32"/>
  <c r="K18" i="32"/>
  <c r="I66" i="32"/>
  <c r="N62" i="32"/>
  <c r="Q62" i="32"/>
  <c r="M92" i="32"/>
  <c r="Q18" i="32"/>
  <c r="R18" i="32"/>
  <c r="R14" i="32"/>
  <c r="H20" i="32"/>
  <c r="G20" i="32"/>
  <c r="M20" i="32"/>
  <c r="N20" i="32"/>
  <c r="O20" i="32"/>
  <c r="Q20" i="32"/>
  <c r="R20" i="32"/>
  <c r="K20" i="32"/>
  <c r="K84" i="32"/>
  <c r="I46" i="32"/>
  <c r="K58" i="32"/>
  <c r="Q58" i="32"/>
  <c r="F58" i="32" s="1"/>
  <c r="J58" i="32"/>
  <c r="P84" i="32"/>
  <c r="R84" i="32"/>
  <c r="Q84" i="32"/>
  <c r="O84" i="32"/>
  <c r="K88" i="32"/>
  <c r="J88" i="32"/>
  <c r="I88" i="32"/>
  <c r="Q88" i="32"/>
  <c r="H88" i="32"/>
  <c r="Q76" i="32"/>
  <c r="R76" i="32"/>
  <c r="K76" i="32"/>
  <c r="G76" i="32"/>
  <c r="J84" i="32"/>
  <c r="Q22" i="32"/>
  <c r="L22" i="32"/>
  <c r="R22" i="32"/>
  <c r="O22" i="32"/>
  <c r="N22" i="32"/>
  <c r="K22" i="32"/>
  <c r="R40" i="32"/>
  <c r="Q40" i="32"/>
  <c r="L40" i="32"/>
  <c r="K40" i="32"/>
  <c r="N84" i="32"/>
  <c r="H84" i="32"/>
  <c r="Q46" i="32"/>
  <c r="L46" i="32"/>
  <c r="R46" i="32"/>
  <c r="K46" i="32"/>
  <c r="R94" i="32"/>
  <c r="O94" i="32"/>
  <c r="L94" i="32"/>
  <c r="K94" i="32"/>
  <c r="I94" i="32"/>
  <c r="Q94" i="32"/>
  <c r="M94" i="32"/>
  <c r="J94" i="32"/>
  <c r="H94" i="32"/>
  <c r="G22" i="32"/>
  <c r="R90" i="32"/>
  <c r="Q90" i="32"/>
  <c r="O90" i="32"/>
  <c r="G40" i="32"/>
  <c r="G90" i="32"/>
  <c r="R100" i="32"/>
  <c r="K100" i="32"/>
  <c r="I100" i="32"/>
  <c r="H100" i="32"/>
  <c r="Q100" i="32"/>
  <c r="M100" i="32"/>
  <c r="L100" i="32"/>
  <c r="J100" i="32"/>
  <c r="J22" i="32"/>
  <c r="I90" i="32"/>
  <c r="Q96" i="32"/>
  <c r="R96" i="32"/>
  <c r="P96" i="32"/>
  <c r="O96" i="32"/>
  <c r="R34" i="32"/>
  <c r="Q34" i="32"/>
  <c r="L34" i="32"/>
  <c r="K34" i="32"/>
  <c r="F48" i="32"/>
  <c r="J90" i="32"/>
  <c r="G96" i="32"/>
  <c r="G100" i="32"/>
  <c r="R82" i="32"/>
  <c r="K82" i="32"/>
  <c r="I82" i="32"/>
  <c r="Q82" i="32"/>
  <c r="P82" i="32"/>
  <c r="L82" i="32"/>
  <c r="J82" i="32"/>
  <c r="H82" i="32"/>
  <c r="K90" i="32"/>
  <c r="Q52" i="32"/>
  <c r="K52" i="32"/>
  <c r="R52" i="32"/>
  <c r="L90" i="32"/>
  <c r="I96" i="32"/>
  <c r="R16" i="32"/>
  <c r="M16" i="32"/>
  <c r="Q16" i="32"/>
  <c r="P16" i="32"/>
  <c r="N16" i="32"/>
  <c r="L16" i="32"/>
  <c r="Q28" i="32"/>
  <c r="K28" i="32"/>
  <c r="F28" i="32" s="1"/>
  <c r="G52" i="32"/>
  <c r="Q64" i="32"/>
  <c r="K64" i="32"/>
  <c r="J64" i="32"/>
  <c r="G82" i="32"/>
  <c r="J96" i="32"/>
  <c r="H14" i="32"/>
  <c r="G50" i="32"/>
  <c r="G92" i="32"/>
  <c r="H62" i="32"/>
  <c r="K14" i="32"/>
  <c r="K26" i="32"/>
  <c r="J50" i="32"/>
  <c r="J56" i="32"/>
  <c r="I74" i="32"/>
  <c r="I80" i="32"/>
  <c r="K56" i="32"/>
  <c r="J62" i="32"/>
  <c r="J68" i="32"/>
  <c r="J74" i="32"/>
  <c r="J80" i="32"/>
  <c r="J86" i="32"/>
  <c r="J92" i="32"/>
  <c r="G12" i="32"/>
  <c r="M14" i="32"/>
  <c r="G18" i="32"/>
  <c r="M26" i="32"/>
  <c r="L56" i="32"/>
  <c r="K62" i="32"/>
  <c r="K68" i="32"/>
  <c r="K74" i="32"/>
  <c r="K80" i="32"/>
  <c r="K92" i="32"/>
  <c r="K98" i="32"/>
  <c r="G14" i="32"/>
  <c r="G26" i="32"/>
  <c r="G56" i="32"/>
  <c r="I14" i="32"/>
  <c r="G62" i="32"/>
  <c r="G74" i="32"/>
  <c r="G80" i="32"/>
  <c r="G98" i="32"/>
  <c r="J14" i="32"/>
  <c r="I62" i="32"/>
  <c r="I92" i="32"/>
  <c r="L14" i="32"/>
  <c r="G9" i="129"/>
  <c r="G11" i="129"/>
  <c r="G13" i="129"/>
  <c r="G15" i="129"/>
  <c r="G17" i="129"/>
  <c r="G21" i="129"/>
  <c r="G23" i="129"/>
  <c r="G25" i="129"/>
  <c r="G27" i="129"/>
  <c r="G29" i="129"/>
  <c r="G31" i="129"/>
  <c r="G33" i="129"/>
  <c r="G35" i="129"/>
  <c r="G37" i="129"/>
  <c r="G39" i="129"/>
  <c r="G41" i="129"/>
  <c r="G43" i="129"/>
  <c r="G45" i="129"/>
  <c r="G47" i="129"/>
  <c r="G49" i="129"/>
  <c r="G51" i="129"/>
  <c r="G53" i="129"/>
  <c r="G55" i="129"/>
  <c r="G57" i="129"/>
  <c r="G59" i="129"/>
  <c r="G61" i="129"/>
  <c r="G63" i="129"/>
  <c r="G65" i="129"/>
  <c r="G67" i="129"/>
  <c r="G71" i="129"/>
  <c r="G73" i="129"/>
  <c r="G75" i="129"/>
  <c r="G77" i="129"/>
  <c r="G79" i="129"/>
  <c r="G81" i="129"/>
  <c r="G83" i="129"/>
  <c r="G85" i="129"/>
  <c r="G87" i="129"/>
  <c r="G89" i="129"/>
  <c r="G91" i="129"/>
  <c r="G93" i="129"/>
  <c r="G95" i="129"/>
  <c r="G97" i="129"/>
  <c r="G99" i="129"/>
  <c r="G9" i="128"/>
  <c r="L20" i="32" l="1"/>
  <c r="F78" i="32"/>
  <c r="I20" i="32"/>
  <c r="F72" i="32"/>
  <c r="F94" i="32"/>
  <c r="F66" i="32"/>
  <c r="F36" i="32"/>
  <c r="L70" i="32"/>
  <c r="F54" i="32"/>
  <c r="F16" i="32"/>
  <c r="F22" i="32"/>
  <c r="F46" i="32"/>
  <c r="F60" i="32"/>
  <c r="F34" i="32"/>
  <c r="F50" i="32"/>
  <c r="F52" i="32"/>
  <c r="F92" i="32"/>
  <c r="F18" i="32"/>
  <c r="F12" i="32"/>
  <c r="F98" i="32"/>
  <c r="F80" i="32"/>
  <c r="F86" i="32"/>
  <c r="F74" i="32"/>
  <c r="F68" i="32"/>
  <c r="F56" i="32"/>
  <c r="F76" i="32"/>
  <c r="F26" i="32"/>
  <c r="G70" i="32"/>
  <c r="J70" i="32"/>
  <c r="I70" i="32"/>
  <c r="H70" i="32"/>
  <c r="R70" i="32"/>
  <c r="Q70" i="32"/>
  <c r="P70" i="32"/>
  <c r="O70" i="32"/>
  <c r="N70" i="32"/>
  <c r="K70" i="32"/>
  <c r="F20" i="32"/>
  <c r="F62" i="32"/>
  <c r="F82" i="32"/>
  <c r="F64" i="32"/>
  <c r="F14" i="32"/>
  <c r="F100" i="32"/>
  <c r="F96" i="32"/>
  <c r="F90" i="32"/>
  <c r="F88" i="32"/>
  <c r="F84" i="32"/>
  <c r="F40" i="32"/>
  <c r="H9" i="29"/>
  <c r="M9" i="29" s="1"/>
  <c r="F70" i="32" l="1"/>
  <c r="P69" i="71" l="1"/>
  <c r="P19" i="71"/>
  <c r="P7" i="71"/>
  <c r="M7" i="71"/>
  <c r="Q9" i="71" l="1"/>
  <c r="N69" i="151"/>
  <c r="M69" i="151"/>
  <c r="L69" i="151"/>
  <c r="K69" i="151"/>
  <c r="J69" i="151"/>
  <c r="I69" i="151"/>
  <c r="H69" i="151"/>
  <c r="N19" i="151"/>
  <c r="M19" i="151"/>
  <c r="L19" i="151"/>
  <c r="K19" i="151"/>
  <c r="J19" i="151"/>
  <c r="I19" i="151"/>
  <c r="H19" i="151"/>
  <c r="M100" i="151"/>
  <c r="L100" i="151"/>
  <c r="I100" i="151"/>
  <c r="H100" i="151"/>
  <c r="G99" i="151"/>
  <c r="N98" i="151"/>
  <c r="G97" i="151"/>
  <c r="G98" i="151" s="1"/>
  <c r="N96" i="151"/>
  <c r="G95" i="151"/>
  <c r="G96" i="151" s="1"/>
  <c r="N94" i="151"/>
  <c r="I94" i="151"/>
  <c r="H94" i="151"/>
  <c r="G93" i="151"/>
  <c r="N92" i="151"/>
  <c r="M92" i="151"/>
  <c r="L92" i="151"/>
  <c r="K92" i="151"/>
  <c r="J92" i="151"/>
  <c r="I92" i="151"/>
  <c r="H92" i="151"/>
  <c r="G91" i="151"/>
  <c r="G92" i="151" s="1"/>
  <c r="N90" i="151"/>
  <c r="M90" i="151"/>
  <c r="K90" i="151"/>
  <c r="I90" i="151"/>
  <c r="H90" i="151"/>
  <c r="G89" i="151"/>
  <c r="N88" i="151"/>
  <c r="M88" i="151"/>
  <c r="H88" i="151"/>
  <c r="G87" i="151"/>
  <c r="G88" i="151" s="1"/>
  <c r="N86" i="151"/>
  <c r="M86" i="151"/>
  <c r="L86" i="151"/>
  <c r="K86" i="151"/>
  <c r="J86" i="151"/>
  <c r="I86" i="151"/>
  <c r="H86" i="151"/>
  <c r="G85" i="151"/>
  <c r="G86" i="151" s="1"/>
  <c r="N84" i="151"/>
  <c r="M84" i="151"/>
  <c r="L84" i="151"/>
  <c r="I84" i="151"/>
  <c r="G83" i="151"/>
  <c r="G84" i="151" s="1"/>
  <c r="I82" i="151"/>
  <c r="G81" i="151"/>
  <c r="G82" i="151" s="1"/>
  <c r="N80" i="151"/>
  <c r="M80" i="151"/>
  <c r="G79" i="151"/>
  <c r="N78" i="151"/>
  <c r="M78" i="151"/>
  <c r="L78" i="151"/>
  <c r="H78" i="151"/>
  <c r="G77" i="151"/>
  <c r="G78" i="151" s="1"/>
  <c r="N76" i="151"/>
  <c r="M76" i="151"/>
  <c r="L76" i="151"/>
  <c r="K76" i="151"/>
  <c r="I76" i="151"/>
  <c r="H76" i="151"/>
  <c r="G75" i="151"/>
  <c r="G76" i="151" s="1"/>
  <c r="N74" i="151"/>
  <c r="M74" i="151"/>
  <c r="H74" i="151"/>
  <c r="G73" i="151"/>
  <c r="N72" i="151"/>
  <c r="M72" i="151"/>
  <c r="L72" i="151"/>
  <c r="K72" i="151"/>
  <c r="J72" i="151"/>
  <c r="I72" i="151"/>
  <c r="H72" i="151"/>
  <c r="G71" i="151"/>
  <c r="G72" i="151" s="1"/>
  <c r="N68" i="151"/>
  <c r="G67" i="151"/>
  <c r="N66" i="151"/>
  <c r="M66" i="151"/>
  <c r="I66" i="151"/>
  <c r="H66" i="151"/>
  <c r="G65" i="151"/>
  <c r="G66" i="151" s="1"/>
  <c r="N64" i="151"/>
  <c r="M64" i="151"/>
  <c r="L64" i="151"/>
  <c r="K64" i="151"/>
  <c r="J64" i="151"/>
  <c r="I64" i="151"/>
  <c r="H64" i="151"/>
  <c r="G63" i="151"/>
  <c r="G64" i="151" s="1"/>
  <c r="N62" i="151"/>
  <c r="M62" i="151"/>
  <c r="L62" i="151"/>
  <c r="G61" i="151"/>
  <c r="G62" i="151" s="1"/>
  <c r="M60" i="151"/>
  <c r="G59" i="151"/>
  <c r="G60" i="151" s="1"/>
  <c r="N58" i="151"/>
  <c r="M58" i="151"/>
  <c r="L58" i="151"/>
  <c r="K58" i="151"/>
  <c r="J58" i="151"/>
  <c r="H58" i="151"/>
  <c r="G57" i="151"/>
  <c r="G58" i="151" s="1"/>
  <c r="N56" i="151"/>
  <c r="M56" i="151"/>
  <c r="H56" i="151"/>
  <c r="G55" i="151"/>
  <c r="G56" i="151" s="1"/>
  <c r="N54" i="151"/>
  <c r="M54" i="151"/>
  <c r="G53" i="151"/>
  <c r="G54" i="151" s="1"/>
  <c r="N52" i="151"/>
  <c r="M52" i="151"/>
  <c r="K52" i="151"/>
  <c r="I52" i="151"/>
  <c r="G51" i="151"/>
  <c r="G52" i="151" s="1"/>
  <c r="N50" i="151"/>
  <c r="M50" i="151"/>
  <c r="K50" i="151"/>
  <c r="I50" i="151"/>
  <c r="H50" i="151"/>
  <c r="G49" i="151"/>
  <c r="G50" i="151" s="1"/>
  <c r="N48" i="151"/>
  <c r="M48" i="151"/>
  <c r="L48" i="151"/>
  <c r="I48" i="151"/>
  <c r="H48" i="151"/>
  <c r="G47" i="151"/>
  <c r="N46" i="151"/>
  <c r="M46" i="151"/>
  <c r="L46" i="151"/>
  <c r="I46" i="151"/>
  <c r="H46" i="151"/>
  <c r="G45" i="151"/>
  <c r="G46" i="151" s="1"/>
  <c r="N44" i="151"/>
  <c r="M44" i="151"/>
  <c r="J44" i="151"/>
  <c r="I44" i="151"/>
  <c r="H44" i="151"/>
  <c r="G43" i="151"/>
  <c r="G44" i="151" s="1"/>
  <c r="N42" i="151"/>
  <c r="M42" i="151"/>
  <c r="L42" i="151"/>
  <c r="K42" i="151"/>
  <c r="J42" i="151"/>
  <c r="I42" i="151"/>
  <c r="H42" i="151"/>
  <c r="G41" i="151"/>
  <c r="G42" i="151" s="1"/>
  <c r="N40" i="151"/>
  <c r="M40" i="151"/>
  <c r="L40" i="151"/>
  <c r="K40" i="151"/>
  <c r="H40" i="151"/>
  <c r="G39" i="151"/>
  <c r="G40" i="151" s="1"/>
  <c r="N38" i="151"/>
  <c r="M38" i="151"/>
  <c r="L38" i="151"/>
  <c r="J38" i="151"/>
  <c r="I38" i="151"/>
  <c r="H38" i="151"/>
  <c r="G37" i="151"/>
  <c r="N36" i="151"/>
  <c r="G35" i="151"/>
  <c r="G36" i="151" s="1"/>
  <c r="M34" i="151"/>
  <c r="I34" i="151"/>
  <c r="H34" i="151"/>
  <c r="G33" i="151"/>
  <c r="G34" i="151" s="1"/>
  <c r="N32" i="151"/>
  <c r="M32" i="151"/>
  <c r="L32" i="151"/>
  <c r="K32" i="151"/>
  <c r="J32" i="151"/>
  <c r="I32" i="151"/>
  <c r="H32" i="151"/>
  <c r="G31" i="151"/>
  <c r="G32" i="151" s="1"/>
  <c r="L30" i="151"/>
  <c r="K30" i="151"/>
  <c r="I30" i="151"/>
  <c r="H30" i="151"/>
  <c r="G29" i="151"/>
  <c r="G30" i="151" s="1"/>
  <c r="N28" i="151"/>
  <c r="M28" i="151"/>
  <c r="L28" i="151"/>
  <c r="I28" i="151"/>
  <c r="H28" i="151"/>
  <c r="G27" i="151"/>
  <c r="N26" i="151"/>
  <c r="M26" i="151"/>
  <c r="K26" i="151"/>
  <c r="I26" i="151"/>
  <c r="H26" i="151"/>
  <c r="G25" i="151"/>
  <c r="G26" i="151" s="1"/>
  <c r="N24" i="151"/>
  <c r="M24" i="151"/>
  <c r="L24" i="151"/>
  <c r="K24" i="151"/>
  <c r="J24" i="151"/>
  <c r="I24" i="151"/>
  <c r="H24" i="151"/>
  <c r="G23" i="151"/>
  <c r="G24" i="151" s="1"/>
  <c r="N22" i="151"/>
  <c r="M22" i="151"/>
  <c r="L22" i="151"/>
  <c r="K22" i="151"/>
  <c r="J22" i="151"/>
  <c r="I22" i="151"/>
  <c r="H22" i="151"/>
  <c r="G21" i="151"/>
  <c r="G22" i="151" s="1"/>
  <c r="G17" i="151"/>
  <c r="G18" i="151" s="1"/>
  <c r="M16" i="151"/>
  <c r="H16" i="151"/>
  <c r="G15" i="151"/>
  <c r="G16" i="151" s="1"/>
  <c r="G13" i="151"/>
  <c r="G14" i="151" s="1"/>
  <c r="M12" i="151"/>
  <c r="G11" i="151"/>
  <c r="I12" i="151" s="1"/>
  <c r="G9" i="151"/>
  <c r="G7" i="24"/>
  <c r="H8" i="25" a="1"/>
  <c r="L98" i="151" l="1"/>
  <c r="I98" i="151"/>
  <c r="M98" i="151"/>
  <c r="H62" i="151"/>
  <c r="I62" i="151"/>
  <c r="K62" i="151"/>
  <c r="J98" i="151"/>
  <c r="J62" i="151"/>
  <c r="K98" i="151"/>
  <c r="L36" i="151"/>
  <c r="K78" i="151"/>
  <c r="L56" i="151"/>
  <c r="I78" i="151"/>
  <c r="J78" i="151"/>
  <c r="M36" i="151"/>
  <c r="I88" i="151"/>
  <c r="J88" i="151"/>
  <c r="J52" i="151"/>
  <c r="L88" i="151"/>
  <c r="L66" i="151"/>
  <c r="H52" i="151"/>
  <c r="L26" i="151"/>
  <c r="L52" i="151"/>
  <c r="J84" i="151"/>
  <c r="M82" i="151"/>
  <c r="N82" i="151"/>
  <c r="K88" i="151"/>
  <c r="K84" i="151"/>
  <c r="H8" i="25"/>
  <c r="G90" i="151"/>
  <c r="L90" i="151"/>
  <c r="J90" i="151"/>
  <c r="I70" i="151"/>
  <c r="J16" i="151"/>
  <c r="K16" i="151"/>
  <c r="L70" i="151"/>
  <c r="N16" i="151"/>
  <c r="G100" i="151"/>
  <c r="N100" i="151"/>
  <c r="K100" i="151"/>
  <c r="J100" i="151"/>
  <c r="G28" i="151"/>
  <c r="K28" i="151"/>
  <c r="G68" i="151"/>
  <c r="M68" i="151"/>
  <c r="L68" i="151"/>
  <c r="K68" i="151"/>
  <c r="G94" i="151"/>
  <c r="M94" i="151"/>
  <c r="L94" i="151"/>
  <c r="H12" i="151"/>
  <c r="J68" i="151"/>
  <c r="H84" i="151"/>
  <c r="J94" i="151"/>
  <c r="G38" i="151"/>
  <c r="K38" i="151"/>
  <c r="N20" i="151"/>
  <c r="I16" i="151"/>
  <c r="J70" i="151"/>
  <c r="I58" i="151"/>
  <c r="L16" i="151"/>
  <c r="G74" i="151"/>
  <c r="L74" i="151"/>
  <c r="I74" i="151"/>
  <c r="G80" i="151"/>
  <c r="L80" i="151"/>
  <c r="K80" i="151"/>
  <c r="J80" i="151"/>
  <c r="I80" i="151"/>
  <c r="H80" i="151"/>
  <c r="J74" i="151"/>
  <c r="K74" i="151"/>
  <c r="G48" i="151"/>
  <c r="K48" i="151"/>
  <c r="G12" i="151"/>
  <c r="N12" i="151"/>
  <c r="L12" i="151"/>
  <c r="K12" i="151"/>
  <c r="J12" i="151"/>
  <c r="J28" i="151"/>
  <c r="H68" i="151"/>
  <c r="J48" i="151"/>
  <c r="I68" i="151"/>
  <c r="K94" i="151"/>
  <c r="H18" i="151"/>
  <c r="H54" i="151"/>
  <c r="I54" i="151"/>
  <c r="I18" i="151"/>
  <c r="J34" i="151"/>
  <c r="J54" i="151"/>
  <c r="J18" i="151"/>
  <c r="K34" i="151"/>
  <c r="K44" i="151"/>
  <c r="K54" i="151"/>
  <c r="H96" i="151"/>
  <c r="K18" i="151"/>
  <c r="L34" i="151"/>
  <c r="L44" i="151"/>
  <c r="L54" i="151"/>
  <c r="H60" i="151"/>
  <c r="I96" i="151"/>
  <c r="H14" i="151"/>
  <c r="L18" i="151"/>
  <c r="I40" i="151"/>
  <c r="I60" i="151"/>
  <c r="J76" i="151"/>
  <c r="J96" i="151"/>
  <c r="I14" i="151"/>
  <c r="M18" i="151"/>
  <c r="J30" i="151"/>
  <c r="N34" i="151"/>
  <c r="J40" i="151"/>
  <c r="J50" i="151"/>
  <c r="J60" i="151"/>
  <c r="K96" i="151"/>
  <c r="J14" i="151"/>
  <c r="N18" i="151"/>
  <c r="K60" i="151"/>
  <c r="H82" i="151"/>
  <c r="L96" i="151"/>
  <c r="K14" i="151"/>
  <c r="H36" i="151"/>
  <c r="L50" i="151"/>
  <c r="L60" i="151"/>
  <c r="M96" i="151"/>
  <c r="L14" i="151"/>
  <c r="M30" i="151"/>
  <c r="I36" i="151"/>
  <c r="I56" i="151"/>
  <c r="J82" i="151"/>
  <c r="M14" i="151"/>
  <c r="J26" i="151"/>
  <c r="N30" i="151"/>
  <c r="J36" i="151"/>
  <c r="J46" i="151"/>
  <c r="J56" i="151"/>
  <c r="N60" i="151"/>
  <c r="J66" i="151"/>
  <c r="K82" i="151"/>
  <c r="N14" i="151"/>
  <c r="K36" i="151"/>
  <c r="K46" i="151"/>
  <c r="K56" i="151"/>
  <c r="K66" i="151"/>
  <c r="L82" i="151"/>
  <c r="H98" i="151"/>
  <c r="G69" i="151"/>
  <c r="G70" i="151" s="1"/>
  <c r="G19" i="151"/>
  <c r="I20" i="151" s="1"/>
  <c r="H20" i="151"/>
  <c r="G7" i="19"/>
  <c r="G20" i="19"/>
  <c r="M70" i="151" l="1"/>
  <c r="K70" i="151"/>
  <c r="N70" i="151"/>
  <c r="G20" i="151"/>
  <c r="L20" i="151"/>
  <c r="K20" i="151"/>
  <c r="J20" i="151"/>
  <c r="H70" i="151"/>
  <c r="M20" i="151"/>
  <c r="G70" i="19"/>
  <c r="F7" i="19"/>
  <c r="L7" i="19"/>
  <c r="H7" i="19"/>
  <c r="F7" i="15"/>
  <c r="F19" i="15"/>
  <c r="F69" i="15"/>
  <c r="G69" i="15"/>
  <c r="G19" i="15"/>
  <c r="G7" i="15"/>
  <c r="P99" i="14"/>
  <c r="J24" i="11" l="1"/>
  <c r="J17" i="11"/>
  <c r="L53" i="6" l="1"/>
  <c r="L52" i="6"/>
  <c r="L51" i="6"/>
  <c r="L50" i="6"/>
  <c r="L49" i="6"/>
  <c r="L48" i="6"/>
  <c r="L47" i="6"/>
  <c r="L46" i="6"/>
  <c r="L45" i="6"/>
  <c r="L44" i="6"/>
  <c r="L43" i="6"/>
  <c r="L42" i="6"/>
  <c r="L41" i="6"/>
  <c r="L40" i="6"/>
  <c r="L39" i="6"/>
  <c r="L37" i="6"/>
  <c r="L36" i="6"/>
  <c r="L35" i="6"/>
  <c r="L34" i="6"/>
  <c r="L33" i="6"/>
  <c r="L32" i="6"/>
  <c r="L31" i="6"/>
  <c r="L30" i="6"/>
  <c r="L29" i="6"/>
  <c r="L28" i="6"/>
  <c r="L27" i="6"/>
  <c r="L26" i="6"/>
  <c r="L25" i="6"/>
  <c r="L24" i="6"/>
  <c r="L23" i="6"/>
  <c r="L22" i="6"/>
  <c r="L21" i="6"/>
  <c r="L20" i="6"/>
  <c r="L19" i="6"/>
  <c r="L18" i="6"/>
  <c r="L17" i="6"/>
  <c r="L16" i="6"/>
  <c r="L15" i="6"/>
  <c r="L14" i="6"/>
  <c r="L12" i="6"/>
  <c r="L11" i="6"/>
  <c r="L10" i="6"/>
  <c r="L9" i="6"/>
  <c r="L8" i="6"/>
  <c r="J53" i="6"/>
  <c r="J52" i="6"/>
  <c r="J51" i="6"/>
  <c r="J50" i="6"/>
  <c r="J49" i="6"/>
  <c r="J48" i="6"/>
  <c r="J47" i="6"/>
  <c r="J46" i="6"/>
  <c r="J45" i="6"/>
  <c r="J44" i="6"/>
  <c r="J43" i="6"/>
  <c r="J42" i="6"/>
  <c r="J41" i="6"/>
  <c r="J40" i="6"/>
  <c r="J39" i="6"/>
  <c r="J37" i="6"/>
  <c r="J36" i="6"/>
  <c r="J35" i="6"/>
  <c r="J34" i="6"/>
  <c r="J33" i="6"/>
  <c r="J32" i="6"/>
  <c r="J31" i="6"/>
  <c r="J30" i="6"/>
  <c r="J29" i="6"/>
  <c r="J28" i="6"/>
  <c r="J27" i="6"/>
  <c r="J26" i="6"/>
  <c r="J25" i="6"/>
  <c r="J24" i="6"/>
  <c r="J23" i="6"/>
  <c r="J22" i="6"/>
  <c r="J21" i="6"/>
  <c r="J20" i="6"/>
  <c r="J19" i="6"/>
  <c r="J18" i="6"/>
  <c r="J17" i="6"/>
  <c r="J16" i="6"/>
  <c r="J15" i="6"/>
  <c r="J14" i="6"/>
  <c r="J12" i="6"/>
  <c r="J11" i="6"/>
  <c r="J10" i="6"/>
  <c r="J9" i="6"/>
  <c r="J8" i="6"/>
  <c r="H53" i="6"/>
  <c r="H52" i="6"/>
  <c r="H51" i="6"/>
  <c r="H50" i="6"/>
  <c r="H49" i="6"/>
  <c r="H48" i="6"/>
  <c r="H47" i="6"/>
  <c r="H46" i="6"/>
  <c r="H45" i="6"/>
  <c r="H44" i="6"/>
  <c r="H43" i="6"/>
  <c r="H42" i="6"/>
  <c r="H41" i="6"/>
  <c r="H40" i="6"/>
  <c r="H39"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G7" i="6"/>
  <c r="I38" i="6"/>
  <c r="G38" i="6"/>
  <c r="F38" i="6"/>
  <c r="I13" i="6"/>
  <c r="G13" i="6"/>
  <c r="K13" i="6" s="1"/>
  <c r="L13" i="6" s="1"/>
  <c r="F13" i="6"/>
  <c r="I7" i="6"/>
  <c r="F7" i="6"/>
  <c r="M8" i="6"/>
  <c r="F14" i="2"/>
  <c r="P14" i="2" s="1"/>
  <c r="U38" i="2"/>
  <c r="S38" i="2"/>
  <c r="Q38" i="2"/>
  <c r="O38" i="2"/>
  <c r="M38" i="2"/>
  <c r="K38" i="2"/>
  <c r="I38" i="2"/>
  <c r="F38" i="2" s="1"/>
  <c r="H38" i="2" s="1"/>
  <c r="G38" i="2"/>
  <c r="G13" i="2"/>
  <c r="F8" i="2"/>
  <c r="G7" i="2"/>
  <c r="J14" i="2" l="1"/>
  <c r="H14" i="2"/>
  <c r="L14" i="2"/>
  <c r="N14" i="2"/>
  <c r="J13" i="6"/>
  <c r="K38" i="6"/>
  <c r="J38" i="6" s="1"/>
  <c r="K7" i="6"/>
  <c r="H7" i="6" s="1"/>
  <c r="J7" i="6" l="1"/>
  <c r="L7" i="6"/>
  <c r="H38" i="6"/>
  <c r="L38" i="6"/>
  <c r="O10" i="128" l="1"/>
  <c r="J10" i="24"/>
  <c r="J8" i="24"/>
  <c r="H46" i="24"/>
  <c r="H39" i="24"/>
  <c r="L9" i="24" l="1"/>
  <c r="L53" i="24"/>
  <c r="L52" i="24"/>
  <c r="L51" i="24"/>
  <c r="L50" i="24"/>
  <c r="L49" i="24"/>
  <c r="L48" i="24"/>
  <c r="L47" i="24"/>
  <c r="L46" i="24"/>
  <c r="L45" i="24"/>
  <c r="L44" i="24"/>
  <c r="L43" i="24"/>
  <c r="L42" i="24"/>
  <c r="L41" i="24"/>
  <c r="L40" i="24"/>
  <c r="L39" i="24"/>
  <c r="L37" i="24"/>
  <c r="L36" i="24"/>
  <c r="L35" i="24"/>
  <c r="L34" i="24"/>
  <c r="L33" i="24"/>
  <c r="L32" i="24"/>
  <c r="L31" i="24"/>
  <c r="L30" i="24"/>
  <c r="L29" i="24"/>
  <c r="L28" i="24"/>
  <c r="L27" i="24"/>
  <c r="L26" i="24"/>
  <c r="L25" i="24"/>
  <c r="L24" i="24"/>
  <c r="L23" i="24"/>
  <c r="L22" i="24"/>
  <c r="L21" i="24"/>
  <c r="L20" i="24"/>
  <c r="L19" i="24"/>
  <c r="L18" i="24"/>
  <c r="L17" i="24"/>
  <c r="L16" i="24"/>
  <c r="L15" i="24"/>
  <c r="L14" i="24"/>
  <c r="L12" i="24"/>
  <c r="L11" i="24"/>
  <c r="L10" i="24"/>
  <c r="L8" i="24"/>
  <c r="J53" i="24"/>
  <c r="J52" i="24"/>
  <c r="J51" i="24"/>
  <c r="J50" i="24"/>
  <c r="J49" i="24"/>
  <c r="J48" i="24"/>
  <c r="J47" i="24"/>
  <c r="J46" i="24"/>
  <c r="J45" i="24"/>
  <c r="J44" i="24"/>
  <c r="J43" i="24"/>
  <c r="J42" i="24"/>
  <c r="J41" i="24"/>
  <c r="J40" i="24"/>
  <c r="J39" i="24"/>
  <c r="J37" i="24"/>
  <c r="J36" i="24"/>
  <c r="J35" i="24"/>
  <c r="J34" i="24"/>
  <c r="J33" i="24"/>
  <c r="J32" i="24"/>
  <c r="J31" i="24"/>
  <c r="J30" i="24"/>
  <c r="J29" i="24"/>
  <c r="J28" i="24"/>
  <c r="J27" i="24"/>
  <c r="J26" i="24"/>
  <c r="J25" i="24"/>
  <c r="J24" i="24"/>
  <c r="J23" i="24"/>
  <c r="J22" i="24"/>
  <c r="J21" i="24"/>
  <c r="J20" i="24"/>
  <c r="J19" i="24"/>
  <c r="J18" i="24"/>
  <c r="J17" i="24"/>
  <c r="J16" i="24"/>
  <c r="J15" i="24"/>
  <c r="J14" i="24"/>
  <c r="J12" i="24"/>
  <c r="J11" i="24"/>
  <c r="J9" i="24"/>
  <c r="G10" i="75" l="1"/>
  <c r="H10" i="75"/>
  <c r="I10" i="75"/>
  <c r="J10" i="75"/>
  <c r="K10" i="75"/>
  <c r="L10" i="75"/>
  <c r="M10" i="75"/>
  <c r="N10" i="75"/>
  <c r="G12" i="75"/>
  <c r="H12" i="75"/>
  <c r="I12" i="75"/>
  <c r="J12" i="75"/>
  <c r="K12" i="75"/>
  <c r="L12" i="75"/>
  <c r="M12" i="75"/>
  <c r="N12" i="75"/>
  <c r="G14" i="75"/>
  <c r="H14" i="75"/>
  <c r="I14" i="75"/>
  <c r="J14" i="75"/>
  <c r="K14" i="75"/>
  <c r="L14" i="75"/>
  <c r="M14" i="75"/>
  <c r="N14" i="75"/>
  <c r="G16" i="75"/>
  <c r="H16" i="75"/>
  <c r="I16" i="75"/>
  <c r="J16" i="75"/>
  <c r="K16" i="75"/>
  <c r="L16" i="75"/>
  <c r="M16" i="75"/>
  <c r="N16" i="75"/>
  <c r="G22" i="75"/>
  <c r="H22" i="75"/>
  <c r="I22" i="75"/>
  <c r="J22" i="75"/>
  <c r="K22" i="75"/>
  <c r="L22" i="75"/>
  <c r="M22" i="75"/>
  <c r="N22" i="75"/>
  <c r="G24" i="75"/>
  <c r="H24" i="75"/>
  <c r="I24" i="75"/>
  <c r="J24" i="75"/>
  <c r="K24" i="75"/>
  <c r="L24" i="75"/>
  <c r="M24" i="75"/>
  <c r="N24" i="75"/>
  <c r="G26" i="75"/>
  <c r="H26" i="75"/>
  <c r="I26" i="75"/>
  <c r="J26" i="75"/>
  <c r="K26" i="75"/>
  <c r="L26" i="75"/>
  <c r="M26" i="75"/>
  <c r="N26" i="75"/>
  <c r="G28" i="75"/>
  <c r="H28" i="75"/>
  <c r="I28" i="75"/>
  <c r="J28" i="75"/>
  <c r="K28" i="75"/>
  <c r="L28" i="75"/>
  <c r="M28" i="75"/>
  <c r="N28" i="75"/>
  <c r="G30" i="75"/>
  <c r="H30" i="75"/>
  <c r="I30" i="75"/>
  <c r="J30" i="75"/>
  <c r="K30" i="75"/>
  <c r="L30" i="75"/>
  <c r="M30" i="75"/>
  <c r="N30" i="75"/>
  <c r="G32" i="75"/>
  <c r="H32" i="75"/>
  <c r="I32" i="75"/>
  <c r="J32" i="75"/>
  <c r="K32" i="75"/>
  <c r="L32" i="75"/>
  <c r="M32" i="75"/>
  <c r="N32" i="75"/>
  <c r="G34" i="75"/>
  <c r="H34" i="75"/>
  <c r="I34" i="75"/>
  <c r="J34" i="75"/>
  <c r="K34" i="75"/>
  <c r="L34" i="75"/>
  <c r="M34" i="75"/>
  <c r="N34" i="75"/>
  <c r="G36" i="75"/>
  <c r="H36" i="75"/>
  <c r="I36" i="75"/>
  <c r="J36" i="75"/>
  <c r="K36" i="75"/>
  <c r="L36" i="75"/>
  <c r="M36" i="75"/>
  <c r="N36" i="75"/>
  <c r="G38" i="75"/>
  <c r="H38" i="75"/>
  <c r="I38" i="75"/>
  <c r="J38" i="75"/>
  <c r="K38" i="75"/>
  <c r="L38" i="75"/>
  <c r="M38" i="75"/>
  <c r="N38" i="75"/>
  <c r="G40" i="75"/>
  <c r="H40" i="75"/>
  <c r="I40" i="75"/>
  <c r="J40" i="75"/>
  <c r="K40" i="75"/>
  <c r="L40" i="75"/>
  <c r="M40" i="75"/>
  <c r="N40" i="75"/>
  <c r="G42" i="75"/>
  <c r="H42" i="75"/>
  <c r="I42" i="75"/>
  <c r="J42" i="75"/>
  <c r="K42" i="75"/>
  <c r="L42" i="75"/>
  <c r="M42" i="75"/>
  <c r="N42" i="75"/>
  <c r="G44" i="75"/>
  <c r="H44" i="75"/>
  <c r="I44" i="75"/>
  <c r="J44" i="75"/>
  <c r="K44" i="75"/>
  <c r="L44" i="75"/>
  <c r="M44" i="75"/>
  <c r="N44" i="75"/>
  <c r="G46" i="75"/>
  <c r="H46" i="75"/>
  <c r="I46" i="75"/>
  <c r="J46" i="75"/>
  <c r="K46" i="75"/>
  <c r="L46" i="75"/>
  <c r="M46" i="75"/>
  <c r="N46" i="75"/>
  <c r="G48" i="75"/>
  <c r="H48" i="75"/>
  <c r="I48" i="75"/>
  <c r="J48" i="75"/>
  <c r="K48" i="75"/>
  <c r="L48" i="75"/>
  <c r="M48" i="75"/>
  <c r="N48" i="75"/>
  <c r="G50" i="75"/>
  <c r="H50" i="75"/>
  <c r="I50" i="75"/>
  <c r="J50" i="75"/>
  <c r="K50" i="75"/>
  <c r="L50" i="75"/>
  <c r="M50" i="75"/>
  <c r="N50" i="75"/>
  <c r="G52" i="75"/>
  <c r="H52" i="75"/>
  <c r="I52" i="75"/>
  <c r="J52" i="75"/>
  <c r="K52" i="75"/>
  <c r="L52" i="75"/>
  <c r="M52" i="75"/>
  <c r="N52" i="75"/>
  <c r="G54" i="75"/>
  <c r="H54" i="75"/>
  <c r="I54" i="75"/>
  <c r="J54" i="75"/>
  <c r="K54" i="75"/>
  <c r="L54" i="75"/>
  <c r="M54" i="75"/>
  <c r="N54" i="75"/>
  <c r="G56" i="75"/>
  <c r="H56" i="75"/>
  <c r="I56" i="75"/>
  <c r="J56" i="75"/>
  <c r="K56" i="75"/>
  <c r="L56" i="75"/>
  <c r="M56" i="75"/>
  <c r="N56" i="75"/>
  <c r="G58" i="75"/>
  <c r="H58" i="75"/>
  <c r="I58" i="75"/>
  <c r="J58" i="75"/>
  <c r="K58" i="75"/>
  <c r="L58" i="75"/>
  <c r="M58" i="75"/>
  <c r="N58" i="75"/>
  <c r="G60" i="75"/>
  <c r="H60" i="75"/>
  <c r="I60" i="75"/>
  <c r="J60" i="75"/>
  <c r="K60" i="75"/>
  <c r="L60" i="75"/>
  <c r="M60" i="75"/>
  <c r="N60" i="75"/>
  <c r="G62" i="75"/>
  <c r="H62" i="75"/>
  <c r="I62" i="75"/>
  <c r="J62" i="75"/>
  <c r="K62" i="75"/>
  <c r="L62" i="75"/>
  <c r="M62" i="75"/>
  <c r="N62" i="75"/>
  <c r="G64" i="75"/>
  <c r="H64" i="75"/>
  <c r="I64" i="75"/>
  <c r="J64" i="75"/>
  <c r="K64" i="75"/>
  <c r="L64" i="75"/>
  <c r="M64" i="75"/>
  <c r="N64" i="75"/>
  <c r="G66" i="75"/>
  <c r="H66" i="75"/>
  <c r="I66" i="75"/>
  <c r="J66" i="75"/>
  <c r="K66" i="75"/>
  <c r="L66" i="75"/>
  <c r="M66" i="75"/>
  <c r="N66" i="75"/>
  <c r="G72" i="75"/>
  <c r="H72" i="75"/>
  <c r="I72" i="75"/>
  <c r="J72" i="75"/>
  <c r="K72" i="75"/>
  <c r="L72" i="75"/>
  <c r="M72" i="75"/>
  <c r="N72" i="75"/>
  <c r="G74" i="75"/>
  <c r="H74" i="75"/>
  <c r="I74" i="75"/>
  <c r="J74" i="75"/>
  <c r="K74" i="75"/>
  <c r="L74" i="75"/>
  <c r="M74" i="75"/>
  <c r="N74" i="75"/>
  <c r="G76" i="75"/>
  <c r="H76" i="75"/>
  <c r="I76" i="75"/>
  <c r="J76" i="75"/>
  <c r="K76" i="75"/>
  <c r="L76" i="75"/>
  <c r="M76" i="75"/>
  <c r="N76" i="75"/>
  <c r="G78" i="75"/>
  <c r="H78" i="75"/>
  <c r="I78" i="75"/>
  <c r="J78" i="75"/>
  <c r="K78" i="75"/>
  <c r="L78" i="75"/>
  <c r="M78" i="75"/>
  <c r="N78" i="75"/>
  <c r="G80" i="75"/>
  <c r="H80" i="75"/>
  <c r="I80" i="75"/>
  <c r="J80" i="75"/>
  <c r="K80" i="75"/>
  <c r="L80" i="75"/>
  <c r="M80" i="75"/>
  <c r="N80" i="75"/>
  <c r="G82" i="75"/>
  <c r="H82" i="75"/>
  <c r="I82" i="75"/>
  <c r="J82" i="75"/>
  <c r="K82" i="75"/>
  <c r="L82" i="75"/>
  <c r="M82" i="75"/>
  <c r="N82" i="75"/>
  <c r="G84" i="75"/>
  <c r="H84" i="75"/>
  <c r="I84" i="75"/>
  <c r="J84" i="75"/>
  <c r="K84" i="75"/>
  <c r="L84" i="75"/>
  <c r="M84" i="75"/>
  <c r="N84" i="75"/>
  <c r="G86" i="75"/>
  <c r="H86" i="75"/>
  <c r="I86" i="75"/>
  <c r="J86" i="75"/>
  <c r="K86" i="75"/>
  <c r="L86" i="75"/>
  <c r="M86" i="75"/>
  <c r="N86" i="75"/>
  <c r="G88" i="75"/>
  <c r="H88" i="75"/>
  <c r="I88" i="75"/>
  <c r="J88" i="75"/>
  <c r="K88" i="75"/>
  <c r="L88" i="75"/>
  <c r="M88" i="75"/>
  <c r="N88" i="75"/>
  <c r="G90" i="75"/>
  <c r="H90" i="75"/>
  <c r="I90" i="75"/>
  <c r="J90" i="75"/>
  <c r="K90" i="75"/>
  <c r="L90" i="75"/>
  <c r="M90" i="75"/>
  <c r="N90" i="75"/>
  <c r="G92" i="75"/>
  <c r="H92" i="75"/>
  <c r="I92" i="75"/>
  <c r="J92" i="75"/>
  <c r="K92" i="75"/>
  <c r="L92" i="75"/>
  <c r="M92" i="75"/>
  <c r="N92" i="75"/>
  <c r="G94" i="75"/>
  <c r="H94" i="75"/>
  <c r="I94" i="75"/>
  <c r="J94" i="75"/>
  <c r="K94" i="75"/>
  <c r="L94" i="75"/>
  <c r="M94" i="75"/>
  <c r="N94" i="75"/>
  <c r="G96" i="75"/>
  <c r="H96" i="75"/>
  <c r="I96" i="75"/>
  <c r="J96" i="75"/>
  <c r="K96" i="75"/>
  <c r="L96" i="75"/>
  <c r="M96" i="75"/>
  <c r="N96" i="75"/>
  <c r="G98" i="75"/>
  <c r="H98" i="75"/>
  <c r="I98" i="75"/>
  <c r="J98" i="75"/>
  <c r="K98" i="75"/>
  <c r="L98" i="75"/>
  <c r="M98" i="75"/>
  <c r="N98" i="75"/>
  <c r="F9" i="122"/>
  <c r="F53" i="142" l="1"/>
  <c r="L53" i="142" s="1"/>
  <c r="F52" i="142"/>
  <c r="F51" i="142"/>
  <c r="N50" i="142"/>
  <c r="F50" i="142"/>
  <c r="F49" i="142"/>
  <c r="H49" i="142" s="1"/>
  <c r="F48" i="142"/>
  <c r="J48" i="142" s="1"/>
  <c r="F47" i="142"/>
  <c r="L47" i="142" s="1"/>
  <c r="F46" i="142"/>
  <c r="N46" i="142" s="1"/>
  <c r="F45" i="142"/>
  <c r="N45" i="142" s="1"/>
  <c r="F44" i="142"/>
  <c r="L44" i="142" s="1"/>
  <c r="F43" i="142"/>
  <c r="H43" i="142" s="1"/>
  <c r="N42" i="142"/>
  <c r="F42" i="142"/>
  <c r="N41" i="142"/>
  <c r="F41" i="142"/>
  <c r="L41" i="142" s="1"/>
  <c r="F40" i="142"/>
  <c r="N40" i="142" s="1"/>
  <c r="N39" i="142"/>
  <c r="F39" i="142"/>
  <c r="M38" i="142"/>
  <c r="K38" i="142"/>
  <c r="I38" i="142"/>
  <c r="G38" i="142"/>
  <c r="F37" i="142"/>
  <c r="F36" i="142"/>
  <c r="N35" i="142"/>
  <c r="F35" i="142"/>
  <c r="N34" i="142"/>
  <c r="F34" i="142"/>
  <c r="N33" i="142"/>
  <c r="F33" i="142"/>
  <c r="L33" i="142" s="1"/>
  <c r="N32" i="142"/>
  <c r="F32" i="142"/>
  <c r="H32" i="142" s="1"/>
  <c r="F31" i="142"/>
  <c r="N30" i="142"/>
  <c r="F30" i="142"/>
  <c r="N29" i="142"/>
  <c r="F29" i="142"/>
  <c r="L29" i="142" s="1"/>
  <c r="N28" i="142"/>
  <c r="F28" i="142"/>
  <c r="N27" i="142"/>
  <c r="J27" i="142"/>
  <c r="F27" i="142"/>
  <c r="L27" i="142" s="1"/>
  <c r="F26" i="142"/>
  <c r="N26" i="142" s="1"/>
  <c r="N25" i="142"/>
  <c r="H25" i="142"/>
  <c r="F25" i="142"/>
  <c r="N24" i="142"/>
  <c r="L24" i="142"/>
  <c r="H24" i="142"/>
  <c r="F24" i="142"/>
  <c r="N23" i="142"/>
  <c r="J23" i="142"/>
  <c r="F23" i="142"/>
  <c r="L23" i="142" s="1"/>
  <c r="N22" i="142"/>
  <c r="L22" i="142"/>
  <c r="H22" i="142"/>
  <c r="F22" i="142"/>
  <c r="J22" i="142" s="1"/>
  <c r="N21" i="142"/>
  <c r="F21" i="142"/>
  <c r="L21" i="142" s="1"/>
  <c r="N20" i="142"/>
  <c r="F20" i="142"/>
  <c r="L20" i="142" s="1"/>
  <c r="N19" i="142"/>
  <c r="J19" i="142"/>
  <c r="F19" i="142"/>
  <c r="F18" i="142"/>
  <c r="N18" i="142" s="1"/>
  <c r="N17" i="142"/>
  <c r="F17" i="142"/>
  <c r="H17" i="142" s="1"/>
  <c r="F16" i="142"/>
  <c r="N15" i="142"/>
  <c r="F15" i="142"/>
  <c r="F14" i="142"/>
  <c r="M13" i="142"/>
  <c r="K13" i="142"/>
  <c r="I13" i="142"/>
  <c r="G13" i="142"/>
  <c r="F12" i="142"/>
  <c r="N12" i="142" s="1"/>
  <c r="F11" i="142"/>
  <c r="F10" i="142"/>
  <c r="J10" i="142" s="1"/>
  <c r="F9" i="142"/>
  <c r="J9" i="142" s="1"/>
  <c r="F8" i="142"/>
  <c r="N8" i="142" s="1"/>
  <c r="M7" i="142"/>
  <c r="K7" i="142"/>
  <c r="I7" i="142"/>
  <c r="G7" i="142"/>
  <c r="F7" i="142" s="1"/>
  <c r="H68" i="59"/>
  <c r="I48" i="59"/>
  <c r="I38" i="59"/>
  <c r="F99" i="42"/>
  <c r="F100" i="42" s="1"/>
  <c r="F97" i="42"/>
  <c r="F95" i="42"/>
  <c r="F96" i="42" s="1"/>
  <c r="F93" i="42"/>
  <c r="F94" i="42" s="1"/>
  <c r="F91" i="42"/>
  <c r="F89" i="42"/>
  <c r="F87" i="42"/>
  <c r="F88" i="42" s="1"/>
  <c r="F85" i="42"/>
  <c r="F83" i="42"/>
  <c r="F81" i="42"/>
  <c r="F79" i="42"/>
  <c r="F80" i="42" s="1"/>
  <c r="F77" i="42"/>
  <c r="F75" i="42"/>
  <c r="F76" i="42" s="1"/>
  <c r="F73" i="42"/>
  <c r="F74" i="42" s="1"/>
  <c r="F71" i="42"/>
  <c r="K72" i="42" s="1"/>
  <c r="F67" i="42"/>
  <c r="F68" i="42" s="1"/>
  <c r="F65" i="42"/>
  <c r="F66" i="42" s="1"/>
  <c r="F63" i="42"/>
  <c r="F61" i="42"/>
  <c r="F62" i="42" s="1"/>
  <c r="F59" i="42"/>
  <c r="F60" i="42" s="1"/>
  <c r="F57" i="42"/>
  <c r="F55" i="42"/>
  <c r="F53" i="42"/>
  <c r="F51" i="42"/>
  <c r="F49" i="42"/>
  <c r="F50" i="42" s="1"/>
  <c r="F47" i="42"/>
  <c r="F48" i="42" s="1"/>
  <c r="F45" i="42"/>
  <c r="F43" i="42"/>
  <c r="F44" i="42" s="1"/>
  <c r="F41" i="42"/>
  <c r="F42" i="42" s="1"/>
  <c r="F39" i="42"/>
  <c r="F40" i="42" s="1"/>
  <c r="F37" i="42"/>
  <c r="F38" i="42" s="1"/>
  <c r="F35" i="42"/>
  <c r="F33" i="42"/>
  <c r="F31" i="42"/>
  <c r="F32" i="42" s="1"/>
  <c r="F29" i="42"/>
  <c r="F30" i="42" s="1"/>
  <c r="F27" i="42"/>
  <c r="F28" i="42" s="1"/>
  <c r="F25" i="42"/>
  <c r="F26" i="42" s="1"/>
  <c r="F23" i="42"/>
  <c r="F24" i="42" s="1"/>
  <c r="F21" i="42"/>
  <c r="F58" i="42"/>
  <c r="F56" i="42"/>
  <c r="F54" i="42"/>
  <c r="F17" i="42"/>
  <c r="F15" i="42"/>
  <c r="N16" i="42" s="1"/>
  <c r="F13" i="42"/>
  <c r="F11" i="42"/>
  <c r="F9" i="42"/>
  <c r="N99" i="42"/>
  <c r="M99" i="42"/>
  <c r="L99" i="42"/>
  <c r="K99" i="42"/>
  <c r="J99" i="42"/>
  <c r="I99" i="42"/>
  <c r="H99" i="42"/>
  <c r="G99" i="42"/>
  <c r="G100" i="42" s="1"/>
  <c r="N97" i="42"/>
  <c r="M97" i="42"/>
  <c r="L97" i="42"/>
  <c r="K97" i="42"/>
  <c r="J97" i="42"/>
  <c r="I97" i="42"/>
  <c r="H97" i="42"/>
  <c r="G97" i="42"/>
  <c r="N95" i="42"/>
  <c r="M95" i="42"/>
  <c r="L95" i="42"/>
  <c r="K95" i="42"/>
  <c r="J95" i="42"/>
  <c r="I95" i="42"/>
  <c r="H95" i="42"/>
  <c r="G95" i="42"/>
  <c r="N93" i="42"/>
  <c r="M93" i="42"/>
  <c r="L93" i="42"/>
  <c r="K93" i="42"/>
  <c r="J93" i="42"/>
  <c r="I93" i="42"/>
  <c r="H93" i="42"/>
  <c r="G93" i="42"/>
  <c r="N91" i="42"/>
  <c r="M91" i="42"/>
  <c r="L91" i="42"/>
  <c r="K91" i="42"/>
  <c r="J91" i="42"/>
  <c r="I91" i="42"/>
  <c r="H91" i="42"/>
  <c r="G91" i="42"/>
  <c r="N89" i="42"/>
  <c r="M89" i="42"/>
  <c r="L89" i="42"/>
  <c r="K89" i="42"/>
  <c r="J89" i="42"/>
  <c r="I89" i="42"/>
  <c r="H89" i="42"/>
  <c r="G89" i="42"/>
  <c r="N87" i="42"/>
  <c r="M87" i="42"/>
  <c r="L87" i="42"/>
  <c r="K87" i="42"/>
  <c r="J87" i="42"/>
  <c r="I87" i="42"/>
  <c r="H87" i="42"/>
  <c r="G87" i="42"/>
  <c r="N85" i="42"/>
  <c r="M85" i="42"/>
  <c r="L85" i="42"/>
  <c r="K85" i="42"/>
  <c r="J85" i="42"/>
  <c r="I85" i="42"/>
  <c r="H85" i="42"/>
  <c r="G85" i="42"/>
  <c r="N83" i="42"/>
  <c r="M83" i="42"/>
  <c r="L83" i="42"/>
  <c r="K83" i="42"/>
  <c r="J83" i="42"/>
  <c r="I83" i="42"/>
  <c r="H83" i="42"/>
  <c r="G83" i="42"/>
  <c r="N81" i="42"/>
  <c r="M81" i="42"/>
  <c r="L81" i="42"/>
  <c r="K81" i="42"/>
  <c r="J81" i="42"/>
  <c r="I81" i="42"/>
  <c r="H81" i="42"/>
  <c r="G81" i="42"/>
  <c r="N79" i="42"/>
  <c r="M79" i="42"/>
  <c r="L79" i="42"/>
  <c r="K79" i="42"/>
  <c r="J79" i="42"/>
  <c r="I79" i="42"/>
  <c r="H79" i="42"/>
  <c r="G79" i="42"/>
  <c r="G80" i="42" s="1"/>
  <c r="N77" i="42"/>
  <c r="M77" i="42"/>
  <c r="L77" i="42"/>
  <c r="K77" i="42"/>
  <c r="J77" i="42"/>
  <c r="I77" i="42"/>
  <c r="H77" i="42"/>
  <c r="G77" i="42"/>
  <c r="N75" i="42"/>
  <c r="M75" i="42"/>
  <c r="L75" i="42"/>
  <c r="K75" i="42"/>
  <c r="J75" i="42"/>
  <c r="J76" i="42" s="1"/>
  <c r="I75" i="42"/>
  <c r="H75" i="42"/>
  <c r="G75" i="42"/>
  <c r="N73" i="42"/>
  <c r="M73" i="42"/>
  <c r="L73" i="42"/>
  <c r="K73" i="42"/>
  <c r="J73" i="42"/>
  <c r="I73" i="42"/>
  <c r="H73" i="42"/>
  <c r="G73" i="42"/>
  <c r="N71" i="42"/>
  <c r="M71" i="42"/>
  <c r="L71" i="42"/>
  <c r="K71" i="42"/>
  <c r="J71" i="42"/>
  <c r="J72" i="42" s="1"/>
  <c r="I71" i="42"/>
  <c r="H71" i="42"/>
  <c r="G71" i="42"/>
  <c r="N67" i="42"/>
  <c r="M67" i="42"/>
  <c r="L67" i="42"/>
  <c r="K67" i="42"/>
  <c r="J67" i="42"/>
  <c r="I67" i="42"/>
  <c r="H67" i="42"/>
  <c r="H68" i="42" s="1"/>
  <c r="G67" i="42"/>
  <c r="N65" i="42"/>
  <c r="M65" i="42"/>
  <c r="M66" i="42" s="1"/>
  <c r="L65" i="42"/>
  <c r="K65" i="42"/>
  <c r="J65" i="42"/>
  <c r="I65" i="42"/>
  <c r="H65" i="42"/>
  <c r="G65" i="42"/>
  <c r="N63" i="42"/>
  <c r="M63" i="42"/>
  <c r="L63" i="42"/>
  <c r="K63" i="42"/>
  <c r="J63" i="42"/>
  <c r="I63" i="42"/>
  <c r="H63" i="42"/>
  <c r="G63" i="42"/>
  <c r="N61" i="42"/>
  <c r="M61" i="42"/>
  <c r="L61" i="42"/>
  <c r="K61" i="42"/>
  <c r="J61" i="42"/>
  <c r="I61" i="42"/>
  <c r="H61" i="42"/>
  <c r="G61" i="42"/>
  <c r="N59" i="42"/>
  <c r="M59" i="42"/>
  <c r="L59" i="42"/>
  <c r="K59" i="42"/>
  <c r="J59" i="42"/>
  <c r="I59" i="42"/>
  <c r="H59" i="42"/>
  <c r="G59" i="42"/>
  <c r="N57" i="42"/>
  <c r="M57" i="42"/>
  <c r="L57" i="42"/>
  <c r="K57" i="42"/>
  <c r="J57" i="42"/>
  <c r="J58" i="42" s="1"/>
  <c r="I57" i="42"/>
  <c r="H57" i="42"/>
  <c r="G57" i="42"/>
  <c r="N55" i="42"/>
  <c r="M55" i="42"/>
  <c r="L55" i="42"/>
  <c r="K55" i="42"/>
  <c r="J55" i="42"/>
  <c r="J56" i="42" s="1"/>
  <c r="I55" i="42"/>
  <c r="I56" i="42" s="1"/>
  <c r="H55" i="42"/>
  <c r="G55" i="42"/>
  <c r="N53" i="42"/>
  <c r="M53" i="42"/>
  <c r="L53" i="42"/>
  <c r="L54" i="42" s="1"/>
  <c r="K53" i="42"/>
  <c r="J53" i="42"/>
  <c r="J54" i="42" s="1"/>
  <c r="I53" i="42"/>
  <c r="H53" i="42"/>
  <c r="H54" i="42" s="1"/>
  <c r="G53" i="42"/>
  <c r="N51" i="42"/>
  <c r="M51" i="42"/>
  <c r="L51" i="42"/>
  <c r="K51" i="42"/>
  <c r="J51" i="42"/>
  <c r="I51" i="42"/>
  <c r="H51" i="42"/>
  <c r="G51" i="42"/>
  <c r="N49" i="42"/>
  <c r="M49" i="42"/>
  <c r="L49" i="42"/>
  <c r="K49" i="42"/>
  <c r="J49" i="42"/>
  <c r="J50" i="42" s="1"/>
  <c r="I49" i="42"/>
  <c r="H49" i="42"/>
  <c r="G49" i="42"/>
  <c r="N47" i="42"/>
  <c r="M47" i="42"/>
  <c r="L47" i="42"/>
  <c r="K47" i="42"/>
  <c r="J47" i="42"/>
  <c r="J48" i="42" s="1"/>
  <c r="I47" i="42"/>
  <c r="H47" i="42"/>
  <c r="G47" i="42"/>
  <c r="N45" i="42"/>
  <c r="M45" i="42"/>
  <c r="L45" i="42"/>
  <c r="K45" i="42"/>
  <c r="J45" i="42"/>
  <c r="I45" i="42"/>
  <c r="H45" i="42"/>
  <c r="G45" i="42"/>
  <c r="N43" i="42"/>
  <c r="M43" i="42"/>
  <c r="L43" i="42"/>
  <c r="K43" i="42"/>
  <c r="J43" i="42"/>
  <c r="I43" i="42"/>
  <c r="H43" i="42"/>
  <c r="H44" i="42" s="1"/>
  <c r="G43" i="42"/>
  <c r="N41" i="42"/>
  <c r="N42" i="42" s="1"/>
  <c r="M41" i="42"/>
  <c r="L41" i="42"/>
  <c r="L42" i="42" s="1"/>
  <c r="K41" i="42"/>
  <c r="J41" i="42"/>
  <c r="J42" i="42" s="1"/>
  <c r="I41" i="42"/>
  <c r="H41" i="42"/>
  <c r="H42" i="42" s="1"/>
  <c r="G41" i="42"/>
  <c r="G42" i="42" s="1"/>
  <c r="N39" i="42"/>
  <c r="M39" i="42"/>
  <c r="L39" i="42"/>
  <c r="K39" i="42"/>
  <c r="J39" i="42"/>
  <c r="J40" i="42" s="1"/>
  <c r="I39" i="42"/>
  <c r="H39" i="42"/>
  <c r="G39" i="42"/>
  <c r="N37" i="42"/>
  <c r="N38" i="42" s="1"/>
  <c r="M37" i="42"/>
  <c r="L37" i="42"/>
  <c r="L38" i="42" s="1"/>
  <c r="K37" i="42"/>
  <c r="J37" i="42"/>
  <c r="J38" i="42" s="1"/>
  <c r="I37" i="42"/>
  <c r="H37" i="42"/>
  <c r="H38" i="42" s="1"/>
  <c r="G37" i="42"/>
  <c r="G38" i="42" s="1"/>
  <c r="N35" i="42"/>
  <c r="M35" i="42"/>
  <c r="L35" i="42"/>
  <c r="K35" i="42"/>
  <c r="J35" i="42"/>
  <c r="I35" i="42"/>
  <c r="H35" i="42"/>
  <c r="G35" i="42"/>
  <c r="N33" i="42"/>
  <c r="M33" i="42"/>
  <c r="L33" i="42"/>
  <c r="K33" i="42"/>
  <c r="J33" i="42"/>
  <c r="I33" i="42"/>
  <c r="H33" i="42"/>
  <c r="G33" i="42"/>
  <c r="N31" i="42"/>
  <c r="M31" i="42"/>
  <c r="L31" i="42"/>
  <c r="K31" i="42"/>
  <c r="J31" i="42"/>
  <c r="I31" i="42"/>
  <c r="H31" i="42"/>
  <c r="H32" i="42" s="1"/>
  <c r="G31" i="42"/>
  <c r="N29" i="42"/>
  <c r="M29" i="42"/>
  <c r="L29" i="42"/>
  <c r="K29" i="42"/>
  <c r="J29" i="42"/>
  <c r="J30" i="42" s="1"/>
  <c r="I29" i="42"/>
  <c r="H29" i="42"/>
  <c r="G29" i="42"/>
  <c r="N27" i="42"/>
  <c r="M27" i="42"/>
  <c r="L27" i="42"/>
  <c r="L28" i="42" s="1"/>
  <c r="K27" i="42"/>
  <c r="J27" i="42"/>
  <c r="J28" i="42" s="1"/>
  <c r="I27" i="42"/>
  <c r="H27" i="42"/>
  <c r="G27" i="42"/>
  <c r="N25" i="42"/>
  <c r="M25" i="42"/>
  <c r="L25" i="42"/>
  <c r="K25" i="42"/>
  <c r="J25" i="42"/>
  <c r="I25" i="42"/>
  <c r="H25" i="42"/>
  <c r="G25" i="42"/>
  <c r="N23" i="42"/>
  <c r="M23" i="42"/>
  <c r="L23" i="42"/>
  <c r="K23" i="42"/>
  <c r="J23" i="42"/>
  <c r="I23" i="42"/>
  <c r="H23" i="42"/>
  <c r="H24" i="42" s="1"/>
  <c r="G23" i="42"/>
  <c r="N21" i="42"/>
  <c r="M21" i="42"/>
  <c r="L21" i="42"/>
  <c r="K21" i="42"/>
  <c r="J21" i="42"/>
  <c r="I21" i="42"/>
  <c r="H21" i="42"/>
  <c r="G21" i="42"/>
  <c r="N17" i="42"/>
  <c r="M17" i="42"/>
  <c r="L17" i="42"/>
  <c r="K17" i="42"/>
  <c r="J17" i="42"/>
  <c r="I17" i="42"/>
  <c r="H17" i="42"/>
  <c r="G17" i="42"/>
  <c r="N15" i="42"/>
  <c r="M15" i="42"/>
  <c r="L15" i="42"/>
  <c r="K15" i="42"/>
  <c r="J15" i="42"/>
  <c r="I15" i="42"/>
  <c r="H15" i="42"/>
  <c r="H16" i="42" s="1"/>
  <c r="G15" i="42"/>
  <c r="G16" i="42" s="1"/>
  <c r="N13" i="42"/>
  <c r="M13" i="42"/>
  <c r="L13" i="42"/>
  <c r="K13" i="42"/>
  <c r="J13" i="42"/>
  <c r="I13" i="42"/>
  <c r="H13" i="42"/>
  <c r="G13" i="42"/>
  <c r="N11" i="42"/>
  <c r="M11" i="42"/>
  <c r="M12" i="42" s="1"/>
  <c r="L11" i="42"/>
  <c r="K11" i="42"/>
  <c r="J11" i="42"/>
  <c r="I11" i="42"/>
  <c r="H11" i="42"/>
  <c r="G11" i="42"/>
  <c r="N9" i="42"/>
  <c r="M9" i="42"/>
  <c r="L9" i="42"/>
  <c r="K9" i="42"/>
  <c r="J9" i="42"/>
  <c r="I9" i="42"/>
  <c r="H9" i="42"/>
  <c r="G9" i="42"/>
  <c r="I86" i="59"/>
  <c r="H86" i="59"/>
  <c r="H76" i="59"/>
  <c r="H30" i="59"/>
  <c r="H28" i="59"/>
  <c r="H24" i="59"/>
  <c r="F69" i="41"/>
  <c r="G69" i="41"/>
  <c r="M19" i="41"/>
  <c r="L19" i="41"/>
  <c r="K19" i="41"/>
  <c r="J19" i="41"/>
  <c r="I19" i="41"/>
  <c r="H19" i="41"/>
  <c r="G19" i="41"/>
  <c r="F19" i="41"/>
  <c r="F7" i="41"/>
  <c r="G7" i="41"/>
  <c r="H7" i="41"/>
  <c r="I7" i="41"/>
  <c r="J7" i="41"/>
  <c r="K7" i="41"/>
  <c r="L7" i="41"/>
  <c r="M7" i="41"/>
  <c r="H69" i="41"/>
  <c r="I69" i="41"/>
  <c r="J69" i="41"/>
  <c r="K69" i="41"/>
  <c r="L69" i="41"/>
  <c r="M69" i="41"/>
  <c r="Q68" i="40"/>
  <c r="P68" i="40"/>
  <c r="G68" i="40"/>
  <c r="F16" i="40"/>
  <c r="F8" i="40"/>
  <c r="G6" i="40"/>
  <c r="G36" i="42" l="1"/>
  <c r="H32" i="59"/>
  <c r="N32" i="42"/>
  <c r="I12" i="42"/>
  <c r="I54" i="59"/>
  <c r="L56" i="42"/>
  <c r="J54" i="59"/>
  <c r="M56" i="42"/>
  <c r="I58" i="59"/>
  <c r="J32" i="42"/>
  <c r="N26" i="42"/>
  <c r="H38" i="59"/>
  <c r="J38" i="59"/>
  <c r="K38" i="59"/>
  <c r="K22" i="42"/>
  <c r="J26" i="42"/>
  <c r="K42" i="59"/>
  <c r="L14" i="42"/>
  <c r="I76" i="59"/>
  <c r="J12" i="42"/>
  <c r="L12" i="42"/>
  <c r="I26" i="42"/>
  <c r="J14" i="42"/>
  <c r="M50" i="42"/>
  <c r="I66" i="42"/>
  <c r="L22" i="42"/>
  <c r="N12" i="42"/>
  <c r="H26" i="42"/>
  <c r="G66" i="42"/>
  <c r="K26" i="42"/>
  <c r="J46" i="42"/>
  <c r="N50" i="42"/>
  <c r="J66" i="42"/>
  <c r="G14" i="42"/>
  <c r="K30" i="42"/>
  <c r="L30" i="42"/>
  <c r="H46" i="42"/>
  <c r="L50" i="42"/>
  <c r="H66" i="42"/>
  <c r="L26" i="42"/>
  <c r="G32" i="42"/>
  <c r="K66" i="42"/>
  <c r="N24" i="42"/>
  <c r="M54" i="42"/>
  <c r="N44" i="42"/>
  <c r="N54" i="42"/>
  <c r="N96" i="42"/>
  <c r="I14" i="42"/>
  <c r="K50" i="42"/>
  <c r="G56" i="42"/>
  <c r="H44" i="142"/>
  <c r="I38" i="42"/>
  <c r="I80" i="42"/>
  <c r="M16" i="42"/>
  <c r="K100" i="42"/>
  <c r="I24" i="42"/>
  <c r="L80" i="42"/>
  <c r="H96" i="42"/>
  <c r="L100" i="42"/>
  <c r="I42" i="42"/>
  <c r="H100" i="42"/>
  <c r="J24" i="42"/>
  <c r="M38" i="42"/>
  <c r="M48" i="42"/>
  <c r="I54" i="42"/>
  <c r="M80" i="42"/>
  <c r="M100" i="42"/>
  <c r="N46" i="42"/>
  <c r="K42" i="42"/>
  <c r="I100" i="42"/>
  <c r="J80" i="42"/>
  <c r="K24" i="42"/>
  <c r="J44" i="42"/>
  <c r="N48" i="42"/>
  <c r="J64" i="42"/>
  <c r="N80" i="42"/>
  <c r="N100" i="42"/>
  <c r="K52" i="42"/>
  <c r="M42" i="42"/>
  <c r="K38" i="42"/>
  <c r="G54" i="42"/>
  <c r="K80" i="42"/>
  <c r="H18" i="42"/>
  <c r="L24" i="42"/>
  <c r="G50" i="42"/>
  <c r="K54" i="42"/>
  <c r="H84" i="42"/>
  <c r="J52" i="42"/>
  <c r="H50" i="42"/>
  <c r="H69" i="59"/>
  <c r="K69" i="59"/>
  <c r="L17" i="142"/>
  <c r="H18" i="142"/>
  <c r="J11" i="142"/>
  <c r="J32" i="142"/>
  <c r="H9" i="142"/>
  <c r="J8" i="142"/>
  <c r="H46" i="142"/>
  <c r="J47" i="142"/>
  <c r="L9" i="142"/>
  <c r="J20" i="142"/>
  <c r="J24" i="142"/>
  <c r="N47" i="142"/>
  <c r="H27" i="142"/>
  <c r="J53" i="142"/>
  <c r="J18" i="142"/>
  <c r="N53" i="142"/>
  <c r="J44" i="142"/>
  <c r="N44" i="142"/>
  <c r="J28" i="142"/>
  <c r="L8" i="142"/>
  <c r="N43" i="142"/>
  <c r="L28" i="142"/>
  <c r="J45" i="142"/>
  <c r="L90" i="42"/>
  <c r="K78" i="42"/>
  <c r="I44" i="42"/>
  <c r="L84" i="42"/>
  <c r="H48" i="42"/>
  <c r="J18" i="42"/>
  <c r="L34" i="42"/>
  <c r="H80" i="42"/>
  <c r="J82" i="42"/>
  <c r="M86" i="42"/>
  <c r="I50" i="42"/>
  <c r="M92" i="42"/>
  <c r="L52" i="42"/>
  <c r="H98" i="42"/>
  <c r="J100" i="42"/>
  <c r="M24" i="42"/>
  <c r="L64" i="42"/>
  <c r="I40" i="59"/>
  <c r="H54" i="59"/>
  <c r="I42" i="59"/>
  <c r="H42" i="59"/>
  <c r="J42" i="59"/>
  <c r="I72" i="59"/>
  <c r="J28" i="59"/>
  <c r="I56" i="59"/>
  <c r="I30" i="59"/>
  <c r="I50" i="59"/>
  <c r="I28" i="59"/>
  <c r="H44" i="59"/>
  <c r="M60" i="42"/>
  <c r="G62" i="42"/>
  <c r="M30" i="42"/>
  <c r="M76" i="42"/>
  <c r="J88" i="42"/>
  <c r="N92" i="42"/>
  <c r="L72" i="42"/>
  <c r="J36" i="42"/>
  <c r="H12" i="42"/>
  <c r="I16" i="42"/>
  <c r="I32" i="42"/>
  <c r="N36" i="42"/>
  <c r="M44" i="42"/>
  <c r="N82" i="42"/>
  <c r="N86" i="42"/>
  <c r="J94" i="42"/>
  <c r="J16" i="42"/>
  <c r="N68" i="42"/>
  <c r="G74" i="42"/>
  <c r="N78" i="42"/>
  <c r="I82" i="42"/>
  <c r="G88" i="42"/>
  <c r="F36" i="42"/>
  <c r="K16" i="42"/>
  <c r="I22" i="42"/>
  <c r="I30" i="42"/>
  <c r="G48" i="42"/>
  <c r="G60" i="42"/>
  <c r="I68" i="42"/>
  <c r="H74" i="42"/>
  <c r="H88" i="42"/>
  <c r="I92" i="42"/>
  <c r="K12" i="42"/>
  <c r="L16" i="42"/>
  <c r="L48" i="42"/>
  <c r="N56" i="42"/>
  <c r="H60" i="42"/>
  <c r="J68" i="42"/>
  <c r="N74" i="42"/>
  <c r="J92" i="42"/>
  <c r="H76" i="42"/>
  <c r="L92" i="42"/>
  <c r="H62" i="42"/>
  <c r="L88" i="42"/>
  <c r="M88" i="42"/>
  <c r="G30" i="42"/>
  <c r="N88" i="42"/>
  <c r="G92" i="42"/>
  <c r="H14" i="42"/>
  <c r="H30" i="42"/>
  <c r="K62" i="42"/>
  <c r="L76" i="42"/>
  <c r="I88" i="42"/>
  <c r="H92" i="42"/>
  <c r="G28" i="42"/>
  <c r="M62" i="42"/>
  <c r="N62" i="42"/>
  <c r="I86" i="42"/>
  <c r="J86" i="42"/>
  <c r="K18" i="42"/>
  <c r="J62" i="42"/>
  <c r="L98" i="42"/>
  <c r="N14" i="42"/>
  <c r="I74" i="42"/>
  <c r="H78" i="42"/>
  <c r="L86" i="42"/>
  <c r="F86" i="42"/>
  <c r="K14" i="42"/>
  <c r="K32" i="42"/>
  <c r="I48" i="42"/>
  <c r="I60" i="42"/>
  <c r="J74" i="42"/>
  <c r="L94" i="42"/>
  <c r="N18" i="42"/>
  <c r="G24" i="42"/>
  <c r="M28" i="42"/>
  <c r="L32" i="42"/>
  <c r="H56" i="42"/>
  <c r="J60" i="42"/>
  <c r="K82" i="42"/>
  <c r="M94" i="42"/>
  <c r="G98" i="42"/>
  <c r="K90" i="42"/>
  <c r="G76" i="42"/>
  <c r="N30" i="42"/>
  <c r="N76" i="42"/>
  <c r="G94" i="42"/>
  <c r="I98" i="42"/>
  <c r="I76" i="42"/>
  <c r="H94" i="42"/>
  <c r="H40" i="42"/>
  <c r="I62" i="42"/>
  <c r="G82" i="42"/>
  <c r="K98" i="42"/>
  <c r="F82" i="42"/>
  <c r="M14" i="42"/>
  <c r="K36" i="42"/>
  <c r="G44" i="42"/>
  <c r="H82" i="42"/>
  <c r="J90" i="42"/>
  <c r="L18" i="42"/>
  <c r="L36" i="42"/>
  <c r="I18" i="42"/>
  <c r="H36" i="42"/>
  <c r="K48" i="42"/>
  <c r="K60" i="42"/>
  <c r="K68" i="42"/>
  <c r="L74" i="42"/>
  <c r="L82" i="42"/>
  <c r="G86" i="42"/>
  <c r="N94" i="42"/>
  <c r="M98" i="42"/>
  <c r="F92" i="42"/>
  <c r="G12" i="42"/>
  <c r="M36" i="42"/>
  <c r="N40" i="42"/>
  <c r="L44" i="42"/>
  <c r="M82" i="42"/>
  <c r="H86" i="42"/>
  <c r="I94" i="42"/>
  <c r="N98" i="42"/>
  <c r="F98" i="42"/>
  <c r="H21" i="142"/>
  <c r="H26" i="142"/>
  <c r="H37" i="142"/>
  <c r="H42" i="142"/>
  <c r="J43" i="142"/>
  <c r="H50" i="142"/>
  <c r="J52" i="142"/>
  <c r="H10" i="142"/>
  <c r="J12" i="142"/>
  <c r="H15" i="142"/>
  <c r="H16" i="142"/>
  <c r="J17" i="142"/>
  <c r="H20" i="142"/>
  <c r="J21" i="142"/>
  <c r="J26" i="142"/>
  <c r="H31" i="142"/>
  <c r="H36" i="142"/>
  <c r="J37" i="142"/>
  <c r="J39" i="142"/>
  <c r="H41" i="142"/>
  <c r="J42" i="142"/>
  <c r="L43" i="142"/>
  <c r="J49" i="142"/>
  <c r="J50" i="142"/>
  <c r="N52" i="142"/>
  <c r="J15" i="142"/>
  <c r="J16" i="142"/>
  <c r="H30" i="142"/>
  <c r="J31" i="142"/>
  <c r="H34" i="142"/>
  <c r="H35" i="142"/>
  <c r="J36" i="142"/>
  <c r="J41" i="142"/>
  <c r="L42" i="142"/>
  <c r="L49" i="142"/>
  <c r="L50" i="142"/>
  <c r="H14" i="142"/>
  <c r="L15" i="142"/>
  <c r="L16" i="142"/>
  <c r="H19" i="142"/>
  <c r="J25" i="142"/>
  <c r="H28" i="142"/>
  <c r="H29" i="142"/>
  <c r="J30" i="142"/>
  <c r="H33" i="142"/>
  <c r="J34" i="142"/>
  <c r="J35" i="142"/>
  <c r="L36" i="142"/>
  <c r="L48" i="142"/>
  <c r="N49" i="142"/>
  <c r="H8" i="142"/>
  <c r="H11" i="142"/>
  <c r="J14" i="142"/>
  <c r="N16" i="142"/>
  <c r="H23" i="142"/>
  <c r="J29" i="142"/>
  <c r="L30" i="142"/>
  <c r="J33" i="142"/>
  <c r="L34" i="142"/>
  <c r="L35" i="142"/>
  <c r="N36" i="142"/>
  <c r="J40" i="142"/>
  <c r="H45" i="142"/>
  <c r="N48" i="142"/>
  <c r="H53" i="142"/>
  <c r="H7" i="142"/>
  <c r="N7" i="142"/>
  <c r="F38" i="142"/>
  <c r="H38" i="142" s="1"/>
  <c r="H39" i="142"/>
  <c r="J7" i="142"/>
  <c r="N9" i="142"/>
  <c r="L10" i="142"/>
  <c r="H12" i="142"/>
  <c r="F13" i="142"/>
  <c r="L13" i="142" s="1"/>
  <c r="L18" i="142"/>
  <c r="H40" i="142"/>
  <c r="J51" i="142"/>
  <c r="H52" i="142"/>
  <c r="N10" i="142"/>
  <c r="L11" i="142"/>
  <c r="L19" i="142"/>
  <c r="L25" i="142"/>
  <c r="L31" i="142"/>
  <c r="L37" i="142"/>
  <c r="L39" i="142"/>
  <c r="L45" i="142"/>
  <c r="J46" i="142"/>
  <c r="H47" i="142"/>
  <c r="L51" i="142"/>
  <c r="L7" i="142"/>
  <c r="N11" i="142"/>
  <c r="L12" i="142"/>
  <c r="L14" i="142"/>
  <c r="L26" i="142"/>
  <c r="N31" i="142"/>
  <c r="L32" i="142"/>
  <c r="N37" i="142"/>
  <c r="L40" i="142"/>
  <c r="L46" i="142"/>
  <c r="H48" i="142"/>
  <c r="N51" i="142"/>
  <c r="L52" i="142"/>
  <c r="H51" i="142"/>
  <c r="N14" i="142"/>
  <c r="J98" i="42"/>
  <c r="K94" i="42"/>
  <c r="K92" i="42"/>
  <c r="K88" i="42"/>
  <c r="K86" i="42"/>
  <c r="K76" i="42"/>
  <c r="K74" i="42"/>
  <c r="M74" i="42"/>
  <c r="L68" i="42"/>
  <c r="G68" i="42"/>
  <c r="M68" i="42"/>
  <c r="L66" i="42"/>
  <c r="N66" i="42"/>
  <c r="L62" i="42"/>
  <c r="L60" i="42"/>
  <c r="N60" i="42"/>
  <c r="H58" i="42"/>
  <c r="N58" i="42"/>
  <c r="K56" i="42"/>
  <c r="K44" i="42"/>
  <c r="I36" i="42"/>
  <c r="M32" i="42"/>
  <c r="G26" i="42"/>
  <c r="M26" i="42"/>
  <c r="N28" i="42"/>
  <c r="G84" i="42"/>
  <c r="I96" i="42"/>
  <c r="F34" i="42"/>
  <c r="F84" i="42"/>
  <c r="I28" i="42"/>
  <c r="K28" i="42"/>
  <c r="G34" i="42"/>
  <c r="M34" i="42"/>
  <c r="K40" i="42"/>
  <c r="K46" i="42"/>
  <c r="L58" i="42"/>
  <c r="H64" i="42"/>
  <c r="N64" i="42"/>
  <c r="J78" i="42"/>
  <c r="L78" i="42"/>
  <c r="N84" i="42"/>
  <c r="J96" i="42"/>
  <c r="L96" i="42"/>
  <c r="K96" i="42"/>
  <c r="F22" i="42"/>
  <c r="F46" i="42"/>
  <c r="H34" i="42"/>
  <c r="N34" i="42"/>
  <c r="L40" i="42"/>
  <c r="L46" i="42"/>
  <c r="G52" i="42"/>
  <c r="M52" i="42"/>
  <c r="I64" i="42"/>
  <c r="K64" i="42"/>
  <c r="G72" i="42"/>
  <c r="M72" i="42"/>
  <c r="I84" i="42"/>
  <c r="K84" i="42"/>
  <c r="G90" i="42"/>
  <c r="M90" i="42"/>
  <c r="I40" i="42"/>
  <c r="K58" i="42"/>
  <c r="G64" i="42"/>
  <c r="M64" i="42"/>
  <c r="I78" i="42"/>
  <c r="F52" i="42"/>
  <c r="F64" i="42"/>
  <c r="F72" i="42"/>
  <c r="F78" i="42"/>
  <c r="G22" i="42"/>
  <c r="M22" i="42"/>
  <c r="I34" i="42"/>
  <c r="K34" i="42"/>
  <c r="H52" i="42"/>
  <c r="N52" i="42"/>
  <c r="H72" i="42"/>
  <c r="N72" i="42"/>
  <c r="J84" i="42"/>
  <c r="H90" i="42"/>
  <c r="N90" i="42"/>
  <c r="J22" i="42"/>
  <c r="H28" i="42"/>
  <c r="I46" i="42"/>
  <c r="I58" i="42"/>
  <c r="M84" i="42"/>
  <c r="F90" i="42"/>
  <c r="H22" i="42"/>
  <c r="N22" i="42"/>
  <c r="J34" i="42"/>
  <c r="G40" i="42"/>
  <c r="M40" i="42"/>
  <c r="G46" i="42"/>
  <c r="M46" i="42"/>
  <c r="I52" i="42"/>
  <c r="G58" i="42"/>
  <c r="M58" i="42"/>
  <c r="I72" i="42"/>
  <c r="G78" i="42"/>
  <c r="M78" i="42"/>
  <c r="I90" i="42"/>
  <c r="G96" i="42"/>
  <c r="M96" i="42"/>
  <c r="G18" i="42"/>
  <c r="M18" i="42"/>
  <c r="F68" i="40"/>
  <c r="N38" i="142" l="1"/>
  <c r="N13" i="142"/>
  <c r="J13" i="142"/>
  <c r="L38" i="142"/>
  <c r="H13" i="142"/>
  <c r="J38" i="142"/>
  <c r="F58" i="40" l="1"/>
  <c r="F10" i="40"/>
  <c r="I13" i="86"/>
  <c r="G13" i="86"/>
  <c r="L19" i="35"/>
  <c r="K19" i="35"/>
  <c r="L69" i="35"/>
  <c r="K69" i="35"/>
  <c r="H69" i="35"/>
  <c r="P9" i="30"/>
  <c r="J69" i="35" l="1"/>
  <c r="M69" i="130"/>
  <c r="L69" i="130"/>
  <c r="K69" i="130"/>
  <c r="J69" i="130"/>
  <c r="I69" i="130"/>
  <c r="H69" i="130"/>
  <c r="M69" i="131"/>
  <c r="L69" i="131"/>
  <c r="K69" i="131"/>
  <c r="J69" i="131"/>
  <c r="I69" i="131"/>
  <c r="H69" i="131"/>
  <c r="M69" i="132"/>
  <c r="L69" i="132"/>
  <c r="K69" i="132"/>
  <c r="J69" i="132"/>
  <c r="I69" i="132"/>
  <c r="H69" i="132"/>
  <c r="M69" i="133"/>
  <c r="L69" i="133"/>
  <c r="K69" i="133"/>
  <c r="J69" i="133"/>
  <c r="I69" i="133"/>
  <c r="H69" i="133"/>
  <c r="M69" i="129"/>
  <c r="L69" i="129"/>
  <c r="K69" i="129"/>
  <c r="J69" i="129"/>
  <c r="I69" i="129"/>
  <c r="H69" i="129"/>
  <c r="G69" i="129"/>
  <c r="M19" i="130"/>
  <c r="L19" i="130"/>
  <c r="K19" i="130"/>
  <c r="J19" i="130"/>
  <c r="I19" i="130"/>
  <c r="H19" i="130"/>
  <c r="M19" i="131"/>
  <c r="L19" i="131"/>
  <c r="K19" i="131"/>
  <c r="J19" i="131"/>
  <c r="I19" i="131"/>
  <c r="H19" i="131"/>
  <c r="M19" i="132"/>
  <c r="L19" i="132"/>
  <c r="K19" i="132"/>
  <c r="J19" i="132"/>
  <c r="I19" i="132"/>
  <c r="H19" i="132"/>
  <c r="M19" i="133"/>
  <c r="L19" i="133"/>
  <c r="K19" i="133"/>
  <c r="J19" i="133"/>
  <c r="I19" i="133"/>
  <c r="H19" i="133"/>
  <c r="M19" i="129"/>
  <c r="L19" i="129"/>
  <c r="K19" i="129"/>
  <c r="J19" i="129"/>
  <c r="I19" i="129"/>
  <c r="H19" i="129"/>
  <c r="G19" i="129"/>
  <c r="M7" i="130"/>
  <c r="L7" i="130"/>
  <c r="K7" i="130"/>
  <c r="J7" i="130"/>
  <c r="I7" i="130"/>
  <c r="H7" i="130"/>
  <c r="M7" i="131"/>
  <c r="L7" i="131"/>
  <c r="K7" i="131"/>
  <c r="J7" i="131"/>
  <c r="I7" i="131"/>
  <c r="H7" i="131"/>
  <c r="M7" i="132"/>
  <c r="L7" i="132"/>
  <c r="K7" i="132"/>
  <c r="J7" i="132"/>
  <c r="I7" i="132"/>
  <c r="H7" i="132"/>
  <c r="M7" i="133"/>
  <c r="L7" i="133"/>
  <c r="K7" i="133"/>
  <c r="J7" i="133"/>
  <c r="I7" i="133"/>
  <c r="H7" i="133"/>
  <c r="M7" i="129"/>
  <c r="L7" i="129"/>
  <c r="K7" i="129"/>
  <c r="J7" i="129"/>
  <c r="I7" i="129"/>
  <c r="H7" i="129"/>
  <c r="G7" i="129"/>
  <c r="F9" i="128"/>
  <c r="R10" i="128" s="1"/>
  <c r="F13" i="129"/>
  <c r="F11" i="129"/>
  <c r="F9" i="129"/>
  <c r="H32" i="129"/>
  <c r="H19" i="128"/>
  <c r="H7" i="128"/>
  <c r="I7" i="128"/>
  <c r="I19" i="128"/>
  <c r="J19" i="128"/>
  <c r="K19" i="128"/>
  <c r="L19" i="128"/>
  <c r="M19" i="128"/>
  <c r="O19" i="128"/>
  <c r="P19" i="128"/>
  <c r="Q19" i="128"/>
  <c r="R19" i="128"/>
  <c r="S19" i="128"/>
  <c r="H69" i="128"/>
  <c r="I69" i="128"/>
  <c r="J69" i="128"/>
  <c r="K69" i="128"/>
  <c r="L69" i="128"/>
  <c r="M69" i="128"/>
  <c r="O69" i="128"/>
  <c r="P69" i="128"/>
  <c r="Q69" i="128"/>
  <c r="R69" i="128"/>
  <c r="S69" i="128"/>
  <c r="G19" i="29"/>
  <c r="I19" i="29"/>
  <c r="J19" i="29"/>
  <c r="K19" i="29"/>
  <c r="L19" i="29"/>
  <c r="G69" i="29"/>
  <c r="I69" i="29"/>
  <c r="J69" i="29"/>
  <c r="K69" i="29"/>
  <c r="L69" i="29"/>
  <c r="F99" i="82"/>
  <c r="F97" i="82"/>
  <c r="F95" i="82"/>
  <c r="F93" i="82"/>
  <c r="F91" i="82"/>
  <c r="F89" i="82"/>
  <c r="F87" i="82"/>
  <c r="F85" i="82"/>
  <c r="F83" i="82"/>
  <c r="F81" i="82"/>
  <c r="F79" i="82"/>
  <c r="F77" i="82"/>
  <c r="F75" i="82"/>
  <c r="F73" i="82"/>
  <c r="F71" i="82"/>
  <c r="F67" i="82"/>
  <c r="F65" i="82"/>
  <c r="F63" i="82"/>
  <c r="F61" i="82"/>
  <c r="F59" i="82"/>
  <c r="F57" i="82"/>
  <c r="F55" i="82"/>
  <c r="F53" i="82"/>
  <c r="F51" i="82"/>
  <c r="F49" i="82"/>
  <c r="F47" i="82"/>
  <c r="F45" i="82"/>
  <c r="F43" i="82"/>
  <c r="F41" i="82"/>
  <c r="F39" i="82"/>
  <c r="F37" i="82"/>
  <c r="F35" i="82"/>
  <c r="F33" i="82"/>
  <c r="F31" i="82"/>
  <c r="F29" i="82"/>
  <c r="F27" i="82"/>
  <c r="F25" i="82"/>
  <c r="F23" i="82"/>
  <c r="F21" i="82"/>
  <c r="F17" i="82"/>
  <c r="F15" i="82"/>
  <c r="F13" i="82"/>
  <c r="F11" i="82"/>
  <c r="F9" i="82"/>
  <c r="H10" i="27" l="1"/>
  <c r="I10" i="27"/>
  <c r="J10" i="27"/>
  <c r="K10" i="27"/>
  <c r="H12" i="27"/>
  <c r="I12" i="27"/>
  <c r="J12" i="27"/>
  <c r="K12" i="27"/>
  <c r="H16" i="27"/>
  <c r="I16" i="27"/>
  <c r="J16" i="27"/>
  <c r="K16" i="27"/>
  <c r="H18" i="27"/>
  <c r="I18" i="27"/>
  <c r="J18" i="27"/>
  <c r="K18" i="27"/>
  <c r="G19" i="27"/>
  <c r="H19" i="27"/>
  <c r="I19" i="27"/>
  <c r="J19" i="27"/>
  <c r="K19" i="27"/>
  <c r="M19" i="27"/>
  <c r="N19" i="27"/>
  <c r="H22" i="27"/>
  <c r="I22" i="27"/>
  <c r="J22" i="27"/>
  <c r="K22" i="27"/>
  <c r="G24" i="27"/>
  <c r="H24" i="27"/>
  <c r="I24" i="27"/>
  <c r="J24" i="27"/>
  <c r="K24" i="27"/>
  <c r="N24" i="27"/>
  <c r="H26" i="27"/>
  <c r="I26" i="27"/>
  <c r="J26" i="27"/>
  <c r="K26" i="27"/>
  <c r="N26" i="27"/>
  <c r="G28" i="27"/>
  <c r="H28" i="27"/>
  <c r="I28" i="27"/>
  <c r="J28" i="27"/>
  <c r="K28" i="27"/>
  <c r="N28" i="27"/>
  <c r="H30" i="27"/>
  <c r="I30" i="27"/>
  <c r="J30" i="27"/>
  <c r="K30" i="27"/>
  <c r="N30" i="27"/>
  <c r="G32" i="27"/>
  <c r="H32" i="27"/>
  <c r="I32" i="27"/>
  <c r="J32" i="27"/>
  <c r="K32" i="27"/>
  <c r="N32" i="27"/>
  <c r="H34" i="27"/>
  <c r="I34" i="27"/>
  <c r="J34" i="27"/>
  <c r="K34" i="27"/>
  <c r="N34" i="27"/>
  <c r="H36" i="27"/>
  <c r="I36" i="27"/>
  <c r="J36" i="27"/>
  <c r="K36" i="27"/>
  <c r="N36" i="27"/>
  <c r="H38" i="27"/>
  <c r="I38" i="27"/>
  <c r="J38" i="27"/>
  <c r="K38" i="27"/>
  <c r="N38" i="27"/>
  <c r="H40" i="27"/>
  <c r="I40" i="27"/>
  <c r="J40" i="27"/>
  <c r="K40" i="27"/>
  <c r="N40" i="27"/>
  <c r="G42" i="27"/>
  <c r="H42" i="27"/>
  <c r="I42" i="27"/>
  <c r="J42" i="27"/>
  <c r="K42" i="27"/>
  <c r="N42" i="27"/>
  <c r="G44" i="27"/>
  <c r="H44" i="27"/>
  <c r="I44" i="27"/>
  <c r="J44" i="27"/>
  <c r="K44" i="27"/>
  <c r="N44" i="27"/>
  <c r="H46" i="27"/>
  <c r="I46" i="27"/>
  <c r="J46" i="27"/>
  <c r="K46" i="27"/>
  <c r="N46" i="27"/>
  <c r="H48" i="27"/>
  <c r="I48" i="27"/>
  <c r="J48" i="27"/>
  <c r="K48" i="27"/>
  <c r="N48" i="27"/>
  <c r="H50" i="27"/>
  <c r="I50" i="27"/>
  <c r="J50" i="27"/>
  <c r="K50" i="27"/>
  <c r="N50" i="27"/>
  <c r="H52" i="27"/>
  <c r="I52" i="27"/>
  <c r="J52" i="27"/>
  <c r="K52" i="27"/>
  <c r="H54" i="27"/>
  <c r="I54" i="27"/>
  <c r="J54" i="27"/>
  <c r="K54" i="27"/>
  <c r="N54" i="27"/>
  <c r="F9" i="27"/>
  <c r="G10" i="27" s="1"/>
  <c r="H20" i="27" l="1"/>
  <c r="I20" i="27"/>
  <c r="K20" i="27"/>
  <c r="J20" i="27"/>
  <c r="M10" i="27"/>
  <c r="N10" i="27"/>
  <c r="F99" i="71" l="1"/>
  <c r="F97" i="71"/>
  <c r="F95" i="71"/>
  <c r="F93" i="71"/>
  <c r="F91" i="71"/>
  <c r="F89" i="71"/>
  <c r="F87" i="71"/>
  <c r="F85" i="71"/>
  <c r="F83" i="71"/>
  <c r="F81" i="71"/>
  <c r="F79" i="71"/>
  <c r="F77" i="71"/>
  <c r="F75" i="71"/>
  <c r="F73" i="71"/>
  <c r="F71" i="71"/>
  <c r="F67" i="71"/>
  <c r="F65" i="71"/>
  <c r="F63" i="71"/>
  <c r="F61" i="71"/>
  <c r="F59" i="71"/>
  <c r="F57" i="71"/>
  <c r="F55" i="71"/>
  <c r="F53" i="71"/>
  <c r="F51" i="71"/>
  <c r="F49" i="71"/>
  <c r="F47" i="71"/>
  <c r="F45" i="71"/>
  <c r="F43" i="71"/>
  <c r="F41" i="71"/>
  <c r="F39" i="71"/>
  <c r="F37" i="71"/>
  <c r="F35" i="71"/>
  <c r="F33" i="71"/>
  <c r="F31" i="71"/>
  <c r="F29" i="71"/>
  <c r="F27" i="71"/>
  <c r="F25" i="71"/>
  <c r="F23" i="71"/>
  <c r="F21" i="71"/>
  <c r="F17" i="71"/>
  <c r="F15" i="71"/>
  <c r="F13" i="71"/>
  <c r="F11" i="71"/>
  <c r="F9" i="71"/>
  <c r="Q9" i="25"/>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P9" i="25"/>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I7" i="24"/>
  <c r="F7" i="24"/>
  <c r="N100" i="19"/>
  <c r="M100" i="19"/>
  <c r="N98" i="19"/>
  <c r="M98" i="19"/>
  <c r="N96" i="19"/>
  <c r="M96" i="19"/>
  <c r="N94" i="19"/>
  <c r="M94" i="19"/>
  <c r="N92" i="19"/>
  <c r="M92" i="19"/>
  <c r="N90" i="19"/>
  <c r="M90" i="19"/>
  <c r="N88" i="19"/>
  <c r="M88" i="19"/>
  <c r="N86" i="19"/>
  <c r="M86" i="19"/>
  <c r="N84" i="19"/>
  <c r="M84" i="19"/>
  <c r="N82" i="19"/>
  <c r="M82" i="19"/>
  <c r="N80" i="19"/>
  <c r="M80" i="19"/>
  <c r="N78" i="19"/>
  <c r="M78" i="19"/>
  <c r="N76" i="19"/>
  <c r="M76" i="19"/>
  <c r="N74" i="19"/>
  <c r="M74" i="19"/>
  <c r="N72" i="19"/>
  <c r="M72" i="19"/>
  <c r="N68" i="19"/>
  <c r="M68" i="19"/>
  <c r="N66" i="19"/>
  <c r="M66" i="19"/>
  <c r="N64" i="19"/>
  <c r="M64" i="19"/>
  <c r="N62" i="19"/>
  <c r="M62" i="19"/>
  <c r="N60" i="19"/>
  <c r="M60" i="19"/>
  <c r="N58" i="19"/>
  <c r="M58" i="19"/>
  <c r="N56" i="19"/>
  <c r="M56" i="19"/>
  <c r="N54" i="19"/>
  <c r="M54" i="19"/>
  <c r="N52" i="19"/>
  <c r="M52" i="19"/>
  <c r="N50" i="19"/>
  <c r="M50" i="19"/>
  <c r="N48" i="19"/>
  <c r="M48" i="19"/>
  <c r="N46" i="19"/>
  <c r="M46" i="19"/>
  <c r="N44" i="19"/>
  <c r="M44" i="19"/>
  <c r="N42" i="19"/>
  <c r="M42" i="19"/>
  <c r="N40" i="19"/>
  <c r="M40" i="19"/>
  <c r="N38" i="19"/>
  <c r="M38" i="19"/>
  <c r="N36" i="19"/>
  <c r="M36" i="19"/>
  <c r="N34" i="19"/>
  <c r="M34" i="19"/>
  <c r="N32" i="19"/>
  <c r="M32" i="19"/>
  <c r="N30" i="19"/>
  <c r="M30" i="19"/>
  <c r="N28" i="19"/>
  <c r="M28" i="19"/>
  <c r="N26" i="19"/>
  <c r="M26" i="19"/>
  <c r="N24" i="19"/>
  <c r="M24" i="19"/>
  <c r="N22" i="19"/>
  <c r="M22" i="19"/>
  <c r="N18" i="19"/>
  <c r="M18" i="19"/>
  <c r="N16" i="19"/>
  <c r="M16" i="19"/>
  <c r="N14" i="19"/>
  <c r="M14" i="19"/>
  <c r="N12" i="19"/>
  <c r="M12" i="19"/>
  <c r="N10" i="19"/>
  <c r="M10" i="19"/>
  <c r="J7" i="11"/>
  <c r="H19" i="25" a="1"/>
  <c r="L51" i="25" a="1"/>
  <c r="K10" i="25" a="1"/>
  <c r="K43" i="25" a="1"/>
  <c r="L28" i="25" a="1"/>
  <c r="K23" i="25" a="1"/>
  <c r="I18" i="25" a="1"/>
  <c r="L18" i="25" a="1"/>
  <c r="L10" i="25" a="1"/>
  <c r="K44" i="25" a="1"/>
  <c r="H24" i="25" a="1"/>
  <c r="H34" i="25" a="1"/>
  <c r="I52" i="25" a="1"/>
  <c r="L27" i="25" a="1"/>
  <c r="H51" i="25" a="1"/>
  <c r="K15" i="25" a="1"/>
  <c r="I48" i="25" a="1"/>
  <c r="I19" i="25" a="1"/>
  <c r="K12" i="25" a="1"/>
  <c r="H31" i="25" a="1"/>
  <c r="H41" i="25" a="1"/>
  <c r="L22" i="25" a="1"/>
  <c r="H23" i="25" a="1"/>
  <c r="K52" i="25" a="1"/>
  <c r="I24" i="25" a="1"/>
  <c r="I15" i="25" a="1"/>
  <c r="H45" i="25" a="1"/>
  <c r="H22" i="25" a="1"/>
  <c r="K46" i="25" a="1"/>
  <c r="K16" i="25" a="1"/>
  <c r="K48" i="25" a="1"/>
  <c r="H25" i="25" a="1"/>
  <c r="H21" i="25" a="1"/>
  <c r="L34" i="25" a="1"/>
  <c r="K40" i="25" a="1"/>
  <c r="K45" i="25" a="1"/>
  <c r="K25" i="25" a="1"/>
  <c r="K42" i="25" a="1"/>
  <c r="K31" i="25" a="1"/>
  <c r="L39" i="25" a="1"/>
  <c r="H14" i="25" a="1"/>
  <c r="L52" i="25" a="1"/>
  <c r="I37" i="25" a="1"/>
  <c r="I28" i="25" a="1"/>
  <c r="K53" i="25" a="1"/>
  <c r="H18" i="25" a="1"/>
  <c r="H33" i="25" a="1"/>
  <c r="H9" i="25" a="1"/>
  <c r="I17" i="25" a="1"/>
  <c r="L12" i="25" a="1"/>
  <c r="L15" i="25" a="1"/>
  <c r="H39" i="25" a="1"/>
  <c r="K47" i="25" a="1"/>
  <c r="H20" i="25" a="1"/>
  <c r="I50" i="25" a="1"/>
  <c r="L29" i="25" a="1"/>
  <c r="H36" i="25" a="1"/>
  <c r="L47" i="25" a="1"/>
  <c r="H29" i="25" a="1"/>
  <c r="K51" i="25" a="1"/>
  <c r="K20" i="25" a="1"/>
  <c r="K37" i="25" a="1"/>
  <c r="K14" i="25" a="1"/>
  <c r="L19" i="25" a="1"/>
  <c r="I25" i="25" a="1"/>
  <c r="H17" i="25" a="1"/>
  <c r="I39" i="25" a="1"/>
  <c r="H11" i="25" a="1"/>
  <c r="K18" i="25" a="1"/>
  <c r="L37" i="25" a="1"/>
  <c r="I34" i="25" a="1"/>
  <c r="I8" i="25" a="1"/>
  <c r="H37" i="25" a="1"/>
  <c r="L16" i="25" a="1"/>
  <c r="H28" i="25" a="1"/>
  <c r="L9" i="25" a="1"/>
  <c r="I22" i="25" a="1"/>
  <c r="L11" i="25" a="1"/>
  <c r="L42" i="25" a="1"/>
  <c r="K29" i="25" a="1"/>
  <c r="H52" i="25" a="1"/>
  <c r="L14" i="25" a="1"/>
  <c r="K36" i="25" a="1"/>
  <c r="H43" i="25" a="1"/>
  <c r="L36" i="25" a="1"/>
  <c r="K27" i="25" a="1"/>
  <c r="L45" i="25" a="1"/>
  <c r="H27" i="25" a="1"/>
  <c r="K24" i="25" a="1"/>
  <c r="I10" i="25" a="1"/>
  <c r="H16" i="25" a="1"/>
  <c r="I33" i="25" a="1"/>
  <c r="I11" i="25" a="1"/>
  <c r="I36" i="25" a="1"/>
  <c r="K49" i="25" a="1"/>
  <c r="L41" i="25" a="1"/>
  <c r="K21" i="25" a="1"/>
  <c r="L33" i="25" a="1"/>
  <c r="L26" i="25" a="1"/>
  <c r="L44" i="25" a="1"/>
  <c r="I27" i="25" a="1"/>
  <c r="K22" i="25" a="1"/>
  <c r="L32" i="25" a="1"/>
  <c r="I16" i="25" a="1"/>
  <c r="K8" i="25" a="1"/>
  <c r="I32" i="25" a="1"/>
  <c r="I44" i="25" a="1"/>
  <c r="I20" i="25" a="1"/>
  <c r="H44" i="25" a="1"/>
  <c r="I23" i="25" a="1"/>
  <c r="H49" i="25" a="1"/>
  <c r="L21" i="25" a="1"/>
  <c r="H48" i="25" a="1"/>
  <c r="K30" i="25" a="1"/>
  <c r="K26" i="25" a="1"/>
  <c r="I12" i="25" a="1"/>
  <c r="H50" i="25" a="1"/>
  <c r="K35" i="25" a="1"/>
  <c r="K28" i="25" a="1"/>
  <c r="L49" i="25" a="1"/>
  <c r="I47" i="25" a="1"/>
  <c r="L35" i="25" a="1"/>
  <c r="K33" i="25" a="1"/>
  <c r="L23" i="25" a="1"/>
  <c r="I9" i="25" a="1"/>
  <c r="H26" i="25" a="1"/>
  <c r="H35" i="25" a="1"/>
  <c r="I40" i="25" a="1"/>
  <c r="H53" i="25" a="1"/>
  <c r="K11" i="25" a="1"/>
  <c r="L20" i="25" a="1"/>
  <c r="L24" i="25" a="1"/>
  <c r="K41" i="25" a="1"/>
  <c r="I21" i="25" a="1"/>
  <c r="H47" i="25" a="1"/>
  <c r="L31" i="25" a="1"/>
  <c r="I26" i="25" a="1"/>
  <c r="L40" i="25" a="1"/>
  <c r="K19" i="25" a="1"/>
  <c r="K32" i="25" a="1"/>
  <c r="I51" i="25" a="1"/>
  <c r="I43" i="25" a="1"/>
  <c r="L48" i="25" a="1"/>
  <c r="K50" i="25" a="1"/>
  <c r="I49" i="25" a="1"/>
  <c r="I45" i="25" a="1"/>
  <c r="L30" i="25" a="1"/>
  <c r="H40" i="25" a="1"/>
  <c r="L46" i="25" a="1"/>
  <c r="H12" i="25" a="1"/>
  <c r="H32" i="25" a="1"/>
  <c r="L50" i="25" a="1"/>
  <c r="H10" i="25" a="1"/>
  <c r="K39" i="25" a="1"/>
  <c r="H15" i="25" a="1"/>
  <c r="I14" i="25" a="1"/>
  <c r="I31" i="25" a="1"/>
  <c r="I29" i="25" a="1"/>
  <c r="K9" i="25" a="1"/>
  <c r="L8" i="25" a="1"/>
  <c r="L25" i="25" a="1"/>
  <c r="I41" i="25" a="1"/>
  <c r="K34" i="25" a="1"/>
  <c r="I35" i="25" a="1"/>
  <c r="I46" i="25" a="1"/>
  <c r="L17" i="25" a="1"/>
  <c r="H30" i="25" a="1"/>
  <c r="L53" i="25" a="1"/>
  <c r="I53" i="25" a="1"/>
  <c r="H46" i="25" a="1"/>
  <c r="L43" i="25" a="1"/>
  <c r="I42" i="25" a="1"/>
  <c r="K17" i="25" a="1"/>
  <c r="I30" i="25" a="1"/>
  <c r="H42" i="25" a="1"/>
  <c r="K14" i="25" l="1"/>
  <c r="L18" i="25"/>
  <c r="K29" i="25"/>
  <c r="L36" i="25"/>
  <c r="K42" i="25"/>
  <c r="L52" i="25"/>
  <c r="K20" i="25"/>
  <c r="L24" i="25"/>
  <c r="K26" i="25"/>
  <c r="L30" i="25"/>
  <c r="L33" i="25"/>
  <c r="K39" i="25"/>
  <c r="L40" i="25"/>
  <c r="K45" i="25"/>
  <c r="L46" i="25"/>
  <c r="K48" i="25"/>
  <c r="L49" i="25"/>
  <c r="L14" i="25"/>
  <c r="K16" i="25"/>
  <c r="L17" i="25"/>
  <c r="K19" i="25"/>
  <c r="L20" i="25"/>
  <c r="K22" i="25"/>
  <c r="L23" i="25"/>
  <c r="K25" i="25"/>
  <c r="L26" i="25"/>
  <c r="K28" i="25"/>
  <c r="L29" i="25"/>
  <c r="K31" i="25"/>
  <c r="L32" i="25"/>
  <c r="K34" i="25"/>
  <c r="L35" i="25"/>
  <c r="K37" i="25"/>
  <c r="L39" i="25"/>
  <c r="K41" i="25"/>
  <c r="L42" i="25"/>
  <c r="K44" i="25"/>
  <c r="L45" i="25"/>
  <c r="K47" i="25"/>
  <c r="L48" i="25"/>
  <c r="K50" i="25"/>
  <c r="L51" i="25"/>
  <c r="K53" i="25"/>
  <c r="K51" i="25"/>
  <c r="K17" i="25"/>
  <c r="L21" i="25"/>
  <c r="K32" i="25"/>
  <c r="K15" i="25"/>
  <c r="L16" i="25"/>
  <c r="L19" i="25"/>
  <c r="K21" i="25"/>
  <c r="L22" i="25"/>
  <c r="K24" i="25"/>
  <c r="L25" i="25"/>
  <c r="K27" i="25"/>
  <c r="K30" i="25"/>
  <c r="L31" i="25"/>
  <c r="K33" i="25"/>
  <c r="L34" i="25"/>
  <c r="K36" i="25"/>
  <c r="L37" i="25"/>
  <c r="K40" i="25"/>
  <c r="L41" i="25"/>
  <c r="K43" i="25"/>
  <c r="L44" i="25"/>
  <c r="K46" i="25"/>
  <c r="L47" i="25"/>
  <c r="K49" i="25"/>
  <c r="L50" i="25"/>
  <c r="K52" i="25"/>
  <c r="L53" i="25"/>
  <c r="L15" i="25"/>
  <c r="K23" i="25"/>
  <c r="L27" i="25"/>
  <c r="K35" i="25"/>
  <c r="L43" i="25"/>
  <c r="K18" i="25"/>
  <c r="L28" i="25"/>
  <c r="I17" i="25"/>
  <c r="H25" i="25"/>
  <c r="H34" i="25"/>
  <c r="H14" i="25"/>
  <c r="I15" i="25"/>
  <c r="H17" i="25"/>
  <c r="I18" i="25"/>
  <c r="H20" i="25"/>
  <c r="I21" i="25"/>
  <c r="H23" i="25"/>
  <c r="I24" i="25"/>
  <c r="H26" i="25"/>
  <c r="I27" i="25"/>
  <c r="H29" i="25"/>
  <c r="I30" i="25"/>
  <c r="H32" i="25"/>
  <c r="I33" i="25"/>
  <c r="H35" i="25"/>
  <c r="I36" i="25"/>
  <c r="H39" i="25"/>
  <c r="I40" i="25"/>
  <c r="H42" i="25"/>
  <c r="I43" i="25"/>
  <c r="H45" i="25"/>
  <c r="I46" i="25"/>
  <c r="H48" i="25"/>
  <c r="I49" i="25"/>
  <c r="H51" i="25"/>
  <c r="I52" i="25"/>
  <c r="H16" i="25"/>
  <c r="I23" i="25"/>
  <c r="H28" i="25"/>
  <c r="H31" i="25"/>
  <c r="I35" i="25"/>
  <c r="H37" i="25"/>
  <c r="H41" i="25"/>
  <c r="I42" i="25"/>
  <c r="I45" i="25"/>
  <c r="H47" i="25"/>
  <c r="I48" i="25"/>
  <c r="H50" i="25"/>
  <c r="I51" i="25"/>
  <c r="H53" i="25"/>
  <c r="I20" i="25"/>
  <c r="H44" i="25"/>
  <c r="H19" i="25"/>
  <c r="I32" i="25"/>
  <c r="H15" i="25"/>
  <c r="H18" i="25"/>
  <c r="H24" i="25"/>
  <c r="I37" i="25"/>
  <c r="I14" i="25"/>
  <c r="H22" i="25"/>
  <c r="I26" i="25"/>
  <c r="I29" i="25"/>
  <c r="I39" i="25"/>
  <c r="I16" i="25"/>
  <c r="I19" i="25"/>
  <c r="H21" i="25"/>
  <c r="I22" i="25"/>
  <c r="I25" i="25"/>
  <c r="H27" i="25"/>
  <c r="I28" i="25"/>
  <c r="H30" i="25"/>
  <c r="I31" i="25"/>
  <c r="H33" i="25"/>
  <c r="I34" i="25"/>
  <c r="H36" i="25"/>
  <c r="H40" i="25"/>
  <c r="I41" i="25"/>
  <c r="H43" i="25"/>
  <c r="I44" i="25"/>
  <c r="H46" i="25"/>
  <c r="I47" i="25"/>
  <c r="H49" i="25"/>
  <c r="I50" i="25"/>
  <c r="H52" i="25"/>
  <c r="I53" i="25"/>
  <c r="K10" i="25"/>
  <c r="L11" i="25"/>
  <c r="K9" i="25"/>
  <c r="K12" i="25"/>
  <c r="L10" i="25"/>
  <c r="L9" i="25"/>
  <c r="K11" i="25"/>
  <c r="L12" i="25"/>
  <c r="L8" i="25"/>
  <c r="K8" i="25"/>
  <c r="F8" i="25" s="1"/>
  <c r="I9" i="25"/>
  <c r="I12" i="25"/>
  <c r="I10" i="25"/>
  <c r="I11" i="25"/>
  <c r="I8" i="25"/>
  <c r="H9" i="25"/>
  <c r="H12" i="25"/>
  <c r="H10" i="25"/>
  <c r="H11" i="25"/>
  <c r="H19" i="15"/>
  <c r="I19" i="15"/>
  <c r="J19" i="15"/>
  <c r="K19" i="15"/>
  <c r="L19" i="15"/>
  <c r="M19" i="15"/>
  <c r="N19" i="15"/>
  <c r="H69" i="15"/>
  <c r="I69" i="15"/>
  <c r="J69" i="15"/>
  <c r="K69" i="15"/>
  <c r="L69" i="15"/>
  <c r="M69" i="15"/>
  <c r="N69" i="15"/>
  <c r="Q9" i="14"/>
  <c r="Q11" i="14"/>
  <c r="Q13" i="14"/>
  <c r="Q15" i="14"/>
  <c r="Q17" i="14"/>
  <c r="Q21" i="14"/>
  <c r="Q23" i="14"/>
  <c r="Q25" i="14"/>
  <c r="Q27" i="14"/>
  <c r="Q29" i="14"/>
  <c r="Q31" i="14"/>
  <c r="Q33" i="14"/>
  <c r="Q35" i="14"/>
  <c r="Q37" i="14"/>
  <c r="Q39" i="14"/>
  <c r="Q41" i="14"/>
  <c r="Q43" i="14"/>
  <c r="Q45" i="14"/>
  <c r="Q47" i="14"/>
  <c r="Q49" i="14"/>
  <c r="Q51" i="14"/>
  <c r="Q53" i="14"/>
  <c r="Q55" i="14"/>
  <c r="Q57" i="14"/>
  <c r="Q59" i="14"/>
  <c r="Q61" i="14"/>
  <c r="Q63" i="14"/>
  <c r="Q65" i="14"/>
  <c r="Q67" i="14"/>
  <c r="Q71" i="14"/>
  <c r="Q73" i="14"/>
  <c r="Q75" i="14"/>
  <c r="Q77" i="14"/>
  <c r="Q79" i="14"/>
  <c r="Q81" i="14"/>
  <c r="Q83" i="14"/>
  <c r="Q85" i="14"/>
  <c r="Q87" i="14"/>
  <c r="Q89" i="14"/>
  <c r="Q91" i="14"/>
  <c r="Q93" i="14"/>
  <c r="Q95" i="14"/>
  <c r="Q97" i="14"/>
  <c r="Q99" i="14"/>
  <c r="I38" i="25" l="1"/>
  <c r="H38" i="25"/>
  <c r="K7" i="25"/>
  <c r="F9" i="26" l="1"/>
  <c r="F11" i="2" l="1"/>
  <c r="F9" i="2"/>
  <c r="R99" i="15" l="1"/>
  <c r="Q99" i="15"/>
  <c r="P99" i="15"/>
  <c r="R97" i="15"/>
  <c r="Q97" i="15"/>
  <c r="P97" i="15"/>
  <c r="R95" i="15"/>
  <c r="Q95" i="15"/>
  <c r="P95" i="15"/>
  <c r="R93" i="15"/>
  <c r="Q93" i="15"/>
  <c r="P93" i="15"/>
  <c r="R91" i="15"/>
  <c r="Q91" i="15"/>
  <c r="P91" i="15"/>
  <c r="R89" i="15"/>
  <c r="Q89" i="15"/>
  <c r="P89" i="15"/>
  <c r="R87" i="15"/>
  <c r="Q87" i="15"/>
  <c r="P87" i="15"/>
  <c r="R85" i="15"/>
  <c r="Q85" i="15"/>
  <c r="P85" i="15"/>
  <c r="R83" i="15"/>
  <c r="Q83" i="15"/>
  <c r="P83" i="15"/>
  <c r="R81" i="15"/>
  <c r="Q81" i="15"/>
  <c r="P81" i="15"/>
  <c r="R79" i="15"/>
  <c r="Q79" i="15"/>
  <c r="P79" i="15"/>
  <c r="R77" i="15"/>
  <c r="Q77" i="15"/>
  <c r="P77" i="15"/>
  <c r="R75" i="15"/>
  <c r="Q75" i="15"/>
  <c r="P75" i="15"/>
  <c r="R73" i="15"/>
  <c r="Q73" i="15"/>
  <c r="P73" i="15"/>
  <c r="R71" i="15"/>
  <c r="Q71" i="15"/>
  <c r="P71" i="15"/>
  <c r="R67" i="15"/>
  <c r="Q67" i="15"/>
  <c r="P67" i="15"/>
  <c r="R65" i="15"/>
  <c r="Q65" i="15"/>
  <c r="Q66" i="15" s="1"/>
  <c r="P65" i="15"/>
  <c r="R63" i="15"/>
  <c r="Q63" i="15"/>
  <c r="P63" i="15"/>
  <c r="R61" i="15"/>
  <c r="Q61" i="15"/>
  <c r="P61" i="15"/>
  <c r="R59" i="15"/>
  <c r="Q59" i="15"/>
  <c r="Q60" i="15" s="1"/>
  <c r="P59" i="15"/>
  <c r="R57" i="15"/>
  <c r="Q57" i="15"/>
  <c r="P57" i="15"/>
  <c r="R55" i="15"/>
  <c r="Q55" i="15"/>
  <c r="P55" i="15"/>
  <c r="R53" i="15"/>
  <c r="Q53" i="15"/>
  <c r="P53" i="15"/>
  <c r="R51" i="15"/>
  <c r="Q51" i="15"/>
  <c r="P51" i="15"/>
  <c r="R49" i="15"/>
  <c r="Q49" i="15"/>
  <c r="P49" i="15"/>
  <c r="R47" i="15"/>
  <c r="Q47" i="15"/>
  <c r="P47" i="15"/>
  <c r="R45" i="15"/>
  <c r="Q45" i="15"/>
  <c r="P45" i="15"/>
  <c r="R43" i="15"/>
  <c r="Q43" i="15"/>
  <c r="P43" i="15"/>
  <c r="R41" i="15"/>
  <c r="Q41" i="15"/>
  <c r="Q42" i="15" s="1"/>
  <c r="P41" i="15"/>
  <c r="R39" i="15"/>
  <c r="Q39" i="15"/>
  <c r="Q40" i="15" s="1"/>
  <c r="P39" i="15"/>
  <c r="R37" i="15"/>
  <c r="Q37" i="15"/>
  <c r="Q38" i="15" s="1"/>
  <c r="P37" i="15"/>
  <c r="R35" i="15"/>
  <c r="Q35" i="15"/>
  <c r="P35" i="15"/>
  <c r="R33" i="15"/>
  <c r="Q33" i="15"/>
  <c r="P33" i="15"/>
  <c r="R31" i="15"/>
  <c r="Q31" i="15"/>
  <c r="P31" i="15"/>
  <c r="R29" i="15"/>
  <c r="Q29" i="15"/>
  <c r="P29" i="15"/>
  <c r="R27" i="15"/>
  <c r="Q27" i="15"/>
  <c r="P27" i="15"/>
  <c r="R25" i="15"/>
  <c r="Q25" i="15"/>
  <c r="P25" i="15"/>
  <c r="R23" i="15"/>
  <c r="Q23" i="15"/>
  <c r="P23" i="15"/>
  <c r="R21" i="15"/>
  <c r="Q21" i="15"/>
  <c r="P21" i="15"/>
  <c r="R17" i="15"/>
  <c r="Q17" i="15"/>
  <c r="P17" i="15"/>
  <c r="R15" i="15"/>
  <c r="Q15" i="15"/>
  <c r="P15" i="15"/>
  <c r="R13" i="15"/>
  <c r="Q13" i="15"/>
  <c r="P13" i="15"/>
  <c r="R11" i="15"/>
  <c r="Q11" i="15"/>
  <c r="P11" i="15"/>
  <c r="R9" i="15"/>
  <c r="Q9" i="15"/>
  <c r="P9" i="15"/>
  <c r="R99" i="14"/>
  <c r="R97" i="14"/>
  <c r="R98" i="14" s="1"/>
  <c r="P97" i="14"/>
  <c r="R95" i="14"/>
  <c r="P95" i="14"/>
  <c r="R93" i="14"/>
  <c r="R94" i="14" s="1"/>
  <c r="P93" i="14"/>
  <c r="R91" i="14"/>
  <c r="P91" i="14"/>
  <c r="R89" i="14"/>
  <c r="P89" i="14"/>
  <c r="R87" i="14"/>
  <c r="R88" i="14" s="1"/>
  <c r="P87" i="14"/>
  <c r="R85" i="14"/>
  <c r="R86" i="14" s="1"/>
  <c r="P85" i="14"/>
  <c r="R83" i="14"/>
  <c r="R84" i="14" s="1"/>
  <c r="Q84" i="14"/>
  <c r="P83" i="14"/>
  <c r="R81" i="14"/>
  <c r="P81" i="14"/>
  <c r="R79" i="14"/>
  <c r="P79" i="14"/>
  <c r="R77" i="14"/>
  <c r="R78" i="14" s="1"/>
  <c r="P77" i="14"/>
  <c r="R75" i="14"/>
  <c r="R76" i="14" s="1"/>
  <c r="P75" i="14"/>
  <c r="R73" i="14"/>
  <c r="P73" i="14"/>
  <c r="R71" i="14"/>
  <c r="P71" i="14"/>
  <c r="R67" i="14"/>
  <c r="R68" i="14" s="1"/>
  <c r="P67" i="14"/>
  <c r="R65" i="14"/>
  <c r="R66" i="14" s="1"/>
  <c r="P65" i="14"/>
  <c r="R63" i="14"/>
  <c r="R64" i="14" s="1"/>
  <c r="Q64" i="14"/>
  <c r="P63" i="14"/>
  <c r="R61" i="14"/>
  <c r="R62" i="14" s="1"/>
  <c r="P61" i="14"/>
  <c r="R59" i="14"/>
  <c r="R60" i="14" s="1"/>
  <c r="P59" i="14"/>
  <c r="R57" i="14"/>
  <c r="R58" i="14" s="1"/>
  <c r="P57" i="14"/>
  <c r="R55" i="14"/>
  <c r="R56" i="14" s="1"/>
  <c r="P55" i="14"/>
  <c r="R53" i="14"/>
  <c r="R54" i="14" s="1"/>
  <c r="P53" i="14"/>
  <c r="R51" i="14"/>
  <c r="R52" i="14" s="1"/>
  <c r="P51" i="14"/>
  <c r="R49" i="14"/>
  <c r="R50" i="14" s="1"/>
  <c r="P49" i="14"/>
  <c r="R47" i="14"/>
  <c r="R48" i="14" s="1"/>
  <c r="P47" i="14"/>
  <c r="R45" i="14"/>
  <c r="R46" i="14" s="1"/>
  <c r="P45" i="14"/>
  <c r="R43" i="14"/>
  <c r="R44" i="14" s="1"/>
  <c r="P43" i="14"/>
  <c r="R41" i="14"/>
  <c r="R42" i="14" s="1"/>
  <c r="Q42" i="14"/>
  <c r="P41" i="14"/>
  <c r="R39" i="14"/>
  <c r="R40" i="14" s="1"/>
  <c r="P39" i="14"/>
  <c r="R37" i="14"/>
  <c r="R38" i="14" s="1"/>
  <c r="Q38" i="14"/>
  <c r="P37" i="14"/>
  <c r="R35" i="14"/>
  <c r="R36" i="14" s="1"/>
  <c r="P35" i="14"/>
  <c r="R33" i="14"/>
  <c r="R34" i="14" s="1"/>
  <c r="P33" i="14"/>
  <c r="R31" i="14"/>
  <c r="R32" i="14" s="1"/>
  <c r="Q32" i="14"/>
  <c r="P31" i="14"/>
  <c r="R29" i="14"/>
  <c r="R30" i="14" s="1"/>
  <c r="P29" i="14"/>
  <c r="R27" i="14"/>
  <c r="R28" i="14" s="1"/>
  <c r="P27" i="14"/>
  <c r="R25" i="14"/>
  <c r="R26" i="14" s="1"/>
  <c r="P25" i="14"/>
  <c r="R23" i="14"/>
  <c r="R24" i="14" s="1"/>
  <c r="P23" i="14"/>
  <c r="R21" i="14"/>
  <c r="R22" i="14" s="1"/>
  <c r="P21" i="14"/>
  <c r="R17" i="14"/>
  <c r="P17" i="14"/>
  <c r="R15" i="14"/>
  <c r="R16" i="14" s="1"/>
  <c r="P15" i="14"/>
  <c r="R13" i="14"/>
  <c r="P13" i="14"/>
  <c r="R11" i="14"/>
  <c r="P11" i="14"/>
  <c r="R9" i="14"/>
  <c r="P9" i="14"/>
  <c r="K7" i="59" l="1"/>
  <c r="J7" i="59"/>
  <c r="I7" i="59"/>
  <c r="H7" i="59"/>
  <c r="G7" i="59"/>
  <c r="I10" i="42"/>
  <c r="G10" i="42"/>
  <c r="M100" i="41"/>
  <c r="L100" i="41"/>
  <c r="K100" i="41"/>
  <c r="J100" i="41"/>
  <c r="I100" i="41"/>
  <c r="H100" i="41"/>
  <c r="G100" i="41"/>
  <c r="F100" i="41"/>
  <c r="M98" i="41"/>
  <c r="L98" i="41"/>
  <c r="K98" i="41"/>
  <c r="J98" i="41"/>
  <c r="I98" i="41"/>
  <c r="H98" i="41"/>
  <c r="G98" i="41"/>
  <c r="F98" i="41"/>
  <c r="M96" i="41"/>
  <c r="L96" i="41"/>
  <c r="K96" i="41"/>
  <c r="J96" i="41"/>
  <c r="I96" i="41"/>
  <c r="H96" i="41"/>
  <c r="G96" i="41"/>
  <c r="F96" i="41"/>
  <c r="M94" i="41"/>
  <c r="L94" i="41"/>
  <c r="K94" i="41"/>
  <c r="J94" i="41"/>
  <c r="I94" i="41"/>
  <c r="H94" i="41"/>
  <c r="G94" i="41"/>
  <c r="F94" i="41"/>
  <c r="M92" i="41"/>
  <c r="L92" i="41"/>
  <c r="K92" i="41"/>
  <c r="J92" i="41"/>
  <c r="I92" i="41"/>
  <c r="H92" i="41"/>
  <c r="G92" i="41"/>
  <c r="F92" i="41"/>
  <c r="M90" i="41"/>
  <c r="L90" i="41"/>
  <c r="K90" i="41"/>
  <c r="J90" i="41"/>
  <c r="I90" i="41"/>
  <c r="H90" i="41"/>
  <c r="G90" i="41"/>
  <c r="F90" i="41"/>
  <c r="M88" i="41"/>
  <c r="L88" i="41"/>
  <c r="K88" i="41"/>
  <c r="J88" i="41"/>
  <c r="I88" i="41"/>
  <c r="H88" i="41"/>
  <c r="G88" i="41"/>
  <c r="F88" i="41"/>
  <c r="M86" i="41"/>
  <c r="L86" i="41"/>
  <c r="K86" i="41"/>
  <c r="J86" i="41"/>
  <c r="I86" i="41"/>
  <c r="H86" i="41"/>
  <c r="G86" i="41"/>
  <c r="F86" i="41"/>
  <c r="M84" i="41"/>
  <c r="L84" i="41"/>
  <c r="K84" i="41"/>
  <c r="J84" i="41"/>
  <c r="I84" i="41"/>
  <c r="H84" i="41"/>
  <c r="G84" i="41"/>
  <c r="F84" i="41"/>
  <c r="M82" i="41"/>
  <c r="L82" i="41"/>
  <c r="K82" i="41"/>
  <c r="J82" i="41"/>
  <c r="I82" i="41"/>
  <c r="H82" i="41"/>
  <c r="G82" i="41"/>
  <c r="F82" i="41"/>
  <c r="M80" i="41"/>
  <c r="L80" i="41"/>
  <c r="K80" i="41"/>
  <c r="J80" i="41"/>
  <c r="I80" i="41"/>
  <c r="H80" i="41"/>
  <c r="G80" i="41"/>
  <c r="F80" i="41"/>
  <c r="M78" i="41"/>
  <c r="L78" i="41"/>
  <c r="K78" i="41"/>
  <c r="J78" i="41"/>
  <c r="I78" i="41"/>
  <c r="H78" i="41"/>
  <c r="G78" i="41"/>
  <c r="F78" i="41"/>
  <c r="M76" i="41"/>
  <c r="L76" i="41"/>
  <c r="K76" i="41"/>
  <c r="J76" i="41"/>
  <c r="I76" i="41"/>
  <c r="H76" i="41"/>
  <c r="G76" i="41"/>
  <c r="F76" i="41"/>
  <c r="M74" i="41"/>
  <c r="L74" i="41"/>
  <c r="K74" i="41"/>
  <c r="J74" i="41"/>
  <c r="I74" i="41"/>
  <c r="H74" i="41"/>
  <c r="G74" i="41"/>
  <c r="F74" i="41"/>
  <c r="M72" i="41"/>
  <c r="L72" i="41"/>
  <c r="K72" i="41"/>
  <c r="J72" i="41"/>
  <c r="I72" i="41"/>
  <c r="H72" i="41"/>
  <c r="G72" i="41"/>
  <c r="F72" i="41"/>
  <c r="M68" i="41"/>
  <c r="L68" i="41"/>
  <c r="K68" i="41"/>
  <c r="J68" i="41"/>
  <c r="I68" i="41"/>
  <c r="H68" i="41"/>
  <c r="G68" i="41"/>
  <c r="F68" i="41"/>
  <c r="M66" i="41"/>
  <c r="L66" i="41"/>
  <c r="K66" i="41"/>
  <c r="J66" i="41"/>
  <c r="I66" i="41"/>
  <c r="H66" i="41"/>
  <c r="G66" i="41"/>
  <c r="F66" i="41"/>
  <c r="M64" i="41"/>
  <c r="L64" i="41"/>
  <c r="K64" i="41"/>
  <c r="J64" i="41"/>
  <c r="I64" i="41"/>
  <c r="H64" i="41"/>
  <c r="G64" i="41"/>
  <c r="F64" i="41"/>
  <c r="M62" i="41"/>
  <c r="L62" i="41"/>
  <c r="K62" i="41"/>
  <c r="J62" i="41"/>
  <c r="I62" i="41"/>
  <c r="H62" i="41"/>
  <c r="G62" i="41"/>
  <c r="F62" i="41"/>
  <c r="M60" i="41"/>
  <c r="L60" i="41"/>
  <c r="K60" i="41"/>
  <c r="J60" i="41"/>
  <c r="I60" i="41"/>
  <c r="H60" i="41"/>
  <c r="G60" i="41"/>
  <c r="F60" i="41"/>
  <c r="M58" i="41"/>
  <c r="L58" i="41"/>
  <c r="K58" i="41"/>
  <c r="J58" i="41"/>
  <c r="I58" i="41"/>
  <c r="H58" i="41"/>
  <c r="G58" i="41"/>
  <c r="F58" i="41"/>
  <c r="M56" i="41"/>
  <c r="L56" i="41"/>
  <c r="K56" i="41"/>
  <c r="J56" i="41"/>
  <c r="I56" i="41"/>
  <c r="H56" i="41"/>
  <c r="G56" i="41"/>
  <c r="F56" i="41"/>
  <c r="M54" i="41"/>
  <c r="L54" i="41"/>
  <c r="K54" i="41"/>
  <c r="J54" i="41"/>
  <c r="I54" i="41"/>
  <c r="H54" i="41"/>
  <c r="G54" i="41"/>
  <c r="F54" i="41"/>
  <c r="M52" i="41"/>
  <c r="L52" i="41"/>
  <c r="K52" i="41"/>
  <c r="J52" i="41"/>
  <c r="I52" i="41"/>
  <c r="H52" i="41"/>
  <c r="G52" i="41"/>
  <c r="F52" i="41"/>
  <c r="M50" i="41"/>
  <c r="L50" i="41"/>
  <c r="K50" i="41"/>
  <c r="J50" i="41"/>
  <c r="I50" i="41"/>
  <c r="H50" i="41"/>
  <c r="G50" i="41"/>
  <c r="F50" i="41"/>
  <c r="M48" i="41"/>
  <c r="L48" i="41"/>
  <c r="K48" i="41"/>
  <c r="J48" i="41"/>
  <c r="I48" i="41"/>
  <c r="H48" i="41"/>
  <c r="G48" i="41"/>
  <c r="F48" i="41"/>
  <c r="M46" i="41"/>
  <c r="L46" i="41"/>
  <c r="K46" i="41"/>
  <c r="J46" i="41"/>
  <c r="I46" i="41"/>
  <c r="H46" i="41"/>
  <c r="G46" i="41"/>
  <c r="F46" i="41"/>
  <c r="M44" i="41"/>
  <c r="L44" i="41"/>
  <c r="K44" i="41"/>
  <c r="J44" i="41"/>
  <c r="I44" i="41"/>
  <c r="H44" i="41"/>
  <c r="G44" i="41"/>
  <c r="F44" i="41"/>
  <c r="M42" i="41"/>
  <c r="L42" i="41"/>
  <c r="K42" i="41"/>
  <c r="J42" i="41"/>
  <c r="I42" i="41"/>
  <c r="H42" i="41"/>
  <c r="G42" i="41"/>
  <c r="F42" i="41"/>
  <c r="M40" i="41"/>
  <c r="L40" i="41"/>
  <c r="K40" i="41"/>
  <c r="J40" i="41"/>
  <c r="I40" i="41"/>
  <c r="H40" i="41"/>
  <c r="G40" i="41"/>
  <c r="F40" i="41"/>
  <c r="M38" i="41"/>
  <c r="L38" i="41"/>
  <c r="K38" i="41"/>
  <c r="J38" i="41"/>
  <c r="I38" i="41"/>
  <c r="H38" i="41"/>
  <c r="G38" i="41"/>
  <c r="F38" i="41"/>
  <c r="M36" i="41"/>
  <c r="L36" i="41"/>
  <c r="K36" i="41"/>
  <c r="J36" i="41"/>
  <c r="I36" i="41"/>
  <c r="H36" i="41"/>
  <c r="G36" i="41"/>
  <c r="F36" i="41"/>
  <c r="M34" i="41"/>
  <c r="L34" i="41"/>
  <c r="K34" i="41"/>
  <c r="J34" i="41"/>
  <c r="I34" i="41"/>
  <c r="H34" i="41"/>
  <c r="G34" i="41"/>
  <c r="F34" i="41"/>
  <c r="M32" i="41"/>
  <c r="L32" i="41"/>
  <c r="K32" i="41"/>
  <c r="J32" i="41"/>
  <c r="I32" i="41"/>
  <c r="H32" i="41"/>
  <c r="G32" i="41"/>
  <c r="F32" i="41"/>
  <c r="M30" i="41"/>
  <c r="L30" i="41"/>
  <c r="K30" i="41"/>
  <c r="J30" i="41"/>
  <c r="I30" i="41"/>
  <c r="H30" i="41"/>
  <c r="G30" i="41"/>
  <c r="F30" i="41"/>
  <c r="M28" i="41"/>
  <c r="L28" i="41"/>
  <c r="K28" i="41"/>
  <c r="J28" i="41"/>
  <c r="I28" i="41"/>
  <c r="H28" i="41"/>
  <c r="G28" i="41"/>
  <c r="F28" i="41"/>
  <c r="M26" i="41"/>
  <c r="L26" i="41"/>
  <c r="K26" i="41"/>
  <c r="J26" i="41"/>
  <c r="I26" i="41"/>
  <c r="H26" i="41"/>
  <c r="G26" i="41"/>
  <c r="F26" i="41"/>
  <c r="M24" i="41"/>
  <c r="L24" i="41"/>
  <c r="K24" i="41"/>
  <c r="J24" i="41"/>
  <c r="I24" i="41"/>
  <c r="H24" i="41"/>
  <c r="G24" i="41"/>
  <c r="F24" i="41"/>
  <c r="M22" i="41"/>
  <c r="L22" i="41"/>
  <c r="K22" i="41"/>
  <c r="J22" i="41"/>
  <c r="I22" i="41"/>
  <c r="H22" i="41"/>
  <c r="G22" i="41"/>
  <c r="F22" i="41"/>
  <c r="M18" i="41"/>
  <c r="L18" i="41"/>
  <c r="K18" i="41"/>
  <c r="J18" i="41"/>
  <c r="I18" i="41"/>
  <c r="H18" i="41"/>
  <c r="G18" i="41"/>
  <c r="F18" i="41"/>
  <c r="M16" i="41"/>
  <c r="L16" i="41"/>
  <c r="K16" i="41"/>
  <c r="J16" i="41"/>
  <c r="I16" i="41"/>
  <c r="H16" i="41"/>
  <c r="G16" i="41"/>
  <c r="F16" i="41"/>
  <c r="M14" i="41"/>
  <c r="L14" i="41"/>
  <c r="K14" i="41"/>
  <c r="J14" i="41"/>
  <c r="I14" i="41"/>
  <c r="H14" i="41"/>
  <c r="G14" i="41"/>
  <c r="F14" i="41"/>
  <c r="M12" i="41"/>
  <c r="L12" i="41"/>
  <c r="K12" i="41"/>
  <c r="J12" i="41"/>
  <c r="I12" i="41"/>
  <c r="H12" i="41"/>
  <c r="G12" i="41"/>
  <c r="F12" i="41"/>
  <c r="G38" i="38" l="1"/>
  <c r="I38" i="38"/>
  <c r="K38" i="38"/>
  <c r="O38" i="38"/>
  <c r="M38" i="38"/>
  <c r="R69" i="33"/>
  <c r="Q69" i="33"/>
  <c r="P69" i="33"/>
  <c r="O69" i="33"/>
  <c r="N69" i="33"/>
  <c r="M69" i="33"/>
  <c r="L69" i="33"/>
  <c r="K69" i="33"/>
  <c r="J69" i="33"/>
  <c r="I69" i="33"/>
  <c r="H69" i="33"/>
  <c r="R19" i="33"/>
  <c r="Q19" i="33"/>
  <c r="P19" i="33"/>
  <c r="O19" i="33"/>
  <c r="N19" i="33"/>
  <c r="M19" i="33"/>
  <c r="K10" i="131"/>
  <c r="L10" i="131"/>
  <c r="K12" i="131"/>
  <c r="J14" i="131"/>
  <c r="L14" i="131"/>
  <c r="Q14" i="131"/>
  <c r="J16" i="131"/>
  <c r="P16" i="131"/>
  <c r="Q16" i="131"/>
  <c r="O19" i="131"/>
  <c r="P19" i="131"/>
  <c r="Q19" i="131"/>
  <c r="R19" i="131"/>
  <c r="S19" i="131"/>
  <c r="Q22" i="131"/>
  <c r="H24" i="131"/>
  <c r="I24" i="131"/>
  <c r="J24" i="131"/>
  <c r="K24" i="131"/>
  <c r="L24" i="131"/>
  <c r="M24" i="131"/>
  <c r="O24" i="131"/>
  <c r="P24" i="131"/>
  <c r="Q24" i="131"/>
  <c r="H26" i="131"/>
  <c r="I26" i="131"/>
  <c r="J26" i="131"/>
  <c r="K26" i="131"/>
  <c r="L26" i="131"/>
  <c r="M26" i="131"/>
  <c r="P26" i="131"/>
  <c r="Q26" i="131"/>
  <c r="S26" i="131"/>
  <c r="H28" i="131"/>
  <c r="I28" i="131"/>
  <c r="J28" i="131"/>
  <c r="K28" i="131"/>
  <c r="L28" i="131"/>
  <c r="M28" i="131"/>
  <c r="O28" i="131"/>
  <c r="P28" i="131"/>
  <c r="Q28" i="131"/>
  <c r="S28" i="131"/>
  <c r="J30" i="131"/>
  <c r="K30" i="131"/>
  <c r="L30" i="131"/>
  <c r="M30" i="131"/>
  <c r="P30" i="131"/>
  <c r="Q30" i="131"/>
  <c r="S30" i="131"/>
  <c r="H32" i="131"/>
  <c r="I32" i="131"/>
  <c r="J32" i="131"/>
  <c r="K32" i="131"/>
  <c r="L32" i="131"/>
  <c r="M32" i="131"/>
  <c r="O32" i="131"/>
  <c r="P32" i="131"/>
  <c r="Q32" i="131"/>
  <c r="S32" i="131"/>
  <c r="H34" i="131"/>
  <c r="I34" i="131"/>
  <c r="J34" i="131"/>
  <c r="K34" i="131"/>
  <c r="L34" i="131"/>
  <c r="M34" i="131"/>
  <c r="O34" i="131"/>
  <c r="P34" i="131"/>
  <c r="Q34" i="131"/>
  <c r="S34" i="131"/>
  <c r="I36" i="131"/>
  <c r="J36" i="131"/>
  <c r="L36" i="131"/>
  <c r="P36" i="131"/>
  <c r="Q36" i="131"/>
  <c r="S36" i="131"/>
  <c r="H38" i="131"/>
  <c r="I38" i="131"/>
  <c r="J38" i="131"/>
  <c r="K38" i="131"/>
  <c r="L38" i="131"/>
  <c r="M38" i="131"/>
  <c r="O38" i="131"/>
  <c r="P38" i="131"/>
  <c r="Q38" i="131"/>
  <c r="S38" i="131"/>
  <c r="H40" i="131"/>
  <c r="H42" i="131"/>
  <c r="I42" i="131"/>
  <c r="J42" i="131"/>
  <c r="K42" i="131"/>
  <c r="L42" i="131"/>
  <c r="M42" i="131"/>
  <c r="O42" i="131"/>
  <c r="P42" i="131"/>
  <c r="Q42" i="131"/>
  <c r="S42" i="131"/>
  <c r="I44" i="131"/>
  <c r="J44" i="131"/>
  <c r="K44" i="131"/>
  <c r="L44" i="131"/>
  <c r="M44" i="131"/>
  <c r="P44" i="131"/>
  <c r="Q44" i="131"/>
  <c r="S44" i="131"/>
  <c r="I46" i="131"/>
  <c r="J46" i="131"/>
  <c r="L46" i="131"/>
  <c r="M46" i="131"/>
  <c r="P46" i="131"/>
  <c r="Q46" i="131"/>
  <c r="H48" i="131"/>
  <c r="I48" i="131"/>
  <c r="J48" i="131"/>
  <c r="K48" i="131"/>
  <c r="L48" i="131"/>
  <c r="M48" i="131"/>
  <c r="O48" i="131"/>
  <c r="P48" i="131"/>
  <c r="Q48" i="131"/>
  <c r="J50" i="131"/>
  <c r="K50" i="131"/>
  <c r="L50" i="131"/>
  <c r="P50" i="131"/>
  <c r="Q50" i="131"/>
  <c r="S50" i="131"/>
  <c r="I52" i="131"/>
  <c r="J52" i="131"/>
  <c r="K52" i="131"/>
  <c r="L52" i="131"/>
  <c r="M52" i="131"/>
  <c r="P52" i="131"/>
  <c r="Q52" i="131"/>
  <c r="H54" i="131"/>
  <c r="I54" i="131"/>
  <c r="J54" i="131"/>
  <c r="K54" i="131"/>
  <c r="L54" i="131"/>
  <c r="M54" i="131"/>
  <c r="O54" i="131"/>
  <c r="P54" i="131"/>
  <c r="Q54" i="131"/>
  <c r="S54" i="131"/>
  <c r="F47" i="29"/>
  <c r="L100" i="82"/>
  <c r="I100" i="82"/>
  <c r="G100" i="82"/>
  <c r="T100" i="82"/>
  <c r="R98" i="82"/>
  <c r="Q98" i="82"/>
  <c r="L98" i="82"/>
  <c r="G98" i="82"/>
  <c r="O98" i="82"/>
  <c r="L96" i="82"/>
  <c r="G96" i="82"/>
  <c r="S96" i="82"/>
  <c r="Q94" i="82"/>
  <c r="L94" i="82"/>
  <c r="I94" i="82"/>
  <c r="G94" i="82"/>
  <c r="T94" i="82"/>
  <c r="S92" i="82"/>
  <c r="R92" i="82"/>
  <c r="L92" i="82"/>
  <c r="G92" i="82"/>
  <c r="O92" i="82"/>
  <c r="S90" i="82"/>
  <c r="R90" i="82"/>
  <c r="L90" i="82"/>
  <c r="G90" i="82"/>
  <c r="N90" i="82"/>
  <c r="S88" i="82"/>
  <c r="R88" i="82"/>
  <c r="Q88" i="82"/>
  <c r="L88" i="82"/>
  <c r="J88" i="82"/>
  <c r="G88" i="82"/>
  <c r="T88" i="82"/>
  <c r="S86" i="82"/>
  <c r="Q86" i="82"/>
  <c r="L86" i="82"/>
  <c r="G86" i="82"/>
  <c r="O86" i="82"/>
  <c r="R84" i="82"/>
  <c r="Q84" i="82"/>
  <c r="L84" i="82"/>
  <c r="G84" i="82"/>
  <c r="S84" i="82"/>
  <c r="L82" i="82"/>
  <c r="G82" i="82"/>
  <c r="T82" i="82"/>
  <c r="O80" i="82"/>
  <c r="S78" i="82"/>
  <c r="R78" i="82"/>
  <c r="L78" i="82"/>
  <c r="I78" i="82"/>
  <c r="G78" i="82"/>
  <c r="Q78" i="82"/>
  <c r="S76" i="82"/>
  <c r="R76" i="82"/>
  <c r="L76" i="82"/>
  <c r="I76" i="82"/>
  <c r="G76" i="82"/>
  <c r="T76" i="82"/>
  <c r="S74" i="82"/>
  <c r="R74" i="82"/>
  <c r="Q74" i="82"/>
  <c r="M74" i="82"/>
  <c r="O74" i="82"/>
  <c r="S72" i="82"/>
  <c r="R72" i="82"/>
  <c r="Q72" i="82"/>
  <c r="O72" i="82"/>
  <c r="L72" i="82"/>
  <c r="J72" i="82"/>
  <c r="I72" i="82"/>
  <c r="G72" i="82"/>
  <c r="N72" i="82"/>
  <c r="T69" i="82"/>
  <c r="S69" i="82"/>
  <c r="R69" i="82"/>
  <c r="Q69" i="82"/>
  <c r="O69" i="82"/>
  <c r="N69" i="82"/>
  <c r="M69" i="82"/>
  <c r="L69" i="82"/>
  <c r="J69" i="82"/>
  <c r="I69" i="82"/>
  <c r="H69" i="82"/>
  <c r="G69" i="82"/>
  <c r="S68" i="82"/>
  <c r="Q68" i="82"/>
  <c r="N68" i="82"/>
  <c r="L68" i="82"/>
  <c r="I68" i="82"/>
  <c r="G68" i="82"/>
  <c r="O68" i="82"/>
  <c r="S66" i="82"/>
  <c r="R66" i="82"/>
  <c r="L66" i="82"/>
  <c r="G66" i="82"/>
  <c r="I66" i="82"/>
  <c r="S64" i="82"/>
  <c r="Q64" i="82"/>
  <c r="L64" i="82"/>
  <c r="J64" i="82"/>
  <c r="I64" i="82"/>
  <c r="G64" i="82"/>
  <c r="T64" i="82"/>
  <c r="R62" i="82"/>
  <c r="L62" i="82"/>
  <c r="I62" i="82"/>
  <c r="G62" i="82"/>
  <c r="O62" i="82"/>
  <c r="L60" i="82"/>
  <c r="I60" i="82"/>
  <c r="G60" i="82"/>
  <c r="S60" i="82"/>
  <c r="S58" i="82"/>
  <c r="L58" i="82"/>
  <c r="I58" i="82"/>
  <c r="G58" i="82"/>
  <c r="T58" i="82"/>
  <c r="S56" i="82"/>
  <c r="R56" i="82"/>
  <c r="L56" i="82"/>
  <c r="G56" i="82"/>
  <c r="O56" i="82"/>
  <c r="S54" i="82"/>
  <c r="R54" i="82"/>
  <c r="O54" i="82"/>
  <c r="L54" i="82"/>
  <c r="J54" i="82"/>
  <c r="I54" i="82"/>
  <c r="G54" i="82"/>
  <c r="Q54" i="82"/>
  <c r="R52" i="82"/>
  <c r="L52" i="82"/>
  <c r="I52" i="82"/>
  <c r="G52" i="82"/>
  <c r="T52" i="82"/>
  <c r="R50" i="82"/>
  <c r="Q50" i="82"/>
  <c r="L50" i="82"/>
  <c r="I50" i="82"/>
  <c r="G50" i="82"/>
  <c r="O50" i="82"/>
  <c r="S48" i="82"/>
  <c r="R48" i="82"/>
  <c r="Q48" i="82"/>
  <c r="O48" i="82"/>
  <c r="L48" i="82"/>
  <c r="J48" i="82"/>
  <c r="I48" i="82"/>
  <c r="G48" i="82"/>
  <c r="N48" i="82"/>
  <c r="R46" i="82"/>
  <c r="Q46" i="82"/>
  <c r="L46" i="82"/>
  <c r="G46" i="82"/>
  <c r="T46" i="82"/>
  <c r="S44" i="82"/>
  <c r="R44" i="82"/>
  <c r="Q44" i="82"/>
  <c r="O44" i="82"/>
  <c r="M44" i="82"/>
  <c r="L44" i="82"/>
  <c r="J44" i="82"/>
  <c r="I44" i="82"/>
  <c r="G44" i="82"/>
  <c r="H44" i="82"/>
  <c r="S42" i="82"/>
  <c r="R42" i="82"/>
  <c r="Q42" i="82"/>
  <c r="O42" i="82"/>
  <c r="N42" i="82"/>
  <c r="L42" i="82"/>
  <c r="J42" i="82"/>
  <c r="I42" i="82"/>
  <c r="G42" i="82"/>
  <c r="S40" i="82"/>
  <c r="R40" i="82"/>
  <c r="Q40" i="82"/>
  <c r="L40" i="82"/>
  <c r="G40" i="82"/>
  <c r="T40" i="82"/>
  <c r="S38" i="82"/>
  <c r="R38" i="82"/>
  <c r="Q38" i="82"/>
  <c r="O38" i="82"/>
  <c r="M38" i="82"/>
  <c r="L38" i="82"/>
  <c r="J38" i="82"/>
  <c r="I38" i="82"/>
  <c r="G38" i="82"/>
  <c r="H38" i="82"/>
  <c r="L36" i="82"/>
  <c r="I36" i="82"/>
  <c r="G36" i="82"/>
  <c r="S36" i="82"/>
  <c r="S34" i="82"/>
  <c r="R34" i="82"/>
  <c r="Q34" i="82"/>
  <c r="O34" i="82"/>
  <c r="L34" i="82"/>
  <c r="J34" i="82"/>
  <c r="I34" i="82"/>
  <c r="G34" i="82"/>
  <c r="T34" i="82"/>
  <c r="S32" i="82"/>
  <c r="R32" i="82"/>
  <c r="Q32" i="82"/>
  <c r="M32" i="82"/>
  <c r="L32" i="82"/>
  <c r="I32" i="82"/>
  <c r="G32" i="82"/>
  <c r="O32" i="82"/>
  <c r="S30" i="82"/>
  <c r="R30" i="82"/>
  <c r="L30" i="82"/>
  <c r="J30" i="82"/>
  <c r="I30" i="82"/>
  <c r="G30" i="82"/>
  <c r="N30" i="82"/>
  <c r="S28" i="82"/>
  <c r="R28" i="82"/>
  <c r="Q28" i="82"/>
  <c r="O28" i="82"/>
  <c r="L28" i="82"/>
  <c r="J28" i="82"/>
  <c r="I28" i="82"/>
  <c r="G28" i="82"/>
  <c r="T28" i="82"/>
  <c r="R26" i="82"/>
  <c r="Q26" i="82"/>
  <c r="L26" i="82"/>
  <c r="I26" i="82"/>
  <c r="G26" i="82"/>
  <c r="O26" i="82"/>
  <c r="S24" i="82"/>
  <c r="R24" i="82"/>
  <c r="Q24" i="82"/>
  <c r="L24" i="82"/>
  <c r="I24" i="82"/>
  <c r="G24" i="82"/>
  <c r="N24" i="82"/>
  <c r="Q22" i="82"/>
  <c r="L22" i="82"/>
  <c r="G22" i="82"/>
  <c r="T22" i="82"/>
  <c r="T19" i="82"/>
  <c r="S19" i="82"/>
  <c r="R19" i="82"/>
  <c r="Q19" i="82"/>
  <c r="O19" i="82"/>
  <c r="N19" i="82"/>
  <c r="M19" i="82"/>
  <c r="L19" i="82"/>
  <c r="J19" i="82"/>
  <c r="I19" i="82"/>
  <c r="H19" i="82"/>
  <c r="G19" i="82"/>
  <c r="L18" i="82"/>
  <c r="G18" i="82"/>
  <c r="S18" i="82"/>
  <c r="L16" i="82"/>
  <c r="I16" i="82"/>
  <c r="G16" i="82"/>
  <c r="T16" i="82"/>
  <c r="L14" i="82"/>
  <c r="G14" i="82"/>
  <c r="O14" i="82"/>
  <c r="L12" i="82"/>
  <c r="S12" i="82"/>
  <c r="J10" i="82"/>
  <c r="T7" i="82"/>
  <c r="S7" i="82"/>
  <c r="R7" i="82"/>
  <c r="Q7" i="82"/>
  <c r="O7" i="82"/>
  <c r="N7" i="82"/>
  <c r="M7" i="82"/>
  <c r="L7" i="82"/>
  <c r="J7" i="82"/>
  <c r="I7" i="82"/>
  <c r="H7" i="82"/>
  <c r="G7" i="82"/>
  <c r="F38" i="38" l="1"/>
  <c r="F69" i="82"/>
  <c r="F7" i="82"/>
  <c r="Q8" i="82" s="1"/>
  <c r="F19" i="82"/>
  <c r="L20" i="82" s="1"/>
  <c r="N36" i="82"/>
  <c r="T44" i="82"/>
  <c r="N86" i="82"/>
  <c r="J78" i="82"/>
  <c r="J26" i="82"/>
  <c r="N94" i="82"/>
  <c r="S26" i="82"/>
  <c r="N28" i="82"/>
  <c r="N54" i="82"/>
  <c r="I56" i="82"/>
  <c r="N74" i="82"/>
  <c r="R64" i="82"/>
  <c r="N38" i="82"/>
  <c r="M80" i="82"/>
  <c r="I82" i="82"/>
  <c r="N88" i="82"/>
  <c r="I90" i="82"/>
  <c r="S94" i="82"/>
  <c r="S52" i="82"/>
  <c r="M10" i="82"/>
  <c r="N22" i="82"/>
  <c r="J24" i="82"/>
  <c r="N26" i="82"/>
  <c r="H32" i="82"/>
  <c r="J40" i="82"/>
  <c r="I46" i="82"/>
  <c r="N50" i="82"/>
  <c r="N56" i="82"/>
  <c r="R68" i="82"/>
  <c r="N80" i="82"/>
  <c r="N100" i="82"/>
  <c r="N32" i="82"/>
  <c r="N44" i="82"/>
  <c r="I80" i="82"/>
  <c r="S10" i="82"/>
  <c r="R14" i="82"/>
  <c r="N34" i="82"/>
  <c r="Q52" i="82"/>
  <c r="N58" i="82"/>
  <c r="N62" i="82"/>
  <c r="I74" i="82"/>
  <c r="Q80" i="82"/>
  <c r="N92" i="82"/>
  <c r="R100" i="82"/>
  <c r="O24" i="82"/>
  <c r="R22" i="82"/>
  <c r="O40" i="82"/>
  <c r="Q58" i="82"/>
  <c r="N60" i="82"/>
  <c r="N64" i="82"/>
  <c r="R80" i="82"/>
  <c r="I86" i="82"/>
  <c r="Q92" i="82"/>
  <c r="S100" i="82"/>
  <c r="J32" i="82"/>
  <c r="G10" i="82"/>
  <c r="N46" i="82"/>
  <c r="N52" i="82"/>
  <c r="N10" i="82"/>
  <c r="I88" i="82"/>
  <c r="I92" i="82"/>
  <c r="M98" i="82"/>
  <c r="Q14" i="82"/>
  <c r="N16" i="82"/>
  <c r="N40" i="82"/>
  <c r="J46" i="82"/>
  <c r="H56" i="82"/>
  <c r="Q62" i="82"/>
  <c r="T74" i="82"/>
  <c r="N76" i="82"/>
  <c r="T80" i="82"/>
  <c r="N82" i="82"/>
  <c r="M86" i="82"/>
  <c r="T92" i="82"/>
  <c r="J100" i="82"/>
  <c r="T38" i="82"/>
  <c r="Q76" i="82"/>
  <c r="Q82" i="82"/>
  <c r="M92" i="82"/>
  <c r="R82" i="82"/>
  <c r="R94" i="82"/>
  <c r="T98" i="82"/>
  <c r="I98" i="82"/>
  <c r="I14" i="82"/>
  <c r="T32" i="82"/>
  <c r="Q56" i="82"/>
  <c r="J76" i="82"/>
  <c r="J82" i="82"/>
  <c r="T86" i="82"/>
  <c r="J94" i="82"/>
  <c r="H72" i="82"/>
  <c r="T72" i="82"/>
  <c r="M72" i="82"/>
  <c r="F72" i="82" s="1"/>
  <c r="H10" i="82"/>
  <c r="O10" i="82"/>
  <c r="H42" i="82"/>
  <c r="T42" i="82"/>
  <c r="M42" i="82"/>
  <c r="H48" i="82"/>
  <c r="T48" i="82"/>
  <c r="M48" i="82"/>
  <c r="I10" i="82"/>
  <c r="H54" i="82"/>
  <c r="T54" i="82"/>
  <c r="M54" i="82"/>
  <c r="F54" i="82" s="1"/>
  <c r="J66" i="82"/>
  <c r="Q66" i="82"/>
  <c r="O66" i="82"/>
  <c r="H66" i="82"/>
  <c r="N66" i="82"/>
  <c r="T66" i="82"/>
  <c r="M66" i="82"/>
  <c r="J84" i="82"/>
  <c r="I84" i="82"/>
  <c r="O84" i="82"/>
  <c r="H84" i="82"/>
  <c r="N84" i="82"/>
  <c r="T84" i="82"/>
  <c r="M84" i="82"/>
  <c r="J90" i="82"/>
  <c r="Q90" i="82"/>
  <c r="O90" i="82"/>
  <c r="H90" i="82"/>
  <c r="T90" i="82"/>
  <c r="M90" i="82"/>
  <c r="R12" i="82"/>
  <c r="J12" i="82"/>
  <c r="Q12" i="82"/>
  <c r="I12" i="82"/>
  <c r="O12" i="82"/>
  <c r="H12" i="82"/>
  <c r="N12" i="82"/>
  <c r="G12" i="82"/>
  <c r="T12" i="82"/>
  <c r="M12" i="82"/>
  <c r="O78" i="82"/>
  <c r="H78" i="82"/>
  <c r="N78" i="82"/>
  <c r="T78" i="82"/>
  <c r="M78" i="82"/>
  <c r="T10" i="82"/>
  <c r="R10" i="82"/>
  <c r="Q10" i="82"/>
  <c r="L10" i="82"/>
  <c r="Q30" i="82"/>
  <c r="O30" i="82"/>
  <c r="H30" i="82"/>
  <c r="T30" i="82"/>
  <c r="M30" i="82"/>
  <c r="R36" i="82"/>
  <c r="J36" i="82"/>
  <c r="Q36" i="82"/>
  <c r="O36" i="82"/>
  <c r="H36" i="82"/>
  <c r="T36" i="82"/>
  <c r="M36" i="82"/>
  <c r="R60" i="82"/>
  <c r="J60" i="82"/>
  <c r="Q60" i="82"/>
  <c r="O60" i="82"/>
  <c r="H60" i="82"/>
  <c r="T60" i="82"/>
  <c r="M60" i="82"/>
  <c r="R96" i="82"/>
  <c r="J96" i="82"/>
  <c r="Q96" i="82"/>
  <c r="I96" i="82"/>
  <c r="O96" i="82"/>
  <c r="H96" i="82"/>
  <c r="N96" i="82"/>
  <c r="T96" i="82"/>
  <c r="M96" i="82"/>
  <c r="M20" i="82"/>
  <c r="R18" i="82"/>
  <c r="J18" i="82"/>
  <c r="Q18" i="82"/>
  <c r="I18" i="82"/>
  <c r="O18" i="82"/>
  <c r="H18" i="82"/>
  <c r="N18" i="82"/>
  <c r="T18" i="82"/>
  <c r="M18" i="82"/>
  <c r="H24" i="82"/>
  <c r="T24" i="82"/>
  <c r="M24" i="82"/>
  <c r="H70" i="82"/>
  <c r="J14" i="82"/>
  <c r="H16" i="82"/>
  <c r="O16" i="82"/>
  <c r="H22" i="82"/>
  <c r="O22" i="82"/>
  <c r="H28" i="82"/>
  <c r="H34" i="82"/>
  <c r="H40" i="82"/>
  <c r="H46" i="82"/>
  <c r="O46" i="82"/>
  <c r="J50" i="82"/>
  <c r="H52" i="82"/>
  <c r="O52" i="82"/>
  <c r="J56" i="82"/>
  <c r="H58" i="82"/>
  <c r="O58" i="82"/>
  <c r="J62" i="82"/>
  <c r="H64" i="82"/>
  <c r="O64" i="82"/>
  <c r="J68" i="82"/>
  <c r="J74" i="82"/>
  <c r="H76" i="82"/>
  <c r="O76" i="82"/>
  <c r="J80" i="82"/>
  <c r="H82" i="82"/>
  <c r="O82" i="82"/>
  <c r="J86" i="82"/>
  <c r="R86" i="82"/>
  <c r="H88" i="82"/>
  <c r="O88" i="82"/>
  <c r="J92" i="82"/>
  <c r="H94" i="82"/>
  <c r="O94" i="82"/>
  <c r="J98" i="82"/>
  <c r="H100" i="82"/>
  <c r="O100" i="82"/>
  <c r="S14" i="82"/>
  <c r="Q16" i="82"/>
  <c r="I22" i="82"/>
  <c r="I40" i="82"/>
  <c r="S50" i="82"/>
  <c r="S62" i="82"/>
  <c r="L74" i="82"/>
  <c r="L80" i="82"/>
  <c r="S80" i="82"/>
  <c r="S98" i="82"/>
  <c r="Q100" i="82"/>
  <c r="M14" i="82"/>
  <c r="T14" i="82"/>
  <c r="J16" i="82"/>
  <c r="R16" i="82"/>
  <c r="J22" i="82"/>
  <c r="M26" i="82"/>
  <c r="T26" i="82"/>
  <c r="M50" i="82"/>
  <c r="T50" i="82"/>
  <c r="J52" i="82"/>
  <c r="M56" i="82"/>
  <c r="T56" i="82"/>
  <c r="J58" i="82"/>
  <c r="R58" i="82"/>
  <c r="M62" i="82"/>
  <c r="T62" i="82"/>
  <c r="M68" i="82"/>
  <c r="T68" i="82"/>
  <c r="N14" i="82"/>
  <c r="S16" i="82"/>
  <c r="S22" i="82"/>
  <c r="S46" i="82"/>
  <c r="G74" i="82"/>
  <c r="G80" i="82"/>
  <c r="S82" i="82"/>
  <c r="N98" i="82"/>
  <c r="H14" i="82"/>
  <c r="M16" i="82"/>
  <c r="M22" i="82"/>
  <c r="H26" i="82"/>
  <c r="M28" i="82"/>
  <c r="M34" i="82"/>
  <c r="M40" i="82"/>
  <c r="M46" i="82"/>
  <c r="H50" i="82"/>
  <c r="M52" i="82"/>
  <c r="M58" i="82"/>
  <c r="H62" i="82"/>
  <c r="M64" i="82"/>
  <c r="H68" i="82"/>
  <c r="H74" i="82"/>
  <c r="M76" i="82"/>
  <c r="H80" i="82"/>
  <c r="M82" i="82"/>
  <c r="H86" i="82"/>
  <c r="M88" i="82"/>
  <c r="F88" i="82" s="1"/>
  <c r="H92" i="82"/>
  <c r="M94" i="82"/>
  <c r="H98" i="82"/>
  <c r="M100" i="82"/>
  <c r="G8" i="82" l="1"/>
  <c r="L8" i="82"/>
  <c r="F14" i="82"/>
  <c r="F86" i="82"/>
  <c r="F34" i="82"/>
  <c r="F28" i="82"/>
  <c r="F38" i="82"/>
  <c r="F32" i="82"/>
  <c r="F92" i="82"/>
  <c r="F42" i="82"/>
  <c r="F68" i="82"/>
  <c r="F82" i="82"/>
  <c r="F96" i="82"/>
  <c r="F98" i="82"/>
  <c r="F84" i="82"/>
  <c r="F40" i="82"/>
  <c r="F50" i="82"/>
  <c r="F22" i="82"/>
  <c r="F64" i="82"/>
  <c r="G20" i="82"/>
  <c r="F18" i="82"/>
  <c r="F48" i="82"/>
  <c r="F52" i="82"/>
  <c r="F78" i="82"/>
  <c r="F94" i="82"/>
  <c r="F46" i="82"/>
  <c r="F62" i="82"/>
  <c r="F36" i="82"/>
  <c r="F66" i="82"/>
  <c r="F16" i="82"/>
  <c r="F30" i="82"/>
  <c r="F44" i="82"/>
  <c r="F26" i="82"/>
  <c r="F24" i="82"/>
  <c r="F90" i="82"/>
  <c r="F100" i="82"/>
  <c r="F58" i="82"/>
  <c r="F60" i="82"/>
  <c r="F76" i="82"/>
  <c r="F56" i="82"/>
  <c r="F12" i="82"/>
  <c r="F80" i="82"/>
  <c r="F74" i="82"/>
  <c r="F10" i="82"/>
  <c r="T8" i="82"/>
  <c r="M8" i="82"/>
  <c r="S8" i="82"/>
  <c r="R8" i="82"/>
  <c r="H8" i="82"/>
  <c r="J8" i="82"/>
  <c r="O8" i="82"/>
  <c r="N8" i="82"/>
  <c r="I8" i="82"/>
  <c r="I70" i="82"/>
  <c r="O70" i="82"/>
  <c r="R20" i="82"/>
  <c r="N70" i="82"/>
  <c r="G70" i="82"/>
  <c r="O20" i="82"/>
  <c r="T70" i="82"/>
  <c r="S70" i="82"/>
  <c r="R70" i="82"/>
  <c r="J20" i="82"/>
  <c r="M70" i="82"/>
  <c r="L70" i="82"/>
  <c r="T20" i="82"/>
  <c r="J70" i="82"/>
  <c r="Q70" i="82"/>
  <c r="Q20" i="82"/>
  <c r="I20" i="82"/>
  <c r="N20" i="82"/>
  <c r="H20" i="82"/>
  <c r="S20" i="82"/>
  <c r="F20" i="82" l="1"/>
  <c r="F70" i="82"/>
  <c r="F8" i="82"/>
  <c r="Q69" i="71" l="1"/>
  <c r="Q99" i="71"/>
  <c r="Q97" i="71"/>
  <c r="Q95" i="71"/>
  <c r="Q93" i="71"/>
  <c r="Q91" i="71"/>
  <c r="Q89" i="71"/>
  <c r="Q87" i="71"/>
  <c r="Q85" i="71"/>
  <c r="Q83" i="71"/>
  <c r="Q81" i="71"/>
  <c r="Q79" i="71"/>
  <c r="Q77" i="71"/>
  <c r="Q75" i="71"/>
  <c r="Q73" i="71"/>
  <c r="Q71" i="71"/>
  <c r="Q67" i="71"/>
  <c r="Q65" i="71"/>
  <c r="Q63" i="71"/>
  <c r="Q61" i="71"/>
  <c r="Q59" i="71"/>
  <c r="Q57" i="71"/>
  <c r="Q55" i="71"/>
  <c r="Q53" i="71"/>
  <c r="Q51" i="71"/>
  <c r="Q49" i="71"/>
  <c r="Q47" i="71"/>
  <c r="Q45" i="71"/>
  <c r="Q43" i="71"/>
  <c r="Q41" i="71"/>
  <c r="Q39" i="71"/>
  <c r="Q37" i="71"/>
  <c r="Q35" i="71"/>
  <c r="Q33" i="71"/>
  <c r="Q31" i="71"/>
  <c r="Q29" i="71"/>
  <c r="Q27" i="71"/>
  <c r="Q25" i="71"/>
  <c r="Q23" i="71"/>
  <c r="Q21" i="71"/>
  <c r="Q17" i="71"/>
  <c r="Q15" i="71"/>
  <c r="Q13" i="71"/>
  <c r="Q11" i="71"/>
  <c r="Q19" i="71"/>
  <c r="M69" i="71"/>
  <c r="L69" i="71"/>
  <c r="K69" i="71"/>
  <c r="J69" i="71"/>
  <c r="I69" i="71"/>
  <c r="H69" i="71"/>
  <c r="G69" i="71"/>
  <c r="F69" i="71" s="1"/>
  <c r="M19" i="71"/>
  <c r="L19" i="71"/>
  <c r="K19" i="71"/>
  <c r="J19" i="71"/>
  <c r="I19" i="71"/>
  <c r="H19" i="71"/>
  <c r="G19" i="71"/>
  <c r="H50" i="71"/>
  <c r="L12" i="71"/>
  <c r="I16" i="71"/>
  <c r="M16" i="71"/>
  <c r="I22" i="71"/>
  <c r="L22" i="71"/>
  <c r="I24" i="71"/>
  <c r="K24" i="71"/>
  <c r="L24" i="71"/>
  <c r="M24" i="71"/>
  <c r="I26" i="71"/>
  <c r="L26" i="71"/>
  <c r="G28" i="71"/>
  <c r="I28" i="71"/>
  <c r="J28" i="71"/>
  <c r="K28" i="71"/>
  <c r="L28" i="71"/>
  <c r="M28" i="71"/>
  <c r="I30" i="71"/>
  <c r="K30" i="71"/>
  <c r="L30" i="71"/>
  <c r="M30" i="71"/>
  <c r="I32" i="71"/>
  <c r="K32" i="71"/>
  <c r="L32" i="71"/>
  <c r="M32" i="71"/>
  <c r="I34" i="71"/>
  <c r="K34" i="71"/>
  <c r="L34" i="71"/>
  <c r="M34" i="71"/>
  <c r="I36" i="71"/>
  <c r="L36" i="71"/>
  <c r="M36" i="71"/>
  <c r="H38" i="71"/>
  <c r="I38" i="71"/>
  <c r="K38" i="71"/>
  <c r="L38" i="71"/>
  <c r="M38" i="71"/>
  <c r="I40" i="71"/>
  <c r="K40" i="71"/>
  <c r="L40" i="71"/>
  <c r="M40" i="71"/>
  <c r="G42" i="71"/>
  <c r="I42" i="71"/>
  <c r="J42" i="71"/>
  <c r="K42" i="71"/>
  <c r="L42" i="71"/>
  <c r="M42" i="71"/>
  <c r="H44" i="71"/>
  <c r="K44" i="71"/>
  <c r="L44" i="71"/>
  <c r="M44" i="71"/>
  <c r="I46" i="71"/>
  <c r="L46" i="71"/>
  <c r="I48" i="71"/>
  <c r="K48" i="71"/>
  <c r="L48" i="71"/>
  <c r="M48" i="71"/>
  <c r="I50" i="71"/>
  <c r="K50" i="71"/>
  <c r="L50" i="71"/>
  <c r="M50" i="71"/>
  <c r="I52" i="71"/>
  <c r="L52" i="71"/>
  <c r="M52" i="71"/>
  <c r="K54" i="71"/>
  <c r="L54" i="71"/>
  <c r="M54" i="71"/>
  <c r="J7" i="71"/>
  <c r="G10" i="71"/>
  <c r="L38" i="25"/>
  <c r="L13" i="25"/>
  <c r="L7" i="25"/>
  <c r="K38" i="25"/>
  <c r="K13" i="25"/>
  <c r="G13" i="24"/>
  <c r="I13" i="25"/>
  <c r="H13" i="25"/>
  <c r="I7" i="25"/>
  <c r="H7" i="25"/>
  <c r="F19" i="71" l="1"/>
  <c r="M20" i="71" s="1"/>
  <c r="L10" i="71"/>
  <c r="K10" i="71"/>
  <c r="J10" i="71"/>
  <c r="I10" i="71"/>
  <c r="H10" i="71"/>
  <c r="F10" i="71" s="1"/>
  <c r="M10" i="71"/>
  <c r="H8" i="19" l="1"/>
  <c r="G38" i="23" l="1"/>
  <c r="I38" i="23"/>
  <c r="K38" i="23"/>
  <c r="L38" i="23" s="1"/>
  <c r="M38" i="23"/>
  <c r="N38" i="23" s="1"/>
  <c r="N53" i="23"/>
  <c r="N52" i="23"/>
  <c r="N51" i="23"/>
  <c r="N50" i="23"/>
  <c r="N49" i="23"/>
  <c r="N48" i="23"/>
  <c r="N47" i="23"/>
  <c r="N46" i="23"/>
  <c r="N45" i="23"/>
  <c r="N44" i="23"/>
  <c r="N43" i="23"/>
  <c r="N42" i="23"/>
  <c r="N41" i="23"/>
  <c r="N40" i="23"/>
  <c r="N39" i="23"/>
  <c r="N37" i="23"/>
  <c r="N36" i="23"/>
  <c r="N35" i="23"/>
  <c r="N34" i="23"/>
  <c r="N33" i="23"/>
  <c r="N32" i="23"/>
  <c r="N31" i="23"/>
  <c r="N30" i="23"/>
  <c r="N29" i="23"/>
  <c r="N28" i="23"/>
  <c r="N27" i="23"/>
  <c r="N26" i="23"/>
  <c r="N25" i="23"/>
  <c r="N24" i="23"/>
  <c r="N23" i="23"/>
  <c r="N22" i="23"/>
  <c r="N21" i="23"/>
  <c r="N20" i="23"/>
  <c r="N19" i="23"/>
  <c r="N18" i="23"/>
  <c r="N17" i="23"/>
  <c r="N16" i="23"/>
  <c r="N15" i="23"/>
  <c r="N14" i="23"/>
  <c r="N12" i="23"/>
  <c r="N11" i="23"/>
  <c r="N10" i="23"/>
  <c r="N9" i="23"/>
  <c r="N8" i="23"/>
  <c r="L53" i="23"/>
  <c r="L52" i="23"/>
  <c r="L51" i="23"/>
  <c r="L50" i="23"/>
  <c r="L49" i="23"/>
  <c r="L48" i="23"/>
  <c r="L47" i="23"/>
  <c r="L46" i="23"/>
  <c r="L45" i="23"/>
  <c r="L44" i="23"/>
  <c r="L43" i="23"/>
  <c r="L42" i="23"/>
  <c r="L41" i="23"/>
  <c r="L40" i="23"/>
  <c r="L39" i="23"/>
  <c r="L37" i="23"/>
  <c r="L36" i="23"/>
  <c r="L35" i="23"/>
  <c r="L34" i="23"/>
  <c r="L33" i="23"/>
  <c r="L32" i="23"/>
  <c r="L31" i="23"/>
  <c r="L30" i="23"/>
  <c r="L29" i="23"/>
  <c r="L28" i="23"/>
  <c r="L27" i="23"/>
  <c r="L26" i="23"/>
  <c r="L25" i="23"/>
  <c r="L24" i="23"/>
  <c r="L23" i="23"/>
  <c r="L22" i="23"/>
  <c r="L21" i="23"/>
  <c r="L20" i="23"/>
  <c r="L19" i="23"/>
  <c r="L18" i="23"/>
  <c r="L17" i="23"/>
  <c r="L16" i="23"/>
  <c r="L15" i="23"/>
  <c r="L14" i="23"/>
  <c r="L12" i="23"/>
  <c r="L11" i="23"/>
  <c r="L10" i="23"/>
  <c r="L9" i="23"/>
  <c r="L8"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2" i="23"/>
  <c r="J11" i="23"/>
  <c r="J10" i="23"/>
  <c r="J9" i="23"/>
  <c r="J8"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2" i="23"/>
  <c r="H11" i="23"/>
  <c r="H10" i="23"/>
  <c r="H9" i="23"/>
  <c r="F53" i="83"/>
  <c r="F52" i="83"/>
  <c r="L52" i="83" s="1"/>
  <c r="F51" i="83"/>
  <c r="L51" i="83" s="1"/>
  <c r="F50" i="83"/>
  <c r="F49" i="83"/>
  <c r="J49" i="83" s="1"/>
  <c r="F48" i="83"/>
  <c r="H48" i="83" s="1"/>
  <c r="F47" i="83"/>
  <c r="H47" i="83" s="1"/>
  <c r="F46" i="83"/>
  <c r="J46" i="83" s="1"/>
  <c r="F45" i="83"/>
  <c r="H45" i="83" s="1"/>
  <c r="F44" i="83"/>
  <c r="H44" i="83" s="1"/>
  <c r="F43" i="83"/>
  <c r="H43" i="83" s="1"/>
  <c r="F42" i="83"/>
  <c r="N42" i="83" s="1"/>
  <c r="F41" i="83"/>
  <c r="N41" i="83" s="1"/>
  <c r="F40" i="83"/>
  <c r="F39" i="83"/>
  <c r="F37" i="83"/>
  <c r="F36" i="83"/>
  <c r="F35" i="83"/>
  <c r="F34" i="83"/>
  <c r="F33" i="83"/>
  <c r="L33" i="83" s="1"/>
  <c r="F32" i="83"/>
  <c r="L32" i="83" s="1"/>
  <c r="F31" i="83"/>
  <c r="L31" i="83" s="1"/>
  <c r="F30" i="83"/>
  <c r="H30" i="83" s="1"/>
  <c r="F29" i="83"/>
  <c r="F28" i="83"/>
  <c r="L28" i="83" s="1"/>
  <c r="F27" i="83"/>
  <c r="L27" i="83" s="1"/>
  <c r="F26" i="83"/>
  <c r="L26" i="83" s="1"/>
  <c r="F25" i="83"/>
  <c r="L25" i="83" s="1"/>
  <c r="F24" i="83"/>
  <c r="F23" i="83"/>
  <c r="F22" i="83"/>
  <c r="L22" i="83" s="1"/>
  <c r="F21" i="83"/>
  <c r="L21" i="83" s="1"/>
  <c r="F20" i="83"/>
  <c r="L20" i="83" s="1"/>
  <c r="F19" i="83"/>
  <c r="F18" i="83"/>
  <c r="F17" i="83"/>
  <c r="F16" i="83"/>
  <c r="H16" i="83" s="1"/>
  <c r="F15" i="83"/>
  <c r="F14" i="83"/>
  <c r="N14" i="83" s="1"/>
  <c r="F12" i="83"/>
  <c r="N12" i="83" s="1"/>
  <c r="F11" i="83"/>
  <c r="F10" i="83"/>
  <c r="H10" i="83" s="1"/>
  <c r="F9" i="83"/>
  <c r="H9" i="83" s="1"/>
  <c r="N53" i="83"/>
  <c r="N52" i="83"/>
  <c r="N51" i="83"/>
  <c r="N50" i="83"/>
  <c r="N49" i="83"/>
  <c r="N47" i="83"/>
  <c r="N46" i="83"/>
  <c r="N45" i="83"/>
  <c r="N44" i="83"/>
  <c r="N43" i="83"/>
  <c r="N40" i="83"/>
  <c r="N39" i="83"/>
  <c r="N37" i="83"/>
  <c r="N35" i="83"/>
  <c r="N34" i="83"/>
  <c r="N33" i="83"/>
  <c r="N32" i="83"/>
  <c r="N30" i="83"/>
  <c r="N29" i="83"/>
  <c r="N28" i="83"/>
  <c r="N27" i="83"/>
  <c r="N26" i="83"/>
  <c r="N25" i="83"/>
  <c r="N24" i="83"/>
  <c r="N23" i="83"/>
  <c r="N22" i="83"/>
  <c r="N21" i="83"/>
  <c r="N20" i="83"/>
  <c r="N19" i="83"/>
  <c r="N18" i="83"/>
  <c r="N17" i="83"/>
  <c r="N16" i="83"/>
  <c r="N15" i="83"/>
  <c r="N11" i="83"/>
  <c r="N9" i="83"/>
  <c r="L40" i="83"/>
  <c r="L39" i="83"/>
  <c r="L37" i="83"/>
  <c r="L34" i="83"/>
  <c r="L19" i="83"/>
  <c r="L16" i="83"/>
  <c r="L15" i="83"/>
  <c r="L14" i="83"/>
  <c r="L10" i="83"/>
  <c r="L9" i="83"/>
  <c r="J52" i="83"/>
  <c r="J50" i="83"/>
  <c r="J47" i="83"/>
  <c r="J45" i="83"/>
  <c r="J43" i="83"/>
  <c r="J40" i="83"/>
  <c r="J39" i="83"/>
  <c r="J37" i="83"/>
  <c r="J36" i="83"/>
  <c r="J35" i="83"/>
  <c r="J34" i="83"/>
  <c r="J33" i="83"/>
  <c r="J32" i="83"/>
  <c r="J31" i="83"/>
  <c r="J30" i="83"/>
  <c r="J29" i="83"/>
  <c r="J28" i="83"/>
  <c r="J27" i="83"/>
  <c r="J26" i="83"/>
  <c r="J25" i="83"/>
  <c r="J24" i="83"/>
  <c r="J23" i="83"/>
  <c r="J22" i="83"/>
  <c r="J21" i="83"/>
  <c r="J20" i="83"/>
  <c r="J19" i="83"/>
  <c r="J18" i="83"/>
  <c r="J17" i="83"/>
  <c r="J16" i="83"/>
  <c r="J15" i="83"/>
  <c r="J14" i="83"/>
  <c r="H53" i="83"/>
  <c r="H52" i="83"/>
  <c r="H51" i="83"/>
  <c r="H50" i="83"/>
  <c r="H49" i="83"/>
  <c r="H40" i="83"/>
  <c r="H39" i="83"/>
  <c r="H37" i="83"/>
  <c r="H35" i="83"/>
  <c r="H34" i="83"/>
  <c r="H33" i="83"/>
  <c r="H26" i="83"/>
  <c r="H25" i="83"/>
  <c r="H24" i="83"/>
  <c r="H23" i="83"/>
  <c r="H22" i="83"/>
  <c r="H21" i="83"/>
  <c r="H20" i="83"/>
  <c r="H19" i="83"/>
  <c r="H17" i="83"/>
  <c r="H15" i="83"/>
  <c r="H14" i="83"/>
  <c r="J9" i="83" l="1"/>
  <c r="J10" i="83"/>
  <c r="H31" i="83"/>
  <c r="H32" i="83"/>
  <c r="H28" i="83"/>
  <c r="N10" i="83"/>
  <c r="H27" i="83"/>
  <c r="L49" i="83"/>
  <c r="L46" i="83"/>
  <c r="J51" i="83"/>
  <c r="L45" i="83"/>
  <c r="L43" i="83"/>
  <c r="N31" i="83"/>
  <c r="H41" i="83"/>
  <c r="J44" i="83"/>
  <c r="J42" i="83"/>
  <c r="H46" i="83"/>
  <c r="L18" i="83"/>
  <c r="L30" i="83"/>
  <c r="L12" i="83"/>
  <c r="N36" i="83"/>
  <c r="H18" i="83"/>
  <c r="L44" i="83"/>
  <c r="L50" i="83"/>
  <c r="L24" i="83"/>
  <c r="L48" i="83"/>
  <c r="H12" i="83"/>
  <c r="N48" i="83"/>
  <c r="L42" i="83"/>
  <c r="H42" i="83"/>
  <c r="L11" i="83"/>
  <c r="L17" i="83"/>
  <c r="L23" i="83"/>
  <c r="H29" i="83"/>
  <c r="L35" i="83"/>
  <c r="J41" i="83"/>
  <c r="L47" i="83"/>
  <c r="J53" i="83"/>
  <c r="H11" i="83"/>
  <c r="H36" i="83"/>
  <c r="J48" i="83"/>
  <c r="L41" i="83"/>
  <c r="L53" i="83"/>
  <c r="J11" i="83"/>
  <c r="L29" i="83"/>
  <c r="L36" i="83"/>
  <c r="J12" i="83"/>
  <c r="L70" i="19"/>
  <c r="K70" i="19"/>
  <c r="J70" i="19"/>
  <c r="I70" i="19"/>
  <c r="H70" i="19"/>
  <c r="H20" i="19"/>
  <c r="M38" i="16"/>
  <c r="K38" i="16"/>
  <c r="I38" i="16"/>
  <c r="G38" i="16"/>
  <c r="M13" i="16"/>
  <c r="K13" i="16"/>
  <c r="I13" i="16"/>
  <c r="G13" i="16"/>
  <c r="F13" i="16" l="1"/>
  <c r="M70" i="19"/>
  <c r="N70" i="19"/>
  <c r="F38" i="16"/>
  <c r="H11" i="10"/>
  <c r="H15" i="10"/>
  <c r="H16" i="10"/>
  <c r="H17" i="10"/>
  <c r="H18" i="10"/>
  <c r="H19" i="10"/>
  <c r="J19" i="10"/>
  <c r="H20" i="10"/>
  <c r="H21" i="10"/>
  <c r="H22" i="10"/>
  <c r="J22" i="10"/>
  <c r="H23" i="10"/>
  <c r="H24" i="10"/>
  <c r="H25" i="10"/>
  <c r="J25" i="10"/>
  <c r="H26" i="10"/>
  <c r="H27" i="10"/>
  <c r="H29" i="10"/>
  <c r="H30" i="10"/>
  <c r="H31" i="10"/>
  <c r="H32" i="10"/>
  <c r="H33" i="10"/>
  <c r="H34" i="10"/>
  <c r="H35" i="10"/>
  <c r="H37" i="10"/>
  <c r="H41" i="10"/>
  <c r="H42" i="10"/>
  <c r="H45" i="10"/>
  <c r="H46" i="10"/>
  <c r="H50" i="10"/>
  <c r="N7" i="151" l="1"/>
  <c r="N10" i="151"/>
  <c r="M10" i="151" l="1"/>
  <c r="M7" i="151"/>
  <c r="L100" i="76"/>
  <c r="K100" i="76"/>
  <c r="J100" i="76"/>
  <c r="I100" i="76"/>
  <c r="H100" i="76"/>
  <c r="G100" i="76"/>
  <c r="L98" i="76"/>
  <c r="K98" i="76"/>
  <c r="J98" i="76"/>
  <c r="I98" i="76"/>
  <c r="H98" i="76"/>
  <c r="G98" i="76"/>
  <c r="L96" i="76"/>
  <c r="K96" i="76"/>
  <c r="J96" i="76"/>
  <c r="I96" i="76"/>
  <c r="H96" i="76"/>
  <c r="G96" i="76"/>
  <c r="L94" i="76"/>
  <c r="K94" i="76"/>
  <c r="J94" i="76"/>
  <c r="I94" i="76"/>
  <c r="H94" i="76"/>
  <c r="G94" i="76"/>
  <c r="L92" i="76"/>
  <c r="K92" i="76"/>
  <c r="J92" i="76"/>
  <c r="I92" i="76"/>
  <c r="H92" i="76"/>
  <c r="G92" i="76"/>
  <c r="L90" i="76"/>
  <c r="K90" i="76"/>
  <c r="J90" i="76"/>
  <c r="I90" i="76"/>
  <c r="H90" i="76"/>
  <c r="G90" i="76"/>
  <c r="L88" i="76"/>
  <c r="K88" i="76"/>
  <c r="J88" i="76"/>
  <c r="I88" i="76"/>
  <c r="H88" i="76"/>
  <c r="G88" i="76"/>
  <c r="L86" i="76"/>
  <c r="K86" i="76"/>
  <c r="J86" i="76"/>
  <c r="I86" i="76"/>
  <c r="H86" i="76"/>
  <c r="G86" i="76"/>
  <c r="L84" i="76"/>
  <c r="K84" i="76"/>
  <c r="J84" i="76"/>
  <c r="I84" i="76"/>
  <c r="H84" i="76"/>
  <c r="G84" i="76"/>
  <c r="L82" i="76"/>
  <c r="K82" i="76"/>
  <c r="J82" i="76"/>
  <c r="I82" i="76"/>
  <c r="H82" i="76"/>
  <c r="G82" i="76"/>
  <c r="L80" i="76"/>
  <c r="K80" i="76"/>
  <c r="J80" i="76"/>
  <c r="I80" i="76"/>
  <c r="H80" i="76"/>
  <c r="G80" i="76"/>
  <c r="L78" i="76"/>
  <c r="K78" i="76"/>
  <c r="J78" i="76"/>
  <c r="I78" i="76"/>
  <c r="H78" i="76"/>
  <c r="G78" i="76"/>
  <c r="L76" i="76"/>
  <c r="K76" i="76"/>
  <c r="J76" i="76"/>
  <c r="I76" i="76"/>
  <c r="H76" i="76"/>
  <c r="G76" i="76"/>
  <c r="L74" i="76"/>
  <c r="K74" i="76"/>
  <c r="J74" i="76"/>
  <c r="I74" i="76"/>
  <c r="H74" i="76"/>
  <c r="G74" i="76"/>
  <c r="L72" i="76"/>
  <c r="K72" i="76"/>
  <c r="J72" i="76"/>
  <c r="I72" i="76"/>
  <c r="H72" i="76"/>
  <c r="G72" i="76"/>
  <c r="L68" i="76"/>
  <c r="K68" i="76"/>
  <c r="J68" i="76"/>
  <c r="I68" i="76"/>
  <c r="H68" i="76"/>
  <c r="G68" i="76"/>
  <c r="L66" i="76"/>
  <c r="K66" i="76"/>
  <c r="J66" i="76"/>
  <c r="I66" i="76"/>
  <c r="H66" i="76"/>
  <c r="G66" i="76"/>
  <c r="L64" i="76"/>
  <c r="K64" i="76"/>
  <c r="J64" i="76"/>
  <c r="I64" i="76"/>
  <c r="H64" i="76"/>
  <c r="G64" i="76"/>
  <c r="L62" i="76"/>
  <c r="K62" i="76"/>
  <c r="J62" i="76"/>
  <c r="I62" i="76"/>
  <c r="H62" i="76"/>
  <c r="G62" i="76"/>
  <c r="L60" i="76"/>
  <c r="K60" i="76"/>
  <c r="J60" i="76"/>
  <c r="I60" i="76"/>
  <c r="H60" i="76"/>
  <c r="G60" i="76"/>
  <c r="L58" i="76"/>
  <c r="K58" i="76"/>
  <c r="J58" i="76"/>
  <c r="I58" i="76"/>
  <c r="H58" i="76"/>
  <c r="G58" i="76"/>
  <c r="L56" i="76"/>
  <c r="K56" i="76"/>
  <c r="J56" i="76"/>
  <c r="I56" i="76"/>
  <c r="H56" i="76"/>
  <c r="G56" i="76"/>
  <c r="L54" i="76"/>
  <c r="K54" i="76"/>
  <c r="J54" i="76"/>
  <c r="I54" i="76"/>
  <c r="H54" i="76"/>
  <c r="G54" i="76"/>
  <c r="L52" i="76"/>
  <c r="K52" i="76"/>
  <c r="J52" i="76"/>
  <c r="I52" i="76"/>
  <c r="H52" i="76"/>
  <c r="G52" i="76"/>
  <c r="L50" i="76"/>
  <c r="K50" i="76"/>
  <c r="J50" i="76"/>
  <c r="I50" i="76"/>
  <c r="H50" i="76"/>
  <c r="G50" i="76"/>
  <c r="L48" i="76"/>
  <c r="K48" i="76"/>
  <c r="J48" i="76"/>
  <c r="I48" i="76"/>
  <c r="H48" i="76"/>
  <c r="G48" i="76"/>
  <c r="L46" i="76"/>
  <c r="K46" i="76"/>
  <c r="J46" i="76"/>
  <c r="I46" i="76"/>
  <c r="H46" i="76"/>
  <c r="G46" i="76"/>
  <c r="L44" i="76"/>
  <c r="K44" i="76"/>
  <c r="J44" i="76"/>
  <c r="I44" i="76"/>
  <c r="H44" i="76"/>
  <c r="G44" i="76"/>
  <c r="L42" i="76"/>
  <c r="K42" i="76"/>
  <c r="J42" i="76"/>
  <c r="I42" i="76"/>
  <c r="H42" i="76"/>
  <c r="G42" i="76"/>
  <c r="L40" i="76"/>
  <c r="K40" i="76"/>
  <c r="J40" i="76"/>
  <c r="I40" i="76"/>
  <c r="H40" i="76"/>
  <c r="G40" i="76"/>
  <c r="L38" i="76"/>
  <c r="K38" i="76"/>
  <c r="J38" i="76"/>
  <c r="I38" i="76"/>
  <c r="H38" i="76"/>
  <c r="G38" i="76"/>
  <c r="L36" i="76"/>
  <c r="K36" i="76"/>
  <c r="J36" i="76"/>
  <c r="I36" i="76"/>
  <c r="H36" i="76"/>
  <c r="G36" i="76"/>
  <c r="L34" i="76"/>
  <c r="K34" i="76"/>
  <c r="J34" i="76"/>
  <c r="I34" i="76"/>
  <c r="H34" i="76"/>
  <c r="G34" i="76"/>
  <c r="L32" i="76"/>
  <c r="K32" i="76"/>
  <c r="J32" i="76"/>
  <c r="I32" i="76"/>
  <c r="H32" i="76"/>
  <c r="G32" i="76"/>
  <c r="L30" i="76"/>
  <c r="K30" i="76"/>
  <c r="J30" i="76"/>
  <c r="I30" i="76"/>
  <c r="H30" i="76"/>
  <c r="G30" i="76"/>
  <c r="L28" i="76"/>
  <c r="K28" i="76"/>
  <c r="J28" i="76"/>
  <c r="I28" i="76"/>
  <c r="H28" i="76"/>
  <c r="G28" i="76"/>
  <c r="L26" i="76"/>
  <c r="K26" i="76"/>
  <c r="J26" i="76"/>
  <c r="I26" i="76"/>
  <c r="H26" i="76"/>
  <c r="G26" i="76"/>
  <c r="L24" i="76"/>
  <c r="K24" i="76"/>
  <c r="J24" i="76"/>
  <c r="I24" i="76"/>
  <c r="H24" i="76"/>
  <c r="G24" i="76"/>
  <c r="L22" i="76"/>
  <c r="K22" i="76"/>
  <c r="J22" i="76"/>
  <c r="I22" i="76"/>
  <c r="H22" i="76"/>
  <c r="G22" i="76"/>
  <c r="L18" i="76"/>
  <c r="K18" i="76"/>
  <c r="J18" i="76"/>
  <c r="I18" i="76"/>
  <c r="H18" i="76"/>
  <c r="G18" i="76"/>
  <c r="L16" i="76"/>
  <c r="K16" i="76"/>
  <c r="J16" i="76"/>
  <c r="I16" i="76"/>
  <c r="H16" i="76"/>
  <c r="G16" i="76"/>
  <c r="L14" i="76"/>
  <c r="K14" i="76"/>
  <c r="J14" i="76"/>
  <c r="I14" i="76"/>
  <c r="H14" i="76"/>
  <c r="G14" i="76"/>
  <c r="L12" i="76"/>
  <c r="K12" i="76"/>
  <c r="J12" i="76"/>
  <c r="I12" i="76"/>
  <c r="H12" i="76"/>
  <c r="G12" i="76"/>
  <c r="N100" i="75"/>
  <c r="M100" i="75"/>
  <c r="L100" i="75"/>
  <c r="K100" i="75"/>
  <c r="J100" i="75"/>
  <c r="I100" i="75"/>
  <c r="H100" i="75"/>
  <c r="G100" i="75"/>
  <c r="N68" i="75"/>
  <c r="M68" i="75"/>
  <c r="L68" i="75"/>
  <c r="K68" i="75"/>
  <c r="J68" i="75"/>
  <c r="I68" i="75"/>
  <c r="H68" i="75"/>
  <c r="G68" i="75"/>
  <c r="N18" i="75"/>
  <c r="M18" i="75"/>
  <c r="L18" i="75"/>
  <c r="K18" i="75"/>
  <c r="J18" i="75"/>
  <c r="I18" i="75"/>
  <c r="H18" i="75"/>
  <c r="G18" i="75"/>
  <c r="O100" i="57"/>
  <c r="N100" i="57"/>
  <c r="M100" i="57"/>
  <c r="L100" i="57"/>
  <c r="K100" i="57"/>
  <c r="J100" i="57"/>
  <c r="I100" i="57"/>
  <c r="H100" i="57"/>
  <c r="G100" i="57"/>
  <c r="O98" i="57"/>
  <c r="N98" i="57"/>
  <c r="M98" i="57"/>
  <c r="L98" i="57"/>
  <c r="K98" i="57"/>
  <c r="J98" i="57"/>
  <c r="I98" i="57"/>
  <c r="H98" i="57"/>
  <c r="G98" i="57"/>
  <c r="O96" i="57"/>
  <c r="N96" i="57"/>
  <c r="M96" i="57"/>
  <c r="L96" i="57"/>
  <c r="K96" i="57"/>
  <c r="J96" i="57"/>
  <c r="I96" i="57"/>
  <c r="H96" i="57"/>
  <c r="G96" i="57"/>
  <c r="O94" i="57"/>
  <c r="N94" i="57"/>
  <c r="M94" i="57"/>
  <c r="L94" i="57"/>
  <c r="K94" i="57"/>
  <c r="J94" i="57"/>
  <c r="I94" i="57"/>
  <c r="H94" i="57"/>
  <c r="G94" i="57"/>
  <c r="O92" i="57"/>
  <c r="N92" i="57"/>
  <c r="M92" i="57"/>
  <c r="L92" i="57"/>
  <c r="K92" i="57"/>
  <c r="J92" i="57"/>
  <c r="I92" i="57"/>
  <c r="H92" i="57"/>
  <c r="G92" i="57"/>
  <c r="O90" i="57"/>
  <c r="N90" i="57"/>
  <c r="M90" i="57"/>
  <c r="L90" i="57"/>
  <c r="K90" i="57"/>
  <c r="J90" i="57"/>
  <c r="I90" i="57"/>
  <c r="H90" i="57"/>
  <c r="G90" i="57"/>
  <c r="O88" i="57"/>
  <c r="N88" i="57"/>
  <c r="M88" i="57"/>
  <c r="L88" i="57"/>
  <c r="K88" i="57"/>
  <c r="J88" i="57"/>
  <c r="I88" i="57"/>
  <c r="H88" i="57"/>
  <c r="G88" i="57"/>
  <c r="O86" i="57"/>
  <c r="N86" i="57"/>
  <c r="M86" i="57"/>
  <c r="L86" i="57"/>
  <c r="K86" i="57"/>
  <c r="J86" i="57"/>
  <c r="I86" i="57"/>
  <c r="H86" i="57"/>
  <c r="G86" i="57"/>
  <c r="O84" i="57"/>
  <c r="N84" i="57"/>
  <c r="M84" i="57"/>
  <c r="L84" i="57"/>
  <c r="K84" i="57"/>
  <c r="J84" i="57"/>
  <c r="I84" i="57"/>
  <c r="H84" i="57"/>
  <c r="G84" i="57"/>
  <c r="O82" i="57"/>
  <c r="N82" i="57"/>
  <c r="M82" i="57"/>
  <c r="L82" i="57"/>
  <c r="K82" i="57"/>
  <c r="J82" i="57"/>
  <c r="I82" i="57"/>
  <c r="H82" i="57"/>
  <c r="G82" i="57"/>
  <c r="O80" i="57"/>
  <c r="N80" i="57"/>
  <c r="M80" i="57"/>
  <c r="L80" i="57"/>
  <c r="K80" i="57"/>
  <c r="J80" i="57"/>
  <c r="I80" i="57"/>
  <c r="H80" i="57"/>
  <c r="G80" i="57"/>
  <c r="O78" i="57"/>
  <c r="N78" i="57"/>
  <c r="M78" i="57"/>
  <c r="L78" i="57"/>
  <c r="K78" i="57"/>
  <c r="J78" i="57"/>
  <c r="I78" i="57"/>
  <c r="H78" i="57"/>
  <c r="G78" i="57"/>
  <c r="O76" i="57"/>
  <c r="N76" i="57"/>
  <c r="M76" i="57"/>
  <c r="L76" i="57"/>
  <c r="K76" i="57"/>
  <c r="J76" i="57"/>
  <c r="I76" i="57"/>
  <c r="H76" i="57"/>
  <c r="G76" i="57"/>
  <c r="O74" i="57"/>
  <c r="N74" i="57"/>
  <c r="M74" i="57"/>
  <c r="L74" i="57"/>
  <c r="K74" i="57"/>
  <c r="J74" i="57"/>
  <c r="I74" i="57"/>
  <c r="H74" i="57"/>
  <c r="G74" i="57"/>
  <c r="O72" i="57"/>
  <c r="N72" i="57"/>
  <c r="M72" i="57"/>
  <c r="L72" i="57"/>
  <c r="K72" i="57"/>
  <c r="J72" i="57"/>
  <c r="I72" i="57"/>
  <c r="H72" i="57"/>
  <c r="G72" i="57"/>
  <c r="O68" i="57"/>
  <c r="N68" i="57"/>
  <c r="M68" i="57"/>
  <c r="L68" i="57"/>
  <c r="K68" i="57"/>
  <c r="J68" i="57"/>
  <c r="I68" i="57"/>
  <c r="H68" i="57"/>
  <c r="G68" i="57"/>
  <c r="O66" i="57"/>
  <c r="N66" i="57"/>
  <c r="M66" i="57"/>
  <c r="L66" i="57"/>
  <c r="K66" i="57"/>
  <c r="J66" i="57"/>
  <c r="I66" i="57"/>
  <c r="H66" i="57"/>
  <c r="G66" i="57"/>
  <c r="O64" i="57"/>
  <c r="N64" i="57"/>
  <c r="M64" i="57"/>
  <c r="L64" i="57"/>
  <c r="K64" i="57"/>
  <c r="J64" i="57"/>
  <c r="I64" i="57"/>
  <c r="H64" i="57"/>
  <c r="G64" i="57"/>
  <c r="O62" i="57"/>
  <c r="N62" i="57"/>
  <c r="M62" i="57"/>
  <c r="L62" i="57"/>
  <c r="K62" i="57"/>
  <c r="J62" i="57"/>
  <c r="I62" i="57"/>
  <c r="H62" i="57"/>
  <c r="G62" i="57"/>
  <c r="O60" i="57"/>
  <c r="N60" i="57"/>
  <c r="M60" i="57"/>
  <c r="L60" i="57"/>
  <c r="K60" i="57"/>
  <c r="J60" i="57"/>
  <c r="I60" i="57"/>
  <c r="H60" i="57"/>
  <c r="G60" i="57"/>
  <c r="O58" i="57"/>
  <c r="N58" i="57"/>
  <c r="M58" i="57"/>
  <c r="L58" i="57"/>
  <c r="K58" i="57"/>
  <c r="J58" i="57"/>
  <c r="I58" i="57"/>
  <c r="H58" i="57"/>
  <c r="G58" i="57"/>
  <c r="O56" i="57"/>
  <c r="N56" i="57"/>
  <c r="M56" i="57"/>
  <c r="L56" i="57"/>
  <c r="K56" i="57"/>
  <c r="J56" i="57"/>
  <c r="I56" i="57"/>
  <c r="H56" i="57"/>
  <c r="G56" i="57"/>
  <c r="O54" i="57"/>
  <c r="N54" i="57"/>
  <c r="M54" i="57"/>
  <c r="L54" i="57"/>
  <c r="K54" i="57"/>
  <c r="J54" i="57"/>
  <c r="I54" i="57"/>
  <c r="H54" i="57"/>
  <c r="G54" i="57"/>
  <c r="O52" i="57"/>
  <c r="N52" i="57"/>
  <c r="M52" i="57"/>
  <c r="L52" i="57"/>
  <c r="K52" i="57"/>
  <c r="J52" i="57"/>
  <c r="I52" i="57"/>
  <c r="H52" i="57"/>
  <c r="G52" i="57"/>
  <c r="O50" i="57"/>
  <c r="N50" i="57"/>
  <c r="M50" i="57"/>
  <c r="L50" i="57"/>
  <c r="K50" i="57"/>
  <c r="J50" i="57"/>
  <c r="I50" i="57"/>
  <c r="H50" i="57"/>
  <c r="G50" i="57"/>
  <c r="O48" i="57"/>
  <c r="N48" i="57"/>
  <c r="M48" i="57"/>
  <c r="L48" i="57"/>
  <c r="K48" i="57"/>
  <c r="J48" i="57"/>
  <c r="I48" i="57"/>
  <c r="H48" i="57"/>
  <c r="G48" i="57"/>
  <c r="O46" i="57"/>
  <c r="N46" i="57"/>
  <c r="M46" i="57"/>
  <c r="L46" i="57"/>
  <c r="K46" i="57"/>
  <c r="J46" i="57"/>
  <c r="I46" i="57"/>
  <c r="H46" i="57"/>
  <c r="G46" i="57"/>
  <c r="O44" i="57"/>
  <c r="N44" i="57"/>
  <c r="M44" i="57"/>
  <c r="L44" i="57"/>
  <c r="K44" i="57"/>
  <c r="J44" i="57"/>
  <c r="I44" i="57"/>
  <c r="H44" i="57"/>
  <c r="G44" i="57"/>
  <c r="O42" i="57"/>
  <c r="N42" i="57"/>
  <c r="M42" i="57"/>
  <c r="L42" i="57"/>
  <c r="K42" i="57"/>
  <c r="J42" i="57"/>
  <c r="I42" i="57"/>
  <c r="H42" i="57"/>
  <c r="G42" i="57"/>
  <c r="O40" i="57"/>
  <c r="N40" i="57"/>
  <c r="M40" i="57"/>
  <c r="L40" i="57"/>
  <c r="K40" i="57"/>
  <c r="J40" i="57"/>
  <c r="I40" i="57"/>
  <c r="H40" i="57"/>
  <c r="G40" i="57"/>
  <c r="O38" i="57"/>
  <c r="N38" i="57"/>
  <c r="M38" i="57"/>
  <c r="L38" i="57"/>
  <c r="K38" i="57"/>
  <c r="J38" i="57"/>
  <c r="I38" i="57"/>
  <c r="H38" i="57"/>
  <c r="G38" i="57"/>
  <c r="O36" i="57"/>
  <c r="N36" i="57"/>
  <c r="M36" i="57"/>
  <c r="L36" i="57"/>
  <c r="K36" i="57"/>
  <c r="J36" i="57"/>
  <c r="I36" i="57"/>
  <c r="H36" i="57"/>
  <c r="G36" i="57"/>
  <c r="O34" i="57"/>
  <c r="N34" i="57"/>
  <c r="M34" i="57"/>
  <c r="L34" i="57"/>
  <c r="K34" i="57"/>
  <c r="J34" i="57"/>
  <c r="I34" i="57"/>
  <c r="H34" i="57"/>
  <c r="G34" i="57"/>
  <c r="O32" i="57"/>
  <c r="N32" i="57"/>
  <c r="M32" i="57"/>
  <c r="L32" i="57"/>
  <c r="K32" i="57"/>
  <c r="J32" i="57"/>
  <c r="I32" i="57"/>
  <c r="H32" i="57"/>
  <c r="G32" i="57"/>
  <c r="O30" i="57"/>
  <c r="N30" i="57"/>
  <c r="M30" i="57"/>
  <c r="L30" i="57"/>
  <c r="K30" i="57"/>
  <c r="J30" i="57"/>
  <c r="I30" i="57"/>
  <c r="H30" i="57"/>
  <c r="G30" i="57"/>
  <c r="O28" i="57"/>
  <c r="N28" i="57"/>
  <c r="M28" i="57"/>
  <c r="L28" i="57"/>
  <c r="K28" i="57"/>
  <c r="J28" i="57"/>
  <c r="I28" i="57"/>
  <c r="H28" i="57"/>
  <c r="G28" i="57"/>
  <c r="O26" i="57"/>
  <c r="N26" i="57"/>
  <c r="M26" i="57"/>
  <c r="L26" i="57"/>
  <c r="K26" i="57"/>
  <c r="J26" i="57"/>
  <c r="I26" i="57"/>
  <c r="H26" i="57"/>
  <c r="G26" i="57"/>
  <c r="O24" i="57"/>
  <c r="N24" i="57"/>
  <c r="M24" i="57"/>
  <c r="L24" i="57"/>
  <c r="K24" i="57"/>
  <c r="J24" i="57"/>
  <c r="I24" i="57"/>
  <c r="H24" i="57"/>
  <c r="G24" i="57"/>
  <c r="O22" i="57"/>
  <c r="N22" i="57"/>
  <c r="M22" i="57"/>
  <c r="L22" i="57"/>
  <c r="K22" i="57"/>
  <c r="J22" i="57"/>
  <c r="I22" i="57"/>
  <c r="H22" i="57"/>
  <c r="G22" i="57"/>
  <c r="O18" i="57"/>
  <c r="N18" i="57"/>
  <c r="M18" i="57"/>
  <c r="L18" i="57"/>
  <c r="K18" i="57"/>
  <c r="J18" i="57"/>
  <c r="I18" i="57"/>
  <c r="H18" i="57"/>
  <c r="G18" i="57"/>
  <c r="O16" i="57"/>
  <c r="N16" i="57"/>
  <c r="M16" i="57"/>
  <c r="L16" i="57"/>
  <c r="K16" i="57"/>
  <c r="J16" i="57"/>
  <c r="I16" i="57"/>
  <c r="H16" i="57"/>
  <c r="G16" i="57"/>
  <c r="O14" i="57"/>
  <c r="N14" i="57"/>
  <c r="M14" i="57"/>
  <c r="L14" i="57"/>
  <c r="K14" i="57"/>
  <c r="J14" i="57"/>
  <c r="I14" i="57"/>
  <c r="H14" i="57"/>
  <c r="G14" i="57"/>
  <c r="O12" i="57"/>
  <c r="N12" i="57"/>
  <c r="M12" i="57"/>
  <c r="L12" i="57"/>
  <c r="K12" i="57"/>
  <c r="J12" i="57"/>
  <c r="I12" i="57"/>
  <c r="H12" i="57"/>
  <c r="G12" i="57"/>
  <c r="O100" i="122"/>
  <c r="N100" i="122"/>
  <c r="M100" i="122"/>
  <c r="L100" i="122"/>
  <c r="K100" i="122"/>
  <c r="J100" i="122"/>
  <c r="I100" i="122"/>
  <c r="H100" i="122"/>
  <c r="F99" i="122"/>
  <c r="O98" i="122"/>
  <c r="N98" i="122"/>
  <c r="M98" i="122"/>
  <c r="L98" i="122"/>
  <c r="K98" i="122"/>
  <c r="J98" i="122"/>
  <c r="I98" i="122"/>
  <c r="H98" i="122"/>
  <c r="F97" i="122"/>
  <c r="G98" i="122" s="1"/>
  <c r="O96" i="122"/>
  <c r="N96" i="122"/>
  <c r="M96" i="122"/>
  <c r="L96" i="122"/>
  <c r="K96" i="122"/>
  <c r="J96" i="122"/>
  <c r="I96" i="122"/>
  <c r="H96" i="122"/>
  <c r="F95" i="122"/>
  <c r="P96" i="122" s="1"/>
  <c r="O94" i="122"/>
  <c r="N94" i="122"/>
  <c r="M94" i="122"/>
  <c r="L94" i="122"/>
  <c r="K94" i="122"/>
  <c r="J94" i="122"/>
  <c r="I94" i="122"/>
  <c r="H94" i="122"/>
  <c r="F93" i="122"/>
  <c r="P94" i="122" s="1"/>
  <c r="O92" i="122"/>
  <c r="N92" i="122"/>
  <c r="M92" i="122"/>
  <c r="L92" i="122"/>
  <c r="K92" i="122"/>
  <c r="J92" i="122"/>
  <c r="I92" i="122"/>
  <c r="H92" i="122"/>
  <c r="F91" i="122"/>
  <c r="P92" i="122" s="1"/>
  <c r="O90" i="122"/>
  <c r="N90" i="122"/>
  <c r="M90" i="122"/>
  <c r="L90" i="122"/>
  <c r="K90" i="122"/>
  <c r="J90" i="122"/>
  <c r="I90" i="122"/>
  <c r="H90" i="122"/>
  <c r="F89" i="122"/>
  <c r="P90" i="122" s="1"/>
  <c r="O88" i="122"/>
  <c r="N88" i="122"/>
  <c r="M88" i="122"/>
  <c r="L88" i="122"/>
  <c r="K88" i="122"/>
  <c r="J88" i="122"/>
  <c r="I88" i="122"/>
  <c r="H88" i="122"/>
  <c r="F87" i="122"/>
  <c r="P88" i="122" s="1"/>
  <c r="O86" i="122"/>
  <c r="N86" i="122"/>
  <c r="M86" i="122"/>
  <c r="L86" i="122"/>
  <c r="K86" i="122"/>
  <c r="J86" i="122"/>
  <c r="I86" i="122"/>
  <c r="H86" i="122"/>
  <c r="F85" i="122"/>
  <c r="O84" i="122"/>
  <c r="N84" i="122"/>
  <c r="M84" i="122"/>
  <c r="L84" i="122"/>
  <c r="K84" i="122"/>
  <c r="J84" i="122"/>
  <c r="I84" i="122"/>
  <c r="H84" i="122"/>
  <c r="F83" i="122"/>
  <c r="P84" i="122" s="1"/>
  <c r="O82" i="122"/>
  <c r="N82" i="122"/>
  <c r="M82" i="122"/>
  <c r="L82" i="122"/>
  <c r="K82" i="122"/>
  <c r="J82" i="122"/>
  <c r="I82" i="122"/>
  <c r="H82" i="122"/>
  <c r="F81" i="122"/>
  <c r="G82" i="122" s="1"/>
  <c r="O80" i="122"/>
  <c r="N80" i="122"/>
  <c r="M80" i="122"/>
  <c r="L80" i="122"/>
  <c r="K80" i="122"/>
  <c r="J80" i="122"/>
  <c r="I80" i="122"/>
  <c r="H80" i="122"/>
  <c r="F79" i="122"/>
  <c r="G80" i="122" s="1"/>
  <c r="O78" i="122"/>
  <c r="N78" i="122"/>
  <c r="M78" i="122"/>
  <c r="L78" i="122"/>
  <c r="K78" i="122"/>
  <c r="J78" i="122"/>
  <c r="I78" i="122"/>
  <c r="H78" i="122"/>
  <c r="F77" i="122"/>
  <c r="O76" i="122"/>
  <c r="N76" i="122"/>
  <c r="M76" i="122"/>
  <c r="L76" i="122"/>
  <c r="K76" i="122"/>
  <c r="J76" i="122"/>
  <c r="I76" i="122"/>
  <c r="H76" i="122"/>
  <c r="F75" i="122"/>
  <c r="G76" i="122" s="1"/>
  <c r="O74" i="122"/>
  <c r="N74" i="122"/>
  <c r="M74" i="122"/>
  <c r="L74" i="122"/>
  <c r="K74" i="122"/>
  <c r="J74" i="122"/>
  <c r="I74" i="122"/>
  <c r="H74" i="122"/>
  <c r="F73" i="122"/>
  <c r="G74" i="122" s="1"/>
  <c r="O72" i="122"/>
  <c r="N72" i="122"/>
  <c r="M72" i="122"/>
  <c r="L72" i="122"/>
  <c r="K72" i="122"/>
  <c r="J72" i="122"/>
  <c r="I72" i="122"/>
  <c r="H72" i="122"/>
  <c r="F71" i="122"/>
  <c r="G72" i="122" s="1"/>
  <c r="O68" i="122"/>
  <c r="N68" i="122"/>
  <c r="M68" i="122"/>
  <c r="L68" i="122"/>
  <c r="K68" i="122"/>
  <c r="J68" i="122"/>
  <c r="I68" i="122"/>
  <c r="H68" i="122"/>
  <c r="F67" i="122"/>
  <c r="G68" i="122" s="1"/>
  <c r="O66" i="122"/>
  <c r="N66" i="122"/>
  <c r="M66" i="122"/>
  <c r="L66" i="122"/>
  <c r="K66" i="122"/>
  <c r="J66" i="122"/>
  <c r="I66" i="122"/>
  <c r="H66" i="122"/>
  <c r="F65" i="122"/>
  <c r="G66" i="122" s="1"/>
  <c r="O64" i="122"/>
  <c r="N64" i="122"/>
  <c r="M64" i="122"/>
  <c r="L64" i="122"/>
  <c r="K64" i="122"/>
  <c r="J64" i="122"/>
  <c r="I64" i="122"/>
  <c r="H64" i="122"/>
  <c r="F63" i="122"/>
  <c r="G64" i="122" s="1"/>
  <c r="O62" i="122"/>
  <c r="N62" i="122"/>
  <c r="M62" i="122"/>
  <c r="L62" i="122"/>
  <c r="K62" i="122"/>
  <c r="J62" i="122"/>
  <c r="I62" i="122"/>
  <c r="H62" i="122"/>
  <c r="F61" i="122"/>
  <c r="G62" i="122" s="1"/>
  <c r="O60" i="122"/>
  <c r="N60" i="122"/>
  <c r="M60" i="122"/>
  <c r="L60" i="122"/>
  <c r="K60" i="122"/>
  <c r="J60" i="122"/>
  <c r="I60" i="122"/>
  <c r="H60" i="122"/>
  <c r="F59" i="122"/>
  <c r="G60" i="122" s="1"/>
  <c r="O58" i="122"/>
  <c r="N58" i="122"/>
  <c r="M58" i="122"/>
  <c r="L58" i="122"/>
  <c r="K58" i="122"/>
  <c r="J58" i="122"/>
  <c r="I58" i="122"/>
  <c r="H58" i="122"/>
  <c r="F57" i="122"/>
  <c r="G58" i="122" s="1"/>
  <c r="O56" i="122"/>
  <c r="N56" i="122"/>
  <c r="M56" i="122"/>
  <c r="L56" i="122"/>
  <c r="K56" i="122"/>
  <c r="J56" i="122"/>
  <c r="I56" i="122"/>
  <c r="H56" i="122"/>
  <c r="F55" i="122"/>
  <c r="G56" i="122" s="1"/>
  <c r="O54" i="122"/>
  <c r="N54" i="122"/>
  <c r="M54" i="122"/>
  <c r="L54" i="122"/>
  <c r="K54" i="122"/>
  <c r="J54" i="122"/>
  <c r="I54" i="122"/>
  <c r="H54" i="122"/>
  <c r="F53" i="122"/>
  <c r="G54" i="122" s="1"/>
  <c r="O52" i="122"/>
  <c r="N52" i="122"/>
  <c r="M52" i="122"/>
  <c r="L52" i="122"/>
  <c r="K52" i="122"/>
  <c r="J52" i="122"/>
  <c r="I52" i="122"/>
  <c r="H52" i="122"/>
  <c r="F51" i="122"/>
  <c r="G52" i="122" s="1"/>
  <c r="O50" i="122"/>
  <c r="N50" i="122"/>
  <c r="M50" i="122"/>
  <c r="L50" i="122"/>
  <c r="K50" i="122"/>
  <c r="J50" i="122"/>
  <c r="I50" i="122"/>
  <c r="H50" i="122"/>
  <c r="F49" i="122"/>
  <c r="G50" i="122" s="1"/>
  <c r="O48" i="122"/>
  <c r="N48" i="122"/>
  <c r="M48" i="122"/>
  <c r="L48" i="122"/>
  <c r="K48" i="122"/>
  <c r="J48" i="122"/>
  <c r="I48" i="122"/>
  <c r="H48" i="122"/>
  <c r="F47" i="122"/>
  <c r="G48" i="122" s="1"/>
  <c r="O46" i="122"/>
  <c r="N46" i="122"/>
  <c r="M46" i="122"/>
  <c r="L46" i="122"/>
  <c r="K46" i="122"/>
  <c r="J46" i="122"/>
  <c r="I46" i="122"/>
  <c r="H46" i="122"/>
  <c r="F45" i="122"/>
  <c r="G46" i="122" s="1"/>
  <c r="O44" i="122"/>
  <c r="N44" i="122"/>
  <c r="M44" i="122"/>
  <c r="L44" i="122"/>
  <c r="K44" i="122"/>
  <c r="J44" i="122"/>
  <c r="I44" i="122"/>
  <c r="H44" i="122"/>
  <c r="F43" i="122"/>
  <c r="G44" i="122" s="1"/>
  <c r="P42" i="122"/>
  <c r="O42" i="122"/>
  <c r="N42" i="122"/>
  <c r="M42" i="122"/>
  <c r="L42" i="122"/>
  <c r="K42" i="122"/>
  <c r="J42" i="122"/>
  <c r="I42" i="122"/>
  <c r="H42" i="122"/>
  <c r="F41" i="122"/>
  <c r="G42" i="122" s="1"/>
  <c r="O40" i="122"/>
  <c r="N40" i="122"/>
  <c r="M40" i="122"/>
  <c r="L40" i="122"/>
  <c r="K40" i="122"/>
  <c r="J40" i="122"/>
  <c r="I40" i="122"/>
  <c r="H40" i="122"/>
  <c r="F39" i="122"/>
  <c r="G40" i="122" s="1"/>
  <c r="O38" i="122"/>
  <c r="N38" i="122"/>
  <c r="M38" i="122"/>
  <c r="L38" i="122"/>
  <c r="K38" i="122"/>
  <c r="J38" i="122"/>
  <c r="I38" i="122"/>
  <c r="H38" i="122"/>
  <c r="F37" i="122"/>
  <c r="P38" i="122" s="1"/>
  <c r="O36" i="122"/>
  <c r="N36" i="122"/>
  <c r="M36" i="122"/>
  <c r="L36" i="122"/>
  <c r="K36" i="122"/>
  <c r="J36" i="122"/>
  <c r="I36" i="122"/>
  <c r="H36" i="122"/>
  <c r="F35" i="122"/>
  <c r="P36" i="122" s="1"/>
  <c r="O34" i="122"/>
  <c r="N34" i="122"/>
  <c r="M34" i="122"/>
  <c r="L34" i="122"/>
  <c r="K34" i="122"/>
  <c r="J34" i="122"/>
  <c r="I34" i="122"/>
  <c r="H34" i="122"/>
  <c r="F33" i="122"/>
  <c r="P34" i="122" s="1"/>
  <c r="O32" i="122"/>
  <c r="N32" i="122"/>
  <c r="M32" i="122"/>
  <c r="L32" i="122"/>
  <c r="K32" i="122"/>
  <c r="J32" i="122"/>
  <c r="I32" i="122"/>
  <c r="H32" i="122"/>
  <c r="F31" i="122"/>
  <c r="P32" i="122" s="1"/>
  <c r="O30" i="122"/>
  <c r="N30" i="122"/>
  <c r="M30" i="122"/>
  <c r="L30" i="122"/>
  <c r="K30" i="122"/>
  <c r="J30" i="122"/>
  <c r="I30" i="122"/>
  <c r="H30" i="122"/>
  <c r="F29" i="122"/>
  <c r="P30" i="122" s="1"/>
  <c r="P28" i="122"/>
  <c r="O28" i="122"/>
  <c r="N28" i="122"/>
  <c r="M28" i="122"/>
  <c r="L28" i="122"/>
  <c r="K28" i="122"/>
  <c r="J28" i="122"/>
  <c r="I28" i="122"/>
  <c r="H28" i="122"/>
  <c r="F27" i="122"/>
  <c r="G28" i="122" s="1"/>
  <c r="O26" i="122"/>
  <c r="N26" i="122"/>
  <c r="M26" i="122"/>
  <c r="L26" i="122"/>
  <c r="K26" i="122"/>
  <c r="J26" i="122"/>
  <c r="I26" i="122"/>
  <c r="H26" i="122"/>
  <c r="F25" i="122"/>
  <c r="P26" i="122" s="1"/>
  <c r="O24" i="122"/>
  <c r="N24" i="122"/>
  <c r="M24" i="122"/>
  <c r="L24" i="122"/>
  <c r="K24" i="122"/>
  <c r="J24" i="122"/>
  <c r="I24" i="122"/>
  <c r="H24" i="122"/>
  <c r="F23" i="122"/>
  <c r="G24" i="122" s="1"/>
  <c r="O22" i="122"/>
  <c r="N22" i="122"/>
  <c r="M22" i="122"/>
  <c r="L22" i="122"/>
  <c r="K22" i="122"/>
  <c r="J22" i="122"/>
  <c r="I22" i="122"/>
  <c r="H22" i="122"/>
  <c r="F21" i="122"/>
  <c r="G22" i="122" s="1"/>
  <c r="O18" i="122"/>
  <c r="N18" i="122"/>
  <c r="M18" i="122"/>
  <c r="L18" i="122"/>
  <c r="K18" i="122"/>
  <c r="J18" i="122"/>
  <c r="I18" i="122"/>
  <c r="H18" i="122"/>
  <c r="F17" i="122"/>
  <c r="G18" i="122" s="1"/>
  <c r="O16" i="122"/>
  <c r="N16" i="122"/>
  <c r="M16" i="122"/>
  <c r="L16" i="122"/>
  <c r="K16" i="122"/>
  <c r="J16" i="122"/>
  <c r="I16" i="122"/>
  <c r="H16" i="122"/>
  <c r="F15" i="122"/>
  <c r="G16" i="122" s="1"/>
  <c r="O14" i="122"/>
  <c r="N14" i="122"/>
  <c r="M14" i="122"/>
  <c r="L14" i="122"/>
  <c r="K14" i="122"/>
  <c r="J14" i="122"/>
  <c r="I14" i="122"/>
  <c r="H14" i="122"/>
  <c r="F13" i="122"/>
  <c r="G14" i="122" s="1"/>
  <c r="O12" i="122"/>
  <c r="N12" i="122"/>
  <c r="M12" i="122"/>
  <c r="L12" i="122"/>
  <c r="K12" i="122"/>
  <c r="J12" i="122"/>
  <c r="I12" i="122"/>
  <c r="H12" i="122"/>
  <c r="F11" i="122"/>
  <c r="G12" i="122" s="1"/>
  <c r="M100" i="49"/>
  <c r="L100" i="49"/>
  <c r="K100" i="49"/>
  <c r="J100" i="49"/>
  <c r="I100" i="49"/>
  <c r="H100" i="49"/>
  <c r="G100" i="49"/>
  <c r="M98" i="49"/>
  <c r="L98" i="49"/>
  <c r="K98" i="49"/>
  <c r="J98" i="49"/>
  <c r="I98" i="49"/>
  <c r="H98" i="49"/>
  <c r="G98" i="49"/>
  <c r="M96" i="49"/>
  <c r="L96" i="49"/>
  <c r="K96" i="49"/>
  <c r="J96" i="49"/>
  <c r="I96" i="49"/>
  <c r="H96" i="49"/>
  <c r="G96" i="49"/>
  <c r="M94" i="49"/>
  <c r="L94" i="49"/>
  <c r="K94" i="49"/>
  <c r="J94" i="49"/>
  <c r="I94" i="49"/>
  <c r="H94" i="49"/>
  <c r="G94" i="49"/>
  <c r="M92" i="49"/>
  <c r="L92" i="49"/>
  <c r="K92" i="49"/>
  <c r="J92" i="49"/>
  <c r="I92" i="49"/>
  <c r="H92" i="49"/>
  <c r="G92" i="49"/>
  <c r="M90" i="49"/>
  <c r="L90" i="49"/>
  <c r="K90" i="49"/>
  <c r="J90" i="49"/>
  <c r="I90" i="49"/>
  <c r="H90" i="49"/>
  <c r="G90" i="49"/>
  <c r="M88" i="49"/>
  <c r="L88" i="49"/>
  <c r="K88" i="49"/>
  <c r="J88" i="49"/>
  <c r="I88" i="49"/>
  <c r="H88" i="49"/>
  <c r="G88" i="49"/>
  <c r="M86" i="49"/>
  <c r="L86" i="49"/>
  <c r="K86" i="49"/>
  <c r="J86" i="49"/>
  <c r="I86" i="49"/>
  <c r="H86" i="49"/>
  <c r="G86" i="49"/>
  <c r="M84" i="49"/>
  <c r="L84" i="49"/>
  <c r="K84" i="49"/>
  <c r="J84" i="49"/>
  <c r="I84" i="49"/>
  <c r="H84" i="49"/>
  <c r="G84" i="49"/>
  <c r="M82" i="49"/>
  <c r="L82" i="49"/>
  <c r="K82" i="49"/>
  <c r="J82" i="49"/>
  <c r="I82" i="49"/>
  <c r="H82" i="49"/>
  <c r="G82" i="49"/>
  <c r="M80" i="49"/>
  <c r="L80" i="49"/>
  <c r="K80" i="49"/>
  <c r="J80" i="49"/>
  <c r="I80" i="49"/>
  <c r="H80" i="49"/>
  <c r="G80" i="49"/>
  <c r="M78" i="49"/>
  <c r="L78" i="49"/>
  <c r="K78" i="49"/>
  <c r="J78" i="49"/>
  <c r="I78" i="49"/>
  <c r="H78" i="49"/>
  <c r="G78" i="49"/>
  <c r="M76" i="49"/>
  <c r="L76" i="49"/>
  <c r="K76" i="49"/>
  <c r="J76" i="49"/>
  <c r="I76" i="49"/>
  <c r="H76" i="49"/>
  <c r="G76" i="49"/>
  <c r="M74" i="49"/>
  <c r="L74" i="49"/>
  <c r="K74" i="49"/>
  <c r="J74" i="49"/>
  <c r="I74" i="49"/>
  <c r="H74" i="49"/>
  <c r="G74" i="49"/>
  <c r="M72" i="49"/>
  <c r="L72" i="49"/>
  <c r="K72" i="49"/>
  <c r="J72" i="49"/>
  <c r="I72" i="49"/>
  <c r="H72" i="49"/>
  <c r="G72" i="49"/>
  <c r="M68" i="49"/>
  <c r="L68" i="49"/>
  <c r="K68" i="49"/>
  <c r="J68" i="49"/>
  <c r="I68" i="49"/>
  <c r="H68" i="49"/>
  <c r="G68" i="49"/>
  <c r="M66" i="49"/>
  <c r="L66" i="49"/>
  <c r="K66" i="49"/>
  <c r="J66" i="49"/>
  <c r="I66" i="49"/>
  <c r="H66" i="49"/>
  <c r="G66" i="49"/>
  <c r="M64" i="49"/>
  <c r="L64" i="49"/>
  <c r="K64" i="49"/>
  <c r="J64" i="49"/>
  <c r="I64" i="49"/>
  <c r="H64" i="49"/>
  <c r="G64" i="49"/>
  <c r="M62" i="49"/>
  <c r="L62" i="49"/>
  <c r="K62" i="49"/>
  <c r="J62" i="49"/>
  <c r="I62" i="49"/>
  <c r="H62" i="49"/>
  <c r="G62" i="49"/>
  <c r="M60" i="49"/>
  <c r="L60" i="49"/>
  <c r="K60" i="49"/>
  <c r="J60" i="49"/>
  <c r="I60" i="49"/>
  <c r="H60" i="49"/>
  <c r="G60" i="49"/>
  <c r="M58" i="49"/>
  <c r="L58" i="49"/>
  <c r="K58" i="49"/>
  <c r="J58" i="49"/>
  <c r="I58" i="49"/>
  <c r="H58" i="49"/>
  <c r="G58" i="49"/>
  <c r="M56" i="49"/>
  <c r="L56" i="49"/>
  <c r="K56" i="49"/>
  <c r="J56" i="49"/>
  <c r="I56" i="49"/>
  <c r="H56" i="49"/>
  <c r="G56" i="49"/>
  <c r="M54" i="49"/>
  <c r="L54" i="49"/>
  <c r="K54" i="49"/>
  <c r="J54" i="49"/>
  <c r="I54" i="49"/>
  <c r="H54" i="49"/>
  <c r="G54" i="49"/>
  <c r="M52" i="49"/>
  <c r="L52" i="49"/>
  <c r="K52" i="49"/>
  <c r="J52" i="49"/>
  <c r="I52" i="49"/>
  <c r="H52" i="49"/>
  <c r="G52" i="49"/>
  <c r="M50" i="49"/>
  <c r="L50" i="49"/>
  <c r="K50" i="49"/>
  <c r="J50" i="49"/>
  <c r="I50" i="49"/>
  <c r="H50" i="49"/>
  <c r="G50" i="49"/>
  <c r="M48" i="49"/>
  <c r="L48" i="49"/>
  <c r="K48" i="49"/>
  <c r="J48" i="49"/>
  <c r="I48" i="49"/>
  <c r="H48" i="49"/>
  <c r="G48" i="49"/>
  <c r="M46" i="49"/>
  <c r="L46" i="49"/>
  <c r="K46" i="49"/>
  <c r="J46" i="49"/>
  <c r="I46" i="49"/>
  <c r="H46" i="49"/>
  <c r="G46" i="49"/>
  <c r="M44" i="49"/>
  <c r="L44" i="49"/>
  <c r="K44" i="49"/>
  <c r="J44" i="49"/>
  <c r="I44" i="49"/>
  <c r="H44" i="49"/>
  <c r="G44" i="49"/>
  <c r="M42" i="49"/>
  <c r="L42" i="49"/>
  <c r="K42" i="49"/>
  <c r="J42" i="49"/>
  <c r="I42" i="49"/>
  <c r="H42" i="49"/>
  <c r="G42" i="49"/>
  <c r="M40" i="49"/>
  <c r="L40" i="49"/>
  <c r="K40" i="49"/>
  <c r="J40" i="49"/>
  <c r="I40" i="49"/>
  <c r="H40" i="49"/>
  <c r="G40" i="49"/>
  <c r="M38" i="49"/>
  <c r="L38" i="49"/>
  <c r="K38" i="49"/>
  <c r="J38" i="49"/>
  <c r="I38" i="49"/>
  <c r="H38" i="49"/>
  <c r="G38" i="49"/>
  <c r="M36" i="49"/>
  <c r="L36" i="49"/>
  <c r="K36" i="49"/>
  <c r="J36" i="49"/>
  <c r="I36" i="49"/>
  <c r="H36" i="49"/>
  <c r="G36" i="49"/>
  <c r="M34" i="49"/>
  <c r="L34" i="49"/>
  <c r="K34" i="49"/>
  <c r="J34" i="49"/>
  <c r="I34" i="49"/>
  <c r="H34" i="49"/>
  <c r="G34" i="49"/>
  <c r="M32" i="49"/>
  <c r="L32" i="49"/>
  <c r="K32" i="49"/>
  <c r="J32" i="49"/>
  <c r="I32" i="49"/>
  <c r="H32" i="49"/>
  <c r="G32" i="49"/>
  <c r="M30" i="49"/>
  <c r="L30" i="49"/>
  <c r="K30" i="49"/>
  <c r="J30" i="49"/>
  <c r="I30" i="49"/>
  <c r="H30" i="49"/>
  <c r="G30" i="49"/>
  <c r="M28" i="49"/>
  <c r="L28" i="49"/>
  <c r="K28" i="49"/>
  <c r="J28" i="49"/>
  <c r="I28" i="49"/>
  <c r="H28" i="49"/>
  <c r="G28" i="49"/>
  <c r="M26" i="49"/>
  <c r="L26" i="49"/>
  <c r="K26" i="49"/>
  <c r="J26" i="49"/>
  <c r="I26" i="49"/>
  <c r="H26" i="49"/>
  <c r="G26" i="49"/>
  <c r="M24" i="49"/>
  <c r="L24" i="49"/>
  <c r="K24" i="49"/>
  <c r="J24" i="49"/>
  <c r="I24" i="49"/>
  <c r="H24" i="49"/>
  <c r="G24" i="49"/>
  <c r="M22" i="49"/>
  <c r="L22" i="49"/>
  <c r="K22" i="49"/>
  <c r="J22" i="49"/>
  <c r="I22" i="49"/>
  <c r="H22" i="49"/>
  <c r="G22" i="49"/>
  <c r="M100" i="50"/>
  <c r="L100" i="50"/>
  <c r="K100" i="50"/>
  <c r="J100" i="50"/>
  <c r="I100" i="50"/>
  <c r="H100" i="50"/>
  <c r="G100" i="50"/>
  <c r="M98" i="50"/>
  <c r="L98" i="50"/>
  <c r="K98" i="50"/>
  <c r="J98" i="50"/>
  <c r="I98" i="50"/>
  <c r="H98" i="50"/>
  <c r="G98" i="50"/>
  <c r="M96" i="50"/>
  <c r="L96" i="50"/>
  <c r="K96" i="50"/>
  <c r="J96" i="50"/>
  <c r="I96" i="50"/>
  <c r="H96" i="50"/>
  <c r="G96" i="50"/>
  <c r="M94" i="50"/>
  <c r="L94" i="50"/>
  <c r="K94" i="50"/>
  <c r="J94" i="50"/>
  <c r="I94" i="50"/>
  <c r="H94" i="50"/>
  <c r="G94" i="50"/>
  <c r="M92" i="50"/>
  <c r="L92" i="50"/>
  <c r="K92" i="50"/>
  <c r="J92" i="50"/>
  <c r="I92" i="50"/>
  <c r="H92" i="50"/>
  <c r="G92" i="50"/>
  <c r="M90" i="50"/>
  <c r="L90" i="50"/>
  <c r="K90" i="50"/>
  <c r="J90" i="50"/>
  <c r="I90" i="50"/>
  <c r="H90" i="50"/>
  <c r="G90" i="50"/>
  <c r="M88" i="50"/>
  <c r="L88" i="50"/>
  <c r="K88" i="50"/>
  <c r="J88" i="50"/>
  <c r="I88" i="50"/>
  <c r="H88" i="50"/>
  <c r="G88" i="50"/>
  <c r="M86" i="50"/>
  <c r="L86" i="50"/>
  <c r="K86" i="50"/>
  <c r="J86" i="50"/>
  <c r="I86" i="50"/>
  <c r="H86" i="50"/>
  <c r="G86" i="50"/>
  <c r="M84" i="50"/>
  <c r="L84" i="50"/>
  <c r="K84" i="50"/>
  <c r="J84" i="50"/>
  <c r="I84" i="50"/>
  <c r="H84" i="50"/>
  <c r="G84" i="50"/>
  <c r="M82" i="50"/>
  <c r="L82" i="50"/>
  <c r="K82" i="50"/>
  <c r="J82" i="50"/>
  <c r="I82" i="50"/>
  <c r="H82" i="50"/>
  <c r="G82" i="50"/>
  <c r="M80" i="50"/>
  <c r="L80" i="50"/>
  <c r="K80" i="50"/>
  <c r="J80" i="50"/>
  <c r="I80" i="50"/>
  <c r="H80" i="50"/>
  <c r="G80" i="50"/>
  <c r="M78" i="50"/>
  <c r="L78" i="50"/>
  <c r="K78" i="50"/>
  <c r="J78" i="50"/>
  <c r="I78" i="50"/>
  <c r="H78" i="50"/>
  <c r="G78" i="50"/>
  <c r="M76" i="50"/>
  <c r="L76" i="50"/>
  <c r="K76" i="50"/>
  <c r="J76" i="50"/>
  <c r="I76" i="50"/>
  <c r="H76" i="50"/>
  <c r="G76" i="50"/>
  <c r="M74" i="50"/>
  <c r="L74" i="50"/>
  <c r="K74" i="50"/>
  <c r="J74" i="50"/>
  <c r="I74" i="50"/>
  <c r="H74" i="50"/>
  <c r="G74" i="50"/>
  <c r="M72" i="50"/>
  <c r="L72" i="50"/>
  <c r="K72" i="50"/>
  <c r="J72" i="50"/>
  <c r="I72" i="50"/>
  <c r="H72" i="50"/>
  <c r="G72" i="50"/>
  <c r="M68" i="50"/>
  <c r="L68" i="50"/>
  <c r="K68" i="50"/>
  <c r="J68" i="50"/>
  <c r="I68" i="50"/>
  <c r="H68" i="50"/>
  <c r="G68" i="50"/>
  <c r="M66" i="50"/>
  <c r="L66" i="50"/>
  <c r="K66" i="50"/>
  <c r="J66" i="50"/>
  <c r="I66" i="50"/>
  <c r="H66" i="50"/>
  <c r="G66" i="50"/>
  <c r="M64" i="50"/>
  <c r="L64" i="50"/>
  <c r="K64" i="50"/>
  <c r="J64" i="50"/>
  <c r="I64" i="50"/>
  <c r="H64" i="50"/>
  <c r="G64" i="50"/>
  <c r="M62" i="50"/>
  <c r="L62" i="50"/>
  <c r="K62" i="50"/>
  <c r="J62" i="50"/>
  <c r="I62" i="50"/>
  <c r="H62" i="50"/>
  <c r="G62" i="50"/>
  <c r="M60" i="50"/>
  <c r="L60" i="50"/>
  <c r="K60" i="50"/>
  <c r="J60" i="50"/>
  <c r="I60" i="50"/>
  <c r="H60" i="50"/>
  <c r="G60" i="50"/>
  <c r="M58" i="50"/>
  <c r="L58" i="50"/>
  <c r="K58" i="50"/>
  <c r="J58" i="50"/>
  <c r="I58" i="50"/>
  <c r="H58" i="50"/>
  <c r="G58" i="50"/>
  <c r="M56" i="50"/>
  <c r="L56" i="50"/>
  <c r="K56" i="50"/>
  <c r="J56" i="50"/>
  <c r="I56" i="50"/>
  <c r="H56" i="50"/>
  <c r="G56" i="50"/>
  <c r="M54" i="50"/>
  <c r="L54" i="50"/>
  <c r="K54" i="50"/>
  <c r="J54" i="50"/>
  <c r="I54" i="50"/>
  <c r="H54" i="50"/>
  <c r="G54" i="50"/>
  <c r="M52" i="50"/>
  <c r="L52" i="50"/>
  <c r="K52" i="50"/>
  <c r="J52" i="50"/>
  <c r="I52" i="50"/>
  <c r="H52" i="50"/>
  <c r="G52" i="50"/>
  <c r="M50" i="50"/>
  <c r="L50" i="50"/>
  <c r="K50" i="50"/>
  <c r="J50" i="50"/>
  <c r="I50" i="50"/>
  <c r="H50" i="50"/>
  <c r="G50" i="50"/>
  <c r="M48" i="50"/>
  <c r="L48" i="50"/>
  <c r="K48" i="50"/>
  <c r="J48" i="50"/>
  <c r="I48" i="50"/>
  <c r="H48" i="50"/>
  <c r="G48" i="50"/>
  <c r="M46" i="50"/>
  <c r="L46" i="50"/>
  <c r="K46" i="50"/>
  <c r="J46" i="50"/>
  <c r="I46" i="50"/>
  <c r="H46" i="50"/>
  <c r="G46" i="50"/>
  <c r="M44" i="50"/>
  <c r="L44" i="50"/>
  <c r="K44" i="50"/>
  <c r="J44" i="50"/>
  <c r="I44" i="50"/>
  <c r="H44" i="50"/>
  <c r="G44" i="50"/>
  <c r="M42" i="50"/>
  <c r="L42" i="50"/>
  <c r="K42" i="50"/>
  <c r="J42" i="50"/>
  <c r="I42" i="50"/>
  <c r="H42" i="50"/>
  <c r="G42" i="50"/>
  <c r="M40" i="50"/>
  <c r="L40" i="50"/>
  <c r="K40" i="50"/>
  <c r="J40" i="50"/>
  <c r="I40" i="50"/>
  <c r="H40" i="50"/>
  <c r="G40" i="50"/>
  <c r="M38" i="50"/>
  <c r="L38" i="50"/>
  <c r="K38" i="50"/>
  <c r="J38" i="50"/>
  <c r="I38" i="50"/>
  <c r="H38" i="50"/>
  <c r="G38" i="50"/>
  <c r="M36" i="50"/>
  <c r="L36" i="50"/>
  <c r="K36" i="50"/>
  <c r="J36" i="50"/>
  <c r="I36" i="50"/>
  <c r="H36" i="50"/>
  <c r="G36" i="50"/>
  <c r="M34" i="50"/>
  <c r="L34" i="50"/>
  <c r="K34" i="50"/>
  <c r="J34" i="50"/>
  <c r="I34" i="50"/>
  <c r="H34" i="50"/>
  <c r="G34" i="50"/>
  <c r="M32" i="50"/>
  <c r="L32" i="50"/>
  <c r="K32" i="50"/>
  <c r="J32" i="50"/>
  <c r="I32" i="50"/>
  <c r="H32" i="50"/>
  <c r="G32" i="50"/>
  <c r="M30" i="50"/>
  <c r="L30" i="50"/>
  <c r="K30" i="50"/>
  <c r="J30" i="50"/>
  <c r="I30" i="50"/>
  <c r="H30" i="50"/>
  <c r="G30" i="50"/>
  <c r="M28" i="50"/>
  <c r="L28" i="50"/>
  <c r="K28" i="50"/>
  <c r="J28" i="50"/>
  <c r="I28" i="50"/>
  <c r="H28" i="50"/>
  <c r="G28" i="50"/>
  <c r="M26" i="50"/>
  <c r="L26" i="50"/>
  <c r="K26" i="50"/>
  <c r="J26" i="50"/>
  <c r="I26" i="50"/>
  <c r="H26" i="50"/>
  <c r="G26" i="50"/>
  <c r="M24" i="50"/>
  <c r="L24" i="50"/>
  <c r="K24" i="50"/>
  <c r="J24" i="50"/>
  <c r="I24" i="50"/>
  <c r="H24" i="50"/>
  <c r="G24" i="50"/>
  <c r="M22" i="50"/>
  <c r="L22" i="50"/>
  <c r="K22" i="50"/>
  <c r="J22" i="50"/>
  <c r="I22" i="50"/>
  <c r="H22" i="50"/>
  <c r="G22" i="50"/>
  <c r="M100" i="48"/>
  <c r="L100" i="48"/>
  <c r="K100" i="48"/>
  <c r="J100" i="48"/>
  <c r="I100" i="48"/>
  <c r="H100" i="48"/>
  <c r="G100" i="48"/>
  <c r="M98" i="48"/>
  <c r="L98" i="48"/>
  <c r="K98" i="48"/>
  <c r="J98" i="48"/>
  <c r="I98" i="48"/>
  <c r="H98" i="48"/>
  <c r="G98" i="48"/>
  <c r="M96" i="48"/>
  <c r="L96" i="48"/>
  <c r="K96" i="48"/>
  <c r="J96" i="48"/>
  <c r="I96" i="48"/>
  <c r="H96" i="48"/>
  <c r="G96" i="48"/>
  <c r="M94" i="48"/>
  <c r="L94" i="48"/>
  <c r="K94" i="48"/>
  <c r="J94" i="48"/>
  <c r="I94" i="48"/>
  <c r="H94" i="48"/>
  <c r="G94" i="48"/>
  <c r="M92" i="48"/>
  <c r="L92" i="48"/>
  <c r="K92" i="48"/>
  <c r="J92" i="48"/>
  <c r="I92" i="48"/>
  <c r="H92" i="48"/>
  <c r="G92" i="48"/>
  <c r="M90" i="48"/>
  <c r="L90" i="48"/>
  <c r="K90" i="48"/>
  <c r="J90" i="48"/>
  <c r="I90" i="48"/>
  <c r="H90" i="48"/>
  <c r="G90" i="48"/>
  <c r="M88" i="48"/>
  <c r="L88" i="48"/>
  <c r="K88" i="48"/>
  <c r="J88" i="48"/>
  <c r="I88" i="48"/>
  <c r="H88" i="48"/>
  <c r="G88" i="48"/>
  <c r="M86" i="48"/>
  <c r="L86" i="48"/>
  <c r="K86" i="48"/>
  <c r="J86" i="48"/>
  <c r="I86" i="48"/>
  <c r="H86" i="48"/>
  <c r="G86" i="48"/>
  <c r="M84" i="48"/>
  <c r="L84" i="48"/>
  <c r="K84" i="48"/>
  <c r="J84" i="48"/>
  <c r="I84" i="48"/>
  <c r="H84" i="48"/>
  <c r="G84" i="48"/>
  <c r="M82" i="48"/>
  <c r="L82" i="48"/>
  <c r="K82" i="48"/>
  <c r="J82" i="48"/>
  <c r="I82" i="48"/>
  <c r="H82" i="48"/>
  <c r="G82" i="48"/>
  <c r="M80" i="48"/>
  <c r="L80" i="48"/>
  <c r="K80" i="48"/>
  <c r="J80" i="48"/>
  <c r="I80" i="48"/>
  <c r="H80" i="48"/>
  <c r="G80" i="48"/>
  <c r="M78" i="48"/>
  <c r="L78" i="48"/>
  <c r="K78" i="48"/>
  <c r="J78" i="48"/>
  <c r="I78" i="48"/>
  <c r="H78" i="48"/>
  <c r="G78" i="48"/>
  <c r="M76" i="48"/>
  <c r="L76" i="48"/>
  <c r="K76" i="48"/>
  <c r="J76" i="48"/>
  <c r="I76" i="48"/>
  <c r="H76" i="48"/>
  <c r="G76" i="48"/>
  <c r="M74" i="48"/>
  <c r="L74" i="48"/>
  <c r="K74" i="48"/>
  <c r="J74" i="48"/>
  <c r="I74" i="48"/>
  <c r="H74" i="48"/>
  <c r="G74" i="48"/>
  <c r="M72" i="48"/>
  <c r="L72" i="48"/>
  <c r="K72" i="48"/>
  <c r="J72" i="48"/>
  <c r="I72" i="48"/>
  <c r="H72" i="48"/>
  <c r="G72" i="48"/>
  <c r="M68" i="48"/>
  <c r="L68" i="48"/>
  <c r="K68" i="48"/>
  <c r="J68" i="48"/>
  <c r="I68" i="48"/>
  <c r="H68" i="48"/>
  <c r="G68" i="48"/>
  <c r="M66" i="48"/>
  <c r="L66" i="48"/>
  <c r="K66" i="48"/>
  <c r="J66" i="48"/>
  <c r="I66" i="48"/>
  <c r="H66" i="48"/>
  <c r="G66" i="48"/>
  <c r="M64" i="48"/>
  <c r="L64" i="48"/>
  <c r="K64" i="48"/>
  <c r="J64" i="48"/>
  <c r="I64" i="48"/>
  <c r="H64" i="48"/>
  <c r="G64" i="48"/>
  <c r="M62" i="48"/>
  <c r="L62" i="48"/>
  <c r="K62" i="48"/>
  <c r="J62" i="48"/>
  <c r="I62" i="48"/>
  <c r="H62" i="48"/>
  <c r="G62" i="48"/>
  <c r="M60" i="48"/>
  <c r="L60" i="48"/>
  <c r="K60" i="48"/>
  <c r="J60" i="48"/>
  <c r="I60" i="48"/>
  <c r="H60" i="48"/>
  <c r="G60" i="48"/>
  <c r="M58" i="48"/>
  <c r="L58" i="48"/>
  <c r="K58" i="48"/>
  <c r="J58" i="48"/>
  <c r="I58" i="48"/>
  <c r="H58" i="48"/>
  <c r="G58" i="48"/>
  <c r="M56" i="48"/>
  <c r="L56" i="48"/>
  <c r="K56" i="48"/>
  <c r="J56" i="48"/>
  <c r="I56" i="48"/>
  <c r="H56" i="48"/>
  <c r="G56" i="48"/>
  <c r="M54" i="48"/>
  <c r="L54" i="48"/>
  <c r="K54" i="48"/>
  <c r="J54" i="48"/>
  <c r="I54" i="48"/>
  <c r="H54" i="48"/>
  <c r="G54" i="48"/>
  <c r="M52" i="48"/>
  <c r="L52" i="48"/>
  <c r="K52" i="48"/>
  <c r="J52" i="48"/>
  <c r="I52" i="48"/>
  <c r="H52" i="48"/>
  <c r="G52" i="48"/>
  <c r="M50" i="48"/>
  <c r="L50" i="48"/>
  <c r="K50" i="48"/>
  <c r="J50" i="48"/>
  <c r="I50" i="48"/>
  <c r="H50" i="48"/>
  <c r="G50" i="48"/>
  <c r="M48" i="48"/>
  <c r="L48" i="48"/>
  <c r="K48" i="48"/>
  <c r="J48" i="48"/>
  <c r="I48" i="48"/>
  <c r="H48" i="48"/>
  <c r="G48" i="48"/>
  <c r="M46" i="48"/>
  <c r="L46" i="48"/>
  <c r="K46" i="48"/>
  <c r="J46" i="48"/>
  <c r="I46" i="48"/>
  <c r="H46" i="48"/>
  <c r="G46" i="48"/>
  <c r="M44" i="48"/>
  <c r="L44" i="48"/>
  <c r="K44" i="48"/>
  <c r="J44" i="48"/>
  <c r="I44" i="48"/>
  <c r="H44" i="48"/>
  <c r="G44" i="48"/>
  <c r="M42" i="48"/>
  <c r="L42" i="48"/>
  <c r="K42" i="48"/>
  <c r="J42" i="48"/>
  <c r="I42" i="48"/>
  <c r="H42" i="48"/>
  <c r="G42" i="48"/>
  <c r="M40" i="48"/>
  <c r="L40" i="48"/>
  <c r="K40" i="48"/>
  <c r="J40" i="48"/>
  <c r="I40" i="48"/>
  <c r="H40" i="48"/>
  <c r="G40" i="48"/>
  <c r="M38" i="48"/>
  <c r="L38" i="48"/>
  <c r="K38" i="48"/>
  <c r="J38" i="48"/>
  <c r="I38" i="48"/>
  <c r="H38" i="48"/>
  <c r="G38" i="48"/>
  <c r="M36" i="48"/>
  <c r="L36" i="48"/>
  <c r="K36" i="48"/>
  <c r="J36" i="48"/>
  <c r="I36" i="48"/>
  <c r="H36" i="48"/>
  <c r="G36" i="48"/>
  <c r="M34" i="48"/>
  <c r="L34" i="48"/>
  <c r="K34" i="48"/>
  <c r="J34" i="48"/>
  <c r="I34" i="48"/>
  <c r="H34" i="48"/>
  <c r="G34" i="48"/>
  <c r="M32" i="48"/>
  <c r="L32" i="48"/>
  <c r="K32" i="48"/>
  <c r="J32" i="48"/>
  <c r="I32" i="48"/>
  <c r="H32" i="48"/>
  <c r="G32" i="48"/>
  <c r="M30" i="48"/>
  <c r="L30" i="48"/>
  <c r="K30" i="48"/>
  <c r="J30" i="48"/>
  <c r="I30" i="48"/>
  <c r="H30" i="48"/>
  <c r="G30" i="48"/>
  <c r="M28" i="48"/>
  <c r="L28" i="48"/>
  <c r="K28" i="48"/>
  <c r="J28" i="48"/>
  <c r="I28" i="48"/>
  <c r="H28" i="48"/>
  <c r="G28" i="48"/>
  <c r="M26" i="48"/>
  <c r="L26" i="48"/>
  <c r="J26" i="48"/>
  <c r="I26" i="48"/>
  <c r="H26" i="48"/>
  <c r="G26" i="48"/>
  <c r="M24" i="48"/>
  <c r="L24" i="48"/>
  <c r="K24" i="48"/>
  <c r="J24" i="48"/>
  <c r="I24" i="48"/>
  <c r="H24" i="48"/>
  <c r="G24" i="48"/>
  <c r="M22" i="48"/>
  <c r="L22" i="48"/>
  <c r="K22" i="48"/>
  <c r="J22" i="48"/>
  <c r="I22" i="48"/>
  <c r="H22" i="48"/>
  <c r="G22" i="48"/>
  <c r="M18" i="49"/>
  <c r="L18" i="49"/>
  <c r="K18" i="49"/>
  <c r="J18" i="49"/>
  <c r="I18" i="49"/>
  <c r="H18" i="49"/>
  <c r="G18" i="49"/>
  <c r="M16" i="49"/>
  <c r="L16" i="49"/>
  <c r="K16" i="49"/>
  <c r="J16" i="49"/>
  <c r="I16" i="49"/>
  <c r="H16" i="49"/>
  <c r="G16" i="49"/>
  <c r="M14" i="49"/>
  <c r="L14" i="49"/>
  <c r="K14" i="49"/>
  <c r="J14" i="49"/>
  <c r="I14" i="49"/>
  <c r="H14" i="49"/>
  <c r="G14" i="49"/>
  <c r="M12" i="49"/>
  <c r="L12" i="49"/>
  <c r="K12" i="49"/>
  <c r="J12" i="49"/>
  <c r="I12" i="49"/>
  <c r="H12" i="49"/>
  <c r="G12" i="49"/>
  <c r="M18" i="50"/>
  <c r="L18" i="50"/>
  <c r="K18" i="50"/>
  <c r="J18" i="50"/>
  <c r="I18" i="50"/>
  <c r="H18" i="50"/>
  <c r="G18" i="50"/>
  <c r="M16" i="50"/>
  <c r="L16" i="50"/>
  <c r="K16" i="50"/>
  <c r="J16" i="50"/>
  <c r="I16" i="50"/>
  <c r="H16" i="50"/>
  <c r="G16" i="50"/>
  <c r="M14" i="50"/>
  <c r="L14" i="50"/>
  <c r="K14" i="50"/>
  <c r="J14" i="50"/>
  <c r="I14" i="50"/>
  <c r="H14" i="50"/>
  <c r="G14" i="50"/>
  <c r="M12" i="50"/>
  <c r="L12" i="50"/>
  <c r="K12" i="50"/>
  <c r="J12" i="50"/>
  <c r="I12" i="50"/>
  <c r="H12" i="50"/>
  <c r="G12" i="50"/>
  <c r="M18" i="48"/>
  <c r="L18" i="48"/>
  <c r="K18" i="48"/>
  <c r="J18" i="48"/>
  <c r="I18" i="48"/>
  <c r="H18" i="48"/>
  <c r="G18" i="48"/>
  <c r="M16" i="48"/>
  <c r="L16" i="48"/>
  <c r="K16" i="48"/>
  <c r="J16" i="48"/>
  <c r="I16" i="48"/>
  <c r="H16" i="48"/>
  <c r="G16" i="48"/>
  <c r="M14" i="48"/>
  <c r="L14" i="48"/>
  <c r="K14" i="48"/>
  <c r="J14" i="48"/>
  <c r="I14" i="48"/>
  <c r="H14" i="48"/>
  <c r="G14" i="48"/>
  <c r="M12" i="48"/>
  <c r="L12" i="48"/>
  <c r="K12" i="48"/>
  <c r="J12" i="48"/>
  <c r="I12" i="48"/>
  <c r="H12" i="48"/>
  <c r="G12" i="48"/>
  <c r="O100" i="60"/>
  <c r="N100" i="60"/>
  <c r="I100" i="60"/>
  <c r="H100" i="60"/>
  <c r="M99" i="60"/>
  <c r="J99" i="60"/>
  <c r="L100" i="60" s="1"/>
  <c r="F99" i="60"/>
  <c r="G100" i="60" s="1"/>
  <c r="O98" i="60"/>
  <c r="N98" i="60"/>
  <c r="I98" i="60"/>
  <c r="H98" i="60"/>
  <c r="M97" i="60"/>
  <c r="J97" i="60"/>
  <c r="K98" i="60" s="1"/>
  <c r="F97" i="60"/>
  <c r="G98" i="60" s="1"/>
  <c r="O96" i="60"/>
  <c r="N96" i="60"/>
  <c r="I96" i="60"/>
  <c r="H96" i="60"/>
  <c r="M95" i="60"/>
  <c r="J95" i="60"/>
  <c r="K96" i="60" s="1"/>
  <c r="F95" i="60"/>
  <c r="G96" i="60" s="1"/>
  <c r="O94" i="60"/>
  <c r="N94" i="60"/>
  <c r="I94" i="60"/>
  <c r="H94" i="60"/>
  <c r="M93" i="60"/>
  <c r="J93" i="60"/>
  <c r="L94" i="60" s="1"/>
  <c r="F93" i="60"/>
  <c r="P94" i="60" s="1"/>
  <c r="O92" i="60"/>
  <c r="N92" i="60"/>
  <c r="I92" i="60"/>
  <c r="H92" i="60"/>
  <c r="M91" i="60"/>
  <c r="J91" i="60"/>
  <c r="L92" i="60" s="1"/>
  <c r="F91" i="60"/>
  <c r="G92" i="60" s="1"/>
  <c r="O90" i="60"/>
  <c r="N90" i="60"/>
  <c r="I90" i="60"/>
  <c r="H90" i="60"/>
  <c r="M89" i="60"/>
  <c r="J89" i="60"/>
  <c r="L90" i="60" s="1"/>
  <c r="F89" i="60"/>
  <c r="G90" i="60" s="1"/>
  <c r="O88" i="60"/>
  <c r="N88" i="60"/>
  <c r="I88" i="60"/>
  <c r="H88" i="60"/>
  <c r="M87" i="60"/>
  <c r="M88" i="60" s="1"/>
  <c r="J87" i="60"/>
  <c r="L88" i="60" s="1"/>
  <c r="F87" i="60"/>
  <c r="P88" i="60" s="1"/>
  <c r="Q86" i="60"/>
  <c r="O86" i="60"/>
  <c r="N86" i="60"/>
  <c r="I86" i="60"/>
  <c r="H86" i="60"/>
  <c r="M85" i="60"/>
  <c r="J85" i="60"/>
  <c r="L86" i="60" s="1"/>
  <c r="F85" i="60"/>
  <c r="G86" i="60" s="1"/>
  <c r="O84" i="60"/>
  <c r="N84" i="60"/>
  <c r="I84" i="60"/>
  <c r="H84" i="60"/>
  <c r="M83" i="60"/>
  <c r="J83" i="60"/>
  <c r="L84" i="60" s="1"/>
  <c r="F83" i="60"/>
  <c r="G84" i="60" s="1"/>
  <c r="O82" i="60"/>
  <c r="N82" i="60"/>
  <c r="I82" i="60"/>
  <c r="H82" i="60"/>
  <c r="M81" i="60"/>
  <c r="J81" i="60"/>
  <c r="L82" i="60" s="1"/>
  <c r="F81" i="60"/>
  <c r="Q82" i="60" s="1"/>
  <c r="O80" i="60"/>
  <c r="N80" i="60"/>
  <c r="I80" i="60"/>
  <c r="H80" i="60"/>
  <c r="M79" i="60"/>
  <c r="J79" i="60"/>
  <c r="L80" i="60" s="1"/>
  <c r="F79" i="60"/>
  <c r="Q80" i="60" s="1"/>
  <c r="O78" i="60"/>
  <c r="N78" i="60"/>
  <c r="I78" i="60"/>
  <c r="H78" i="60"/>
  <c r="M77" i="60"/>
  <c r="J77" i="60"/>
  <c r="L78" i="60" s="1"/>
  <c r="F77" i="60"/>
  <c r="G78" i="60" s="1"/>
  <c r="O76" i="60"/>
  <c r="N76" i="60"/>
  <c r="I76" i="60"/>
  <c r="H76" i="60"/>
  <c r="M75" i="60"/>
  <c r="J75" i="60"/>
  <c r="L76" i="60" s="1"/>
  <c r="F75" i="60"/>
  <c r="G76" i="60" s="1"/>
  <c r="O74" i="60"/>
  <c r="N74" i="60"/>
  <c r="I74" i="60"/>
  <c r="H74" i="60"/>
  <c r="M73" i="60"/>
  <c r="J73" i="60"/>
  <c r="L74" i="60" s="1"/>
  <c r="F73" i="60"/>
  <c r="G74" i="60" s="1"/>
  <c r="Q72" i="60"/>
  <c r="O72" i="60"/>
  <c r="N72" i="60"/>
  <c r="I72" i="60"/>
  <c r="H72" i="60"/>
  <c r="M71" i="60"/>
  <c r="J71" i="60"/>
  <c r="L72" i="60" s="1"/>
  <c r="F71" i="60"/>
  <c r="G72" i="60" s="1"/>
  <c r="O68" i="60"/>
  <c r="N68" i="60"/>
  <c r="I68" i="60"/>
  <c r="H68" i="60"/>
  <c r="M67" i="60"/>
  <c r="J67" i="60"/>
  <c r="L68" i="60" s="1"/>
  <c r="F67" i="60"/>
  <c r="G68" i="60" s="1"/>
  <c r="O66" i="60"/>
  <c r="N66" i="60"/>
  <c r="I66" i="60"/>
  <c r="H66" i="60"/>
  <c r="M65" i="60"/>
  <c r="J65" i="60"/>
  <c r="L66" i="60" s="1"/>
  <c r="F65" i="60"/>
  <c r="G66" i="60" s="1"/>
  <c r="Q64" i="60"/>
  <c r="O64" i="60"/>
  <c r="N64" i="60"/>
  <c r="I64" i="60"/>
  <c r="H64" i="60"/>
  <c r="M63" i="60"/>
  <c r="J63" i="60"/>
  <c r="L64" i="60" s="1"/>
  <c r="F63" i="60"/>
  <c r="G64" i="60" s="1"/>
  <c r="Q62" i="60"/>
  <c r="O62" i="60"/>
  <c r="N62" i="60"/>
  <c r="I62" i="60"/>
  <c r="H62" i="60"/>
  <c r="M61" i="60"/>
  <c r="J61" i="60"/>
  <c r="L62" i="60" s="1"/>
  <c r="F61" i="60"/>
  <c r="G62" i="60" s="1"/>
  <c r="O60" i="60"/>
  <c r="N60" i="60"/>
  <c r="I60" i="60"/>
  <c r="H60" i="60"/>
  <c r="M59" i="60"/>
  <c r="J59" i="60"/>
  <c r="L60" i="60" s="1"/>
  <c r="F59" i="60"/>
  <c r="G60" i="60" s="1"/>
  <c r="Q58" i="60"/>
  <c r="O58" i="60"/>
  <c r="N58" i="60"/>
  <c r="I58" i="60"/>
  <c r="H58" i="60"/>
  <c r="M57" i="60"/>
  <c r="M58" i="60" s="1"/>
  <c r="J57" i="60"/>
  <c r="L58" i="60" s="1"/>
  <c r="F57" i="60"/>
  <c r="G58" i="60" s="1"/>
  <c r="O56" i="60"/>
  <c r="N56" i="60"/>
  <c r="I56" i="60"/>
  <c r="H56" i="60"/>
  <c r="M55" i="60"/>
  <c r="J55" i="60"/>
  <c r="L56" i="60" s="1"/>
  <c r="F55" i="60"/>
  <c r="G56" i="60" s="1"/>
  <c r="Q54" i="60"/>
  <c r="O54" i="60"/>
  <c r="N54" i="60"/>
  <c r="I54" i="60"/>
  <c r="H54" i="60"/>
  <c r="M53" i="60"/>
  <c r="J53" i="60"/>
  <c r="L54" i="60" s="1"/>
  <c r="F53" i="60"/>
  <c r="G54" i="60" s="1"/>
  <c r="Q52" i="60"/>
  <c r="O52" i="60"/>
  <c r="N52" i="60"/>
  <c r="I52" i="60"/>
  <c r="H52" i="60"/>
  <c r="M51" i="60"/>
  <c r="J51" i="60"/>
  <c r="L52" i="60" s="1"/>
  <c r="F51" i="60"/>
  <c r="G52" i="60" s="1"/>
  <c r="P50" i="60"/>
  <c r="O50" i="60"/>
  <c r="N50" i="60"/>
  <c r="I50" i="60"/>
  <c r="H50" i="60"/>
  <c r="M49" i="60"/>
  <c r="J49" i="60"/>
  <c r="L50" i="60" s="1"/>
  <c r="F49" i="60"/>
  <c r="G50" i="60" s="1"/>
  <c r="Q48" i="60"/>
  <c r="O48" i="60"/>
  <c r="N48" i="60"/>
  <c r="I48" i="60"/>
  <c r="H48" i="60"/>
  <c r="M47" i="60"/>
  <c r="J47" i="60"/>
  <c r="L48" i="60" s="1"/>
  <c r="F47" i="60"/>
  <c r="G48" i="60" s="1"/>
  <c r="O46" i="60"/>
  <c r="N46" i="60"/>
  <c r="I46" i="60"/>
  <c r="H46" i="60"/>
  <c r="M45" i="60"/>
  <c r="J45" i="60"/>
  <c r="L46" i="60" s="1"/>
  <c r="F45" i="60"/>
  <c r="P46" i="60" s="1"/>
  <c r="Q44" i="60"/>
  <c r="P44" i="60"/>
  <c r="O44" i="60"/>
  <c r="N44" i="60"/>
  <c r="I44" i="60"/>
  <c r="H44" i="60"/>
  <c r="M43" i="60"/>
  <c r="J43" i="60"/>
  <c r="K44" i="60" s="1"/>
  <c r="F43" i="60"/>
  <c r="G44" i="60" s="1"/>
  <c r="Q42" i="60"/>
  <c r="P42" i="60"/>
  <c r="O42" i="60"/>
  <c r="N42" i="60"/>
  <c r="L42" i="60"/>
  <c r="I42" i="60"/>
  <c r="H42" i="60"/>
  <c r="M41" i="60"/>
  <c r="M42" i="60" s="1"/>
  <c r="J41" i="60"/>
  <c r="K42" i="60" s="1"/>
  <c r="F41" i="60"/>
  <c r="G42" i="60" s="1"/>
  <c r="Q40" i="60"/>
  <c r="O40" i="60"/>
  <c r="N40" i="60"/>
  <c r="I40" i="60"/>
  <c r="H40" i="60"/>
  <c r="M39" i="60"/>
  <c r="J39" i="60"/>
  <c r="K40" i="60" s="1"/>
  <c r="F39" i="60"/>
  <c r="G40" i="60" s="1"/>
  <c r="Q38" i="60"/>
  <c r="P38" i="60"/>
  <c r="O38" i="60"/>
  <c r="N38" i="60"/>
  <c r="L38" i="60"/>
  <c r="I38" i="60"/>
  <c r="H38" i="60"/>
  <c r="M37" i="60"/>
  <c r="M38" i="60" s="1"/>
  <c r="J37" i="60"/>
  <c r="K38" i="60" s="1"/>
  <c r="F37" i="60"/>
  <c r="G38" i="60" s="1"/>
  <c r="O36" i="60"/>
  <c r="N36" i="60"/>
  <c r="I36" i="60"/>
  <c r="H36" i="60"/>
  <c r="M35" i="60"/>
  <c r="J35" i="60"/>
  <c r="L36" i="60" s="1"/>
  <c r="F35" i="60"/>
  <c r="Q36" i="60" s="1"/>
  <c r="Q34" i="60"/>
  <c r="O34" i="60"/>
  <c r="N34" i="60"/>
  <c r="I34" i="60"/>
  <c r="H34" i="60"/>
  <c r="M33" i="60"/>
  <c r="J33" i="60"/>
  <c r="K34" i="60" s="1"/>
  <c r="F33" i="60"/>
  <c r="G34" i="60" s="1"/>
  <c r="Q32" i="60"/>
  <c r="O32" i="60"/>
  <c r="N32" i="60"/>
  <c r="I32" i="60"/>
  <c r="H32" i="60"/>
  <c r="M31" i="60"/>
  <c r="J31" i="60"/>
  <c r="L32" i="60" s="1"/>
  <c r="F31" i="60"/>
  <c r="P32" i="60" s="1"/>
  <c r="P30" i="60"/>
  <c r="O30" i="60"/>
  <c r="N30" i="60"/>
  <c r="I30" i="60"/>
  <c r="H30" i="60"/>
  <c r="M29" i="60"/>
  <c r="J29" i="60"/>
  <c r="L30" i="60" s="1"/>
  <c r="F29" i="60"/>
  <c r="G30" i="60" s="1"/>
  <c r="Q28" i="60"/>
  <c r="P28" i="60"/>
  <c r="O28" i="60"/>
  <c r="N28" i="60"/>
  <c r="L28" i="60"/>
  <c r="I28" i="60"/>
  <c r="H28" i="60"/>
  <c r="M27" i="60"/>
  <c r="M28" i="60" s="1"/>
  <c r="J27" i="60"/>
  <c r="K28" i="60" s="1"/>
  <c r="F27" i="60"/>
  <c r="G28" i="60" s="1"/>
  <c r="O26" i="60"/>
  <c r="N26" i="60"/>
  <c r="I26" i="60"/>
  <c r="H26" i="60"/>
  <c r="M25" i="60"/>
  <c r="J25" i="60"/>
  <c r="L26" i="60" s="1"/>
  <c r="F25" i="60"/>
  <c r="G26" i="60" s="1"/>
  <c r="Q24" i="60"/>
  <c r="O24" i="60"/>
  <c r="N24" i="60"/>
  <c r="I24" i="60"/>
  <c r="H24" i="60"/>
  <c r="M23" i="60"/>
  <c r="J23" i="60"/>
  <c r="L24" i="60" s="1"/>
  <c r="F23" i="60"/>
  <c r="G24" i="60" s="1"/>
  <c r="O22" i="60"/>
  <c r="N22" i="60"/>
  <c r="I22" i="60"/>
  <c r="H22" i="60"/>
  <c r="M21" i="60"/>
  <c r="J21" i="60"/>
  <c r="L22" i="60" s="1"/>
  <c r="F21" i="60"/>
  <c r="P22" i="60" s="1"/>
  <c r="O18" i="60"/>
  <c r="N18" i="60"/>
  <c r="I18" i="60"/>
  <c r="H18" i="60"/>
  <c r="G18" i="60"/>
  <c r="M17" i="60"/>
  <c r="J17" i="60"/>
  <c r="L18" i="60" s="1"/>
  <c r="F17" i="60"/>
  <c r="Q18" i="60" s="1"/>
  <c r="O16" i="60"/>
  <c r="N16" i="60"/>
  <c r="I16" i="60"/>
  <c r="H16" i="60"/>
  <c r="M15" i="60"/>
  <c r="J15" i="60"/>
  <c r="K16" i="60" s="1"/>
  <c r="F15" i="60"/>
  <c r="G16" i="60" s="1"/>
  <c r="O14" i="60"/>
  <c r="N14" i="60"/>
  <c r="I14" i="60"/>
  <c r="H14" i="60"/>
  <c r="M13" i="60"/>
  <c r="J13" i="60"/>
  <c r="L14" i="60" s="1"/>
  <c r="F13" i="60"/>
  <c r="G14" i="60" s="1"/>
  <c r="O12" i="60"/>
  <c r="N12" i="60"/>
  <c r="I12" i="60"/>
  <c r="H12" i="60"/>
  <c r="M11" i="60"/>
  <c r="J11" i="60"/>
  <c r="K12" i="60" s="1"/>
  <c r="F11" i="60"/>
  <c r="G12" i="60" s="1"/>
  <c r="M9" i="60"/>
  <c r="J9" i="60"/>
  <c r="F99" i="59"/>
  <c r="F97" i="59"/>
  <c r="L98" i="59" s="1"/>
  <c r="F93" i="59"/>
  <c r="L94" i="59" s="1"/>
  <c r="F91" i="59"/>
  <c r="F89" i="59"/>
  <c r="F87" i="59"/>
  <c r="L88" i="59" s="1"/>
  <c r="F85" i="59"/>
  <c r="F83" i="59"/>
  <c r="F81" i="59"/>
  <c r="F79" i="59"/>
  <c r="F77" i="59"/>
  <c r="L78" i="59" s="1"/>
  <c r="F75" i="59"/>
  <c r="L76" i="59" s="1"/>
  <c r="F73" i="59"/>
  <c r="F71" i="59"/>
  <c r="M72" i="59" s="1"/>
  <c r="F67" i="59"/>
  <c r="F65" i="59"/>
  <c r="L66" i="59" s="1"/>
  <c r="F63" i="59"/>
  <c r="L64" i="59" s="1"/>
  <c r="F61" i="59"/>
  <c r="L62" i="59" s="1"/>
  <c r="F59" i="59"/>
  <c r="F57" i="59"/>
  <c r="F55" i="59"/>
  <c r="L56" i="59" s="1"/>
  <c r="F53" i="59"/>
  <c r="L54" i="59" s="1"/>
  <c r="F51" i="59"/>
  <c r="F49" i="59"/>
  <c r="L50" i="59" s="1"/>
  <c r="F47" i="59"/>
  <c r="F45" i="59"/>
  <c r="L46" i="59" s="1"/>
  <c r="F43" i="59"/>
  <c r="F41" i="59"/>
  <c r="L42" i="59" s="1"/>
  <c r="F39" i="59"/>
  <c r="L40" i="59" s="1"/>
  <c r="F37" i="59"/>
  <c r="L38" i="59" s="1"/>
  <c r="F35" i="59"/>
  <c r="L36" i="59" s="1"/>
  <c r="F33" i="59"/>
  <c r="L34" i="59" s="1"/>
  <c r="F31" i="59"/>
  <c r="G32" i="59" s="1"/>
  <c r="F29" i="59"/>
  <c r="L30" i="59" s="1"/>
  <c r="F27" i="59"/>
  <c r="L28" i="59" s="1"/>
  <c r="F25" i="59"/>
  <c r="L26" i="59" s="1"/>
  <c r="F23" i="59"/>
  <c r="L24" i="59" s="1"/>
  <c r="F21" i="59"/>
  <c r="L22" i="59" s="1"/>
  <c r="F17" i="59"/>
  <c r="F15" i="59"/>
  <c r="L16" i="59" s="1"/>
  <c r="F13" i="59"/>
  <c r="F11" i="59"/>
  <c r="F18" i="42"/>
  <c r="F16" i="42"/>
  <c r="F14" i="42"/>
  <c r="F12" i="42"/>
  <c r="O99" i="40"/>
  <c r="N99" i="40"/>
  <c r="M99" i="40"/>
  <c r="L99" i="40"/>
  <c r="K99" i="40"/>
  <c r="J99" i="40"/>
  <c r="I99" i="40"/>
  <c r="H99" i="40"/>
  <c r="F98" i="40"/>
  <c r="P99" i="40" s="1"/>
  <c r="O97" i="40"/>
  <c r="N97" i="40"/>
  <c r="M97" i="40"/>
  <c r="L97" i="40"/>
  <c r="K97" i="40"/>
  <c r="J97" i="40"/>
  <c r="I97" i="40"/>
  <c r="H97" i="40"/>
  <c r="F96" i="40"/>
  <c r="G97" i="40" s="1"/>
  <c r="O95" i="40"/>
  <c r="N95" i="40"/>
  <c r="M95" i="40"/>
  <c r="L95" i="40"/>
  <c r="K95" i="40"/>
  <c r="J95" i="40"/>
  <c r="I95" i="40"/>
  <c r="H95" i="40"/>
  <c r="F94" i="40"/>
  <c r="P95" i="40" s="1"/>
  <c r="P93" i="40"/>
  <c r="O93" i="40"/>
  <c r="N93" i="40"/>
  <c r="M93" i="40"/>
  <c r="L93" i="40"/>
  <c r="K93" i="40"/>
  <c r="J93" i="40"/>
  <c r="I93" i="40"/>
  <c r="H93" i="40"/>
  <c r="F92" i="40"/>
  <c r="G93" i="40" s="1"/>
  <c r="Q91" i="40"/>
  <c r="O91" i="40"/>
  <c r="N91" i="40"/>
  <c r="M91" i="40"/>
  <c r="L91" i="40"/>
  <c r="K91" i="40"/>
  <c r="J91" i="40"/>
  <c r="I91" i="40"/>
  <c r="H91" i="40"/>
  <c r="F90" i="40"/>
  <c r="G91" i="40" s="1"/>
  <c r="O89" i="40"/>
  <c r="N89" i="40"/>
  <c r="M89" i="40"/>
  <c r="L89" i="40"/>
  <c r="K89" i="40"/>
  <c r="J89" i="40"/>
  <c r="I89" i="40"/>
  <c r="H89" i="40"/>
  <c r="F88" i="40"/>
  <c r="P89" i="40" s="1"/>
  <c r="Q87" i="40"/>
  <c r="P87" i="40"/>
  <c r="O87" i="40"/>
  <c r="N87" i="40"/>
  <c r="M87" i="40"/>
  <c r="L87" i="40"/>
  <c r="K87" i="40"/>
  <c r="J87" i="40"/>
  <c r="I87" i="40"/>
  <c r="H87" i="40"/>
  <c r="F86" i="40"/>
  <c r="G87" i="40" s="1"/>
  <c r="O85" i="40"/>
  <c r="N85" i="40"/>
  <c r="M85" i="40"/>
  <c r="L85" i="40"/>
  <c r="K85" i="40"/>
  <c r="J85" i="40"/>
  <c r="I85" i="40"/>
  <c r="H85" i="40"/>
  <c r="F84" i="40"/>
  <c r="P85" i="40" s="1"/>
  <c r="Q83" i="40"/>
  <c r="O83" i="40"/>
  <c r="N83" i="40"/>
  <c r="M83" i="40"/>
  <c r="L83" i="40"/>
  <c r="K83" i="40"/>
  <c r="J83" i="40"/>
  <c r="I83" i="40"/>
  <c r="H83" i="40"/>
  <c r="F82" i="40"/>
  <c r="P83" i="40" s="1"/>
  <c r="O81" i="40"/>
  <c r="N81" i="40"/>
  <c r="M81" i="40"/>
  <c r="L81" i="40"/>
  <c r="K81" i="40"/>
  <c r="J81" i="40"/>
  <c r="I81" i="40"/>
  <c r="H81" i="40"/>
  <c r="F80" i="40"/>
  <c r="Q81" i="40" s="1"/>
  <c r="O79" i="40"/>
  <c r="N79" i="40"/>
  <c r="M79" i="40"/>
  <c r="L79" i="40"/>
  <c r="K79" i="40"/>
  <c r="J79" i="40"/>
  <c r="I79" i="40"/>
  <c r="H79" i="40"/>
  <c r="F78" i="40"/>
  <c r="Q79" i="40" s="1"/>
  <c r="O77" i="40"/>
  <c r="N77" i="40"/>
  <c r="M77" i="40"/>
  <c r="L77" i="40"/>
  <c r="K77" i="40"/>
  <c r="J77" i="40"/>
  <c r="I77" i="40"/>
  <c r="H77" i="40"/>
  <c r="F76" i="40"/>
  <c r="Q77" i="40" s="1"/>
  <c r="Q75" i="40"/>
  <c r="P75" i="40"/>
  <c r="O75" i="40"/>
  <c r="N75" i="40"/>
  <c r="M75" i="40"/>
  <c r="L75" i="40"/>
  <c r="K75" i="40"/>
  <c r="J75" i="40"/>
  <c r="I75" i="40"/>
  <c r="H75" i="40"/>
  <c r="F74" i="40"/>
  <c r="G75" i="40" s="1"/>
  <c r="P73" i="40"/>
  <c r="O73" i="40"/>
  <c r="N73" i="40"/>
  <c r="M73" i="40"/>
  <c r="L73" i="40"/>
  <c r="K73" i="40"/>
  <c r="J73" i="40"/>
  <c r="I73" i="40"/>
  <c r="H73" i="40"/>
  <c r="F72" i="40"/>
  <c r="G73" i="40" s="1"/>
  <c r="Q71" i="40"/>
  <c r="O71" i="40"/>
  <c r="N71" i="40"/>
  <c r="M71" i="40"/>
  <c r="L71" i="40"/>
  <c r="K71" i="40"/>
  <c r="J71" i="40"/>
  <c r="I71" i="40"/>
  <c r="H71" i="40"/>
  <c r="F70" i="40"/>
  <c r="G71" i="40" s="1"/>
  <c r="P67" i="40"/>
  <c r="O67" i="40"/>
  <c r="N67" i="40"/>
  <c r="M67" i="40"/>
  <c r="L67" i="40"/>
  <c r="K67" i="40"/>
  <c r="J67" i="40"/>
  <c r="I67" i="40"/>
  <c r="H67" i="40"/>
  <c r="F66" i="40"/>
  <c r="G67" i="40" s="1"/>
  <c r="Q65" i="40"/>
  <c r="P65" i="40"/>
  <c r="O65" i="40"/>
  <c r="N65" i="40"/>
  <c r="M65" i="40"/>
  <c r="L65" i="40"/>
  <c r="K65" i="40"/>
  <c r="J65" i="40"/>
  <c r="I65" i="40"/>
  <c r="H65" i="40"/>
  <c r="F64" i="40"/>
  <c r="G65" i="40" s="1"/>
  <c r="Q63" i="40"/>
  <c r="P63" i="40"/>
  <c r="O63" i="40"/>
  <c r="N63" i="40"/>
  <c r="M63" i="40"/>
  <c r="L63" i="40"/>
  <c r="K63" i="40"/>
  <c r="J63" i="40"/>
  <c r="I63" i="40"/>
  <c r="H63" i="40"/>
  <c r="F62" i="40"/>
  <c r="G63" i="40" s="1"/>
  <c r="O61" i="40"/>
  <c r="N61" i="40"/>
  <c r="M61" i="40"/>
  <c r="L61" i="40"/>
  <c r="K61" i="40"/>
  <c r="J61" i="40"/>
  <c r="I61" i="40"/>
  <c r="H61" i="40"/>
  <c r="F60" i="40"/>
  <c r="G61" i="40" s="1"/>
  <c r="P59" i="40"/>
  <c r="O59" i="40"/>
  <c r="N59" i="40"/>
  <c r="M59" i="40"/>
  <c r="L59" i="40"/>
  <c r="K59" i="40"/>
  <c r="J59" i="40"/>
  <c r="I59" i="40"/>
  <c r="H59" i="40"/>
  <c r="G59" i="40"/>
  <c r="Q57" i="40"/>
  <c r="P57" i="40"/>
  <c r="O57" i="40"/>
  <c r="N57" i="40"/>
  <c r="M57" i="40"/>
  <c r="L57" i="40"/>
  <c r="K57" i="40"/>
  <c r="J57" i="40"/>
  <c r="I57" i="40"/>
  <c r="H57" i="40"/>
  <c r="F56" i="40"/>
  <c r="G57" i="40" s="1"/>
  <c r="P55" i="40"/>
  <c r="O55" i="40"/>
  <c r="N55" i="40"/>
  <c r="M55" i="40"/>
  <c r="L55" i="40"/>
  <c r="K55" i="40"/>
  <c r="J55" i="40"/>
  <c r="I55" i="40"/>
  <c r="H55" i="40"/>
  <c r="F54" i="40"/>
  <c r="G55" i="40" s="1"/>
  <c r="P53" i="40"/>
  <c r="O53" i="40"/>
  <c r="N53" i="40"/>
  <c r="M53" i="40"/>
  <c r="L53" i="40"/>
  <c r="K53" i="40"/>
  <c r="J53" i="40"/>
  <c r="I53" i="40"/>
  <c r="H53" i="40"/>
  <c r="F52" i="40"/>
  <c r="G53" i="40" s="1"/>
  <c r="Q51" i="40"/>
  <c r="O51" i="40"/>
  <c r="N51" i="40"/>
  <c r="M51" i="40"/>
  <c r="L51" i="40"/>
  <c r="K51" i="40"/>
  <c r="J51" i="40"/>
  <c r="I51" i="40"/>
  <c r="H51" i="40"/>
  <c r="F50" i="40"/>
  <c r="G51" i="40" s="1"/>
  <c r="Q49" i="40"/>
  <c r="P49" i="40"/>
  <c r="O49" i="40"/>
  <c r="N49" i="40"/>
  <c r="M49" i="40"/>
  <c r="L49" i="40"/>
  <c r="K49" i="40"/>
  <c r="J49" i="40"/>
  <c r="I49" i="40"/>
  <c r="H49" i="40"/>
  <c r="F48" i="40"/>
  <c r="G49" i="40" s="1"/>
  <c r="Q47" i="40"/>
  <c r="P47" i="40"/>
  <c r="O47" i="40"/>
  <c r="N47" i="40"/>
  <c r="M47" i="40"/>
  <c r="L47" i="40"/>
  <c r="K47" i="40"/>
  <c r="J47" i="40"/>
  <c r="I47" i="40"/>
  <c r="H47" i="40"/>
  <c r="F46" i="40"/>
  <c r="G47" i="40" s="1"/>
  <c r="Q45" i="40"/>
  <c r="P45" i="40"/>
  <c r="O45" i="40"/>
  <c r="N45" i="40"/>
  <c r="M45" i="40"/>
  <c r="L45" i="40"/>
  <c r="K45" i="40"/>
  <c r="J45" i="40"/>
  <c r="I45" i="40"/>
  <c r="H45" i="40"/>
  <c r="F44" i="40"/>
  <c r="G45" i="40" s="1"/>
  <c r="Q43" i="40"/>
  <c r="O43" i="40"/>
  <c r="N43" i="40"/>
  <c r="M43" i="40"/>
  <c r="L43" i="40"/>
  <c r="K43" i="40"/>
  <c r="J43" i="40"/>
  <c r="I43" i="40"/>
  <c r="H43" i="40"/>
  <c r="F42" i="40"/>
  <c r="P43" i="40" s="1"/>
  <c r="Q41" i="40"/>
  <c r="P41" i="40"/>
  <c r="O41" i="40"/>
  <c r="N41" i="40"/>
  <c r="M41" i="40"/>
  <c r="L41" i="40"/>
  <c r="K41" i="40"/>
  <c r="J41" i="40"/>
  <c r="I41" i="40"/>
  <c r="H41" i="40"/>
  <c r="F40" i="40"/>
  <c r="G41" i="40" s="1"/>
  <c r="Q39" i="40"/>
  <c r="P39" i="40"/>
  <c r="O39" i="40"/>
  <c r="N39" i="40"/>
  <c r="M39" i="40"/>
  <c r="L39" i="40"/>
  <c r="K39" i="40"/>
  <c r="J39" i="40"/>
  <c r="I39" i="40"/>
  <c r="H39" i="40"/>
  <c r="F38" i="40"/>
  <c r="G39" i="40" s="1"/>
  <c r="Q37" i="40"/>
  <c r="P37" i="40"/>
  <c r="O37" i="40"/>
  <c r="N37" i="40"/>
  <c r="M37" i="40"/>
  <c r="L37" i="40"/>
  <c r="K37" i="40"/>
  <c r="J37" i="40"/>
  <c r="I37" i="40"/>
  <c r="H37" i="40"/>
  <c r="F36" i="40"/>
  <c r="G37" i="40" s="1"/>
  <c r="Q35" i="40"/>
  <c r="O35" i="40"/>
  <c r="N35" i="40"/>
  <c r="M35" i="40"/>
  <c r="L35" i="40"/>
  <c r="K35" i="40"/>
  <c r="J35" i="40"/>
  <c r="I35" i="40"/>
  <c r="H35" i="40"/>
  <c r="F34" i="40"/>
  <c r="P35" i="40" s="1"/>
  <c r="Q33" i="40"/>
  <c r="P33" i="40"/>
  <c r="O33" i="40"/>
  <c r="N33" i="40"/>
  <c r="M33" i="40"/>
  <c r="L33" i="40"/>
  <c r="K33" i="40"/>
  <c r="J33" i="40"/>
  <c r="I33" i="40"/>
  <c r="H33" i="40"/>
  <c r="F32" i="40"/>
  <c r="G33" i="40" s="1"/>
  <c r="Q31" i="40"/>
  <c r="P31" i="40"/>
  <c r="O31" i="40"/>
  <c r="N31" i="40"/>
  <c r="M31" i="40"/>
  <c r="L31" i="40"/>
  <c r="K31" i="40"/>
  <c r="J31" i="40"/>
  <c r="I31" i="40"/>
  <c r="H31" i="40"/>
  <c r="F30" i="40"/>
  <c r="G31" i="40" s="1"/>
  <c r="P29" i="40"/>
  <c r="O29" i="40"/>
  <c r="N29" i="40"/>
  <c r="M29" i="40"/>
  <c r="L29" i="40"/>
  <c r="K29" i="40"/>
  <c r="J29" i="40"/>
  <c r="I29" i="40"/>
  <c r="H29" i="40"/>
  <c r="F28" i="40"/>
  <c r="G29" i="40" s="1"/>
  <c r="Q27" i="40"/>
  <c r="P27" i="40"/>
  <c r="O27" i="40"/>
  <c r="N27" i="40"/>
  <c r="M27" i="40"/>
  <c r="L27" i="40"/>
  <c r="K27" i="40"/>
  <c r="J27" i="40"/>
  <c r="I27" i="40"/>
  <c r="H27" i="40"/>
  <c r="F26" i="40"/>
  <c r="G27" i="40" s="1"/>
  <c r="Q25" i="40"/>
  <c r="P25" i="40"/>
  <c r="O25" i="40"/>
  <c r="N25" i="40"/>
  <c r="M25" i="40"/>
  <c r="L25" i="40"/>
  <c r="K25" i="40"/>
  <c r="J25" i="40"/>
  <c r="I25" i="40"/>
  <c r="H25" i="40"/>
  <c r="F24" i="40"/>
  <c r="G25" i="40" s="1"/>
  <c r="Q23" i="40"/>
  <c r="P23" i="40"/>
  <c r="O23" i="40"/>
  <c r="N23" i="40"/>
  <c r="M23" i="40"/>
  <c r="L23" i="40"/>
  <c r="K23" i="40"/>
  <c r="J23" i="40"/>
  <c r="I23" i="40"/>
  <c r="H23" i="40"/>
  <c r="F22" i="40"/>
  <c r="G23" i="40" s="1"/>
  <c r="Q21" i="40"/>
  <c r="P21" i="40"/>
  <c r="O21" i="40"/>
  <c r="N21" i="40"/>
  <c r="M21" i="40"/>
  <c r="L21" i="40"/>
  <c r="K21" i="40"/>
  <c r="J21" i="40"/>
  <c r="I21" i="40"/>
  <c r="H21" i="40"/>
  <c r="F20" i="40"/>
  <c r="G21" i="40" s="1"/>
  <c r="O17" i="40"/>
  <c r="N17" i="40"/>
  <c r="M17" i="40"/>
  <c r="L17" i="40"/>
  <c r="K17" i="40"/>
  <c r="J17" i="40"/>
  <c r="I17" i="40"/>
  <c r="H17" i="40"/>
  <c r="G17" i="40"/>
  <c r="O15" i="40"/>
  <c r="N15" i="40"/>
  <c r="M15" i="40"/>
  <c r="L15" i="40"/>
  <c r="K15" i="40"/>
  <c r="J15" i="40"/>
  <c r="I15" i="40"/>
  <c r="H15" i="40"/>
  <c r="F14" i="40"/>
  <c r="G15" i="40" s="1"/>
  <c r="O13" i="40"/>
  <c r="N13" i="40"/>
  <c r="M13" i="40"/>
  <c r="L13" i="40"/>
  <c r="K13" i="40"/>
  <c r="J13" i="40"/>
  <c r="I13" i="40"/>
  <c r="H13" i="40"/>
  <c r="F12" i="40"/>
  <c r="G13" i="40" s="1"/>
  <c r="P11" i="40"/>
  <c r="O11" i="40"/>
  <c r="N11" i="40"/>
  <c r="M11" i="40"/>
  <c r="L11" i="40"/>
  <c r="K11" i="40"/>
  <c r="J11" i="40"/>
  <c r="I11" i="40"/>
  <c r="H11" i="40"/>
  <c r="G11" i="40"/>
  <c r="F53" i="92"/>
  <c r="F52" i="92"/>
  <c r="F51" i="92"/>
  <c r="N51" i="92" s="1"/>
  <c r="L50" i="92"/>
  <c r="F50" i="92"/>
  <c r="F49" i="92"/>
  <c r="L49" i="92" s="1"/>
  <c r="F48" i="92"/>
  <c r="H48" i="92" s="1"/>
  <c r="L47" i="92"/>
  <c r="F47" i="92"/>
  <c r="N47" i="92" s="1"/>
  <c r="F46" i="92"/>
  <c r="F45" i="92"/>
  <c r="J45" i="92" s="1"/>
  <c r="F44" i="92"/>
  <c r="N44" i="92" s="1"/>
  <c r="L43" i="92"/>
  <c r="F43" i="92"/>
  <c r="F42" i="92"/>
  <c r="H42" i="92" s="1"/>
  <c r="L41" i="92"/>
  <c r="F41" i="92"/>
  <c r="N41" i="92" s="1"/>
  <c r="F40" i="92"/>
  <c r="J39" i="92"/>
  <c r="F39" i="92"/>
  <c r="L37" i="92"/>
  <c r="J37" i="92"/>
  <c r="F37" i="92"/>
  <c r="N37" i="92" s="1"/>
  <c r="L36" i="92"/>
  <c r="F36" i="92"/>
  <c r="L35" i="92"/>
  <c r="J35" i="92"/>
  <c r="F35" i="92"/>
  <c r="H35" i="92" s="1"/>
  <c r="F34" i="92"/>
  <c r="J34" i="92" s="1"/>
  <c r="L33" i="92"/>
  <c r="F33" i="92"/>
  <c r="J33" i="92" s="1"/>
  <c r="L32" i="92"/>
  <c r="J32" i="92"/>
  <c r="F32" i="92"/>
  <c r="N32" i="92" s="1"/>
  <c r="F31" i="92"/>
  <c r="L30" i="92"/>
  <c r="J30" i="92"/>
  <c r="F30" i="92"/>
  <c r="N30" i="92" s="1"/>
  <c r="L29" i="92"/>
  <c r="J29" i="92"/>
  <c r="F29" i="92"/>
  <c r="N29" i="92" s="1"/>
  <c r="L28" i="92"/>
  <c r="F28" i="92"/>
  <c r="N28" i="92" s="1"/>
  <c r="L27" i="92"/>
  <c r="J27" i="92"/>
  <c r="F27" i="92"/>
  <c r="N26" i="92"/>
  <c r="L26" i="92"/>
  <c r="F26" i="92"/>
  <c r="J26" i="92" s="1"/>
  <c r="N25" i="92"/>
  <c r="L25" i="92"/>
  <c r="J25" i="92"/>
  <c r="F25" i="92"/>
  <c r="N24" i="92"/>
  <c r="L24" i="92"/>
  <c r="J24" i="92"/>
  <c r="F24" i="92"/>
  <c r="L23" i="92"/>
  <c r="F23" i="92"/>
  <c r="J23" i="92" s="1"/>
  <c r="N22" i="92"/>
  <c r="L22" i="92"/>
  <c r="J22" i="92"/>
  <c r="F22" i="92"/>
  <c r="H22" i="92" s="1"/>
  <c r="L21" i="92"/>
  <c r="J21" i="92"/>
  <c r="F21" i="92"/>
  <c r="N20" i="92"/>
  <c r="L20" i="92"/>
  <c r="F20" i="92"/>
  <c r="J20" i="92" s="1"/>
  <c r="L19" i="92"/>
  <c r="F19" i="92"/>
  <c r="N19" i="92" s="1"/>
  <c r="N18" i="92"/>
  <c r="L18" i="92"/>
  <c r="J18" i="92"/>
  <c r="F18" i="92"/>
  <c r="N17" i="92"/>
  <c r="L17" i="92"/>
  <c r="J17" i="92"/>
  <c r="F17" i="92"/>
  <c r="L16" i="92"/>
  <c r="J16" i="92"/>
  <c r="F16" i="92"/>
  <c r="H16" i="92" s="1"/>
  <c r="L15" i="92"/>
  <c r="J15" i="92"/>
  <c r="F15" i="92"/>
  <c r="N15" i="92" s="1"/>
  <c r="F14" i="92"/>
  <c r="J14" i="92" s="1"/>
  <c r="F12" i="92"/>
  <c r="H12" i="92" s="1"/>
  <c r="F11" i="92"/>
  <c r="L11" i="92" s="1"/>
  <c r="F10" i="92"/>
  <c r="J10" i="92" s="1"/>
  <c r="F9" i="92"/>
  <c r="N9" i="92" s="1"/>
  <c r="F53" i="91"/>
  <c r="F52" i="91"/>
  <c r="F51" i="91"/>
  <c r="N51" i="91" s="1"/>
  <c r="F50" i="91"/>
  <c r="F49" i="91"/>
  <c r="J49" i="91" s="1"/>
  <c r="F48" i="91"/>
  <c r="J48" i="91" s="1"/>
  <c r="L47" i="91"/>
  <c r="F47" i="91"/>
  <c r="J47" i="91" s="1"/>
  <c r="F46" i="91"/>
  <c r="F45" i="91"/>
  <c r="F44" i="91"/>
  <c r="L43" i="91"/>
  <c r="F43" i="91"/>
  <c r="J43" i="91" s="1"/>
  <c r="F42" i="91"/>
  <c r="L42" i="91" s="1"/>
  <c r="L41" i="91"/>
  <c r="F41" i="91"/>
  <c r="F40" i="91"/>
  <c r="N39" i="91"/>
  <c r="L39" i="91"/>
  <c r="J39" i="91"/>
  <c r="F39" i="91"/>
  <c r="L37" i="91"/>
  <c r="J37" i="91"/>
  <c r="F37" i="91"/>
  <c r="N37" i="91" s="1"/>
  <c r="L36" i="91"/>
  <c r="J36" i="91"/>
  <c r="F36" i="91"/>
  <c r="L35" i="91"/>
  <c r="J35" i="91"/>
  <c r="F35" i="91"/>
  <c r="N35" i="91" s="1"/>
  <c r="F34" i="91"/>
  <c r="J34" i="91" s="1"/>
  <c r="L33" i="91"/>
  <c r="F33" i="91"/>
  <c r="N33" i="91" s="1"/>
  <c r="N32" i="91"/>
  <c r="L32" i="91"/>
  <c r="J32" i="91"/>
  <c r="F32" i="91"/>
  <c r="F31" i="91"/>
  <c r="N30" i="91"/>
  <c r="L30" i="91"/>
  <c r="J30" i="91"/>
  <c r="F30" i="91"/>
  <c r="N29" i="91"/>
  <c r="L29" i="91"/>
  <c r="F29" i="91"/>
  <c r="L28" i="91"/>
  <c r="F28" i="91"/>
  <c r="N28" i="91" s="1"/>
  <c r="L27" i="91"/>
  <c r="J27" i="91"/>
  <c r="F27" i="91"/>
  <c r="N26" i="91"/>
  <c r="L26" i="91"/>
  <c r="F26" i="91"/>
  <c r="J26" i="91" s="1"/>
  <c r="N25" i="91"/>
  <c r="L25" i="91"/>
  <c r="J25" i="91"/>
  <c r="F25" i="91"/>
  <c r="H25" i="91" s="1"/>
  <c r="N24" i="91"/>
  <c r="L24" i="91"/>
  <c r="J24" i="91"/>
  <c r="F24" i="91"/>
  <c r="L23" i="91"/>
  <c r="F23" i="91"/>
  <c r="J23" i="91" s="1"/>
  <c r="N22" i="91"/>
  <c r="L22" i="91"/>
  <c r="J22" i="91"/>
  <c r="F22" i="91"/>
  <c r="L21" i="91"/>
  <c r="J21" i="91"/>
  <c r="F21" i="91"/>
  <c r="N20" i="91"/>
  <c r="L20" i="91"/>
  <c r="F20" i="91"/>
  <c r="J20" i="91" s="1"/>
  <c r="L19" i="91"/>
  <c r="F19" i="91"/>
  <c r="N18" i="91"/>
  <c r="J18" i="91"/>
  <c r="F18" i="91"/>
  <c r="N17" i="91"/>
  <c r="L17" i="91"/>
  <c r="J17" i="91"/>
  <c r="F17" i="91"/>
  <c r="L16" i="91"/>
  <c r="J16" i="91"/>
  <c r="F16" i="91"/>
  <c r="L15" i="91"/>
  <c r="J15" i="91"/>
  <c r="F15" i="91"/>
  <c r="N15" i="91" s="1"/>
  <c r="F14" i="91"/>
  <c r="F12" i="91"/>
  <c r="L12" i="91" s="1"/>
  <c r="F11" i="91"/>
  <c r="F10" i="91"/>
  <c r="F9" i="91"/>
  <c r="P53" i="90"/>
  <c r="N53" i="90"/>
  <c r="L53" i="90"/>
  <c r="J53" i="90"/>
  <c r="H53" i="90"/>
  <c r="P52" i="90"/>
  <c r="N52" i="90"/>
  <c r="L52" i="90"/>
  <c r="J52" i="90"/>
  <c r="H52" i="90"/>
  <c r="P51" i="90"/>
  <c r="N51" i="90"/>
  <c r="L51" i="90"/>
  <c r="J51" i="90"/>
  <c r="H51" i="90"/>
  <c r="P50" i="90"/>
  <c r="N50" i="90"/>
  <c r="L50" i="90"/>
  <c r="J50" i="90"/>
  <c r="H50" i="90"/>
  <c r="P49" i="90"/>
  <c r="N49" i="90"/>
  <c r="L49" i="90"/>
  <c r="J49" i="90"/>
  <c r="H49" i="90"/>
  <c r="P48" i="90"/>
  <c r="N48" i="90"/>
  <c r="L48" i="90"/>
  <c r="J48" i="90"/>
  <c r="H48" i="90"/>
  <c r="P47" i="90"/>
  <c r="N47" i="90"/>
  <c r="L47" i="90"/>
  <c r="J47" i="90"/>
  <c r="H47" i="90"/>
  <c r="P46" i="90"/>
  <c r="N46" i="90"/>
  <c r="L46" i="90"/>
  <c r="J46" i="90"/>
  <c r="H46" i="90"/>
  <c r="P45" i="90"/>
  <c r="N45" i="90"/>
  <c r="L45" i="90"/>
  <c r="J45" i="90"/>
  <c r="H45" i="90"/>
  <c r="P44" i="90"/>
  <c r="N44" i="90"/>
  <c r="L44" i="90"/>
  <c r="J44" i="90"/>
  <c r="H44" i="90"/>
  <c r="P43" i="90"/>
  <c r="N43" i="90"/>
  <c r="L43" i="90"/>
  <c r="J43" i="90"/>
  <c r="H43" i="90"/>
  <c r="P42" i="90"/>
  <c r="N42" i="90"/>
  <c r="L42" i="90"/>
  <c r="J42" i="90"/>
  <c r="H42" i="90"/>
  <c r="P41" i="90"/>
  <c r="N41" i="90"/>
  <c r="L41" i="90"/>
  <c r="J41" i="90"/>
  <c r="H41" i="90"/>
  <c r="P40" i="90"/>
  <c r="N40" i="90"/>
  <c r="L40" i="90"/>
  <c r="J40" i="90"/>
  <c r="H40" i="90"/>
  <c r="P39" i="90"/>
  <c r="N39" i="90"/>
  <c r="L39" i="90"/>
  <c r="J39" i="90"/>
  <c r="H39" i="90"/>
  <c r="P37" i="90"/>
  <c r="N37" i="90"/>
  <c r="L37" i="90"/>
  <c r="J37" i="90"/>
  <c r="H37" i="90"/>
  <c r="P36" i="90"/>
  <c r="N36" i="90"/>
  <c r="L36" i="90"/>
  <c r="J36" i="90"/>
  <c r="H36" i="90"/>
  <c r="P35" i="90"/>
  <c r="N35" i="90"/>
  <c r="L35" i="90"/>
  <c r="J35" i="90"/>
  <c r="H35" i="90"/>
  <c r="P34" i="90"/>
  <c r="N34" i="90"/>
  <c r="L34" i="90"/>
  <c r="J34" i="90"/>
  <c r="H34" i="90"/>
  <c r="P33" i="90"/>
  <c r="N33" i="90"/>
  <c r="L33" i="90"/>
  <c r="J33" i="90"/>
  <c r="H33" i="90"/>
  <c r="P32" i="90"/>
  <c r="N32" i="90"/>
  <c r="L32" i="90"/>
  <c r="J32" i="90"/>
  <c r="H32" i="90"/>
  <c r="P31" i="90"/>
  <c r="N31" i="90"/>
  <c r="L31" i="90"/>
  <c r="J31" i="90"/>
  <c r="H31" i="90"/>
  <c r="P30" i="90"/>
  <c r="N30" i="90"/>
  <c r="L30" i="90"/>
  <c r="J30" i="90"/>
  <c r="H30" i="90"/>
  <c r="P29" i="90"/>
  <c r="N29" i="90"/>
  <c r="L29" i="90"/>
  <c r="J29" i="90"/>
  <c r="H29" i="90"/>
  <c r="P28" i="90"/>
  <c r="N28" i="90"/>
  <c r="L28" i="90"/>
  <c r="J28" i="90"/>
  <c r="H28" i="90"/>
  <c r="P27" i="90"/>
  <c r="N27" i="90"/>
  <c r="L27" i="90"/>
  <c r="J27" i="90"/>
  <c r="H27" i="90"/>
  <c r="P26" i="90"/>
  <c r="N26" i="90"/>
  <c r="L26" i="90"/>
  <c r="J26" i="90"/>
  <c r="H26" i="90"/>
  <c r="P25" i="90"/>
  <c r="N25" i="90"/>
  <c r="L25" i="90"/>
  <c r="J25" i="90"/>
  <c r="H25" i="90"/>
  <c r="P24" i="90"/>
  <c r="N24" i="90"/>
  <c r="L24" i="90"/>
  <c r="J24" i="90"/>
  <c r="H24" i="90"/>
  <c r="P23" i="90"/>
  <c r="N23" i="90"/>
  <c r="L23" i="90"/>
  <c r="J23" i="90"/>
  <c r="H23" i="90"/>
  <c r="P22" i="90"/>
  <c r="N22" i="90"/>
  <c r="L22" i="90"/>
  <c r="J22" i="90"/>
  <c r="H22" i="90"/>
  <c r="P21" i="90"/>
  <c r="N21" i="90"/>
  <c r="L21" i="90"/>
  <c r="J21" i="90"/>
  <c r="H21" i="90"/>
  <c r="P20" i="90"/>
  <c r="N20" i="90"/>
  <c r="L20" i="90"/>
  <c r="J20" i="90"/>
  <c r="H20" i="90"/>
  <c r="P19" i="90"/>
  <c r="N19" i="90"/>
  <c r="L19" i="90"/>
  <c r="J19" i="90"/>
  <c r="H19" i="90"/>
  <c r="P18" i="90"/>
  <c r="N18" i="90"/>
  <c r="L18" i="90"/>
  <c r="J18" i="90"/>
  <c r="H18" i="90"/>
  <c r="P17" i="90"/>
  <c r="N17" i="90"/>
  <c r="L17" i="90"/>
  <c r="J17" i="90"/>
  <c r="H17" i="90"/>
  <c r="P16" i="90"/>
  <c r="N16" i="90"/>
  <c r="L16" i="90"/>
  <c r="J16" i="90"/>
  <c r="H16" i="90"/>
  <c r="P15" i="90"/>
  <c r="N15" i="90"/>
  <c r="L15" i="90"/>
  <c r="J15" i="90"/>
  <c r="H15" i="90"/>
  <c r="P14" i="90"/>
  <c r="N14" i="90"/>
  <c r="L14" i="90"/>
  <c r="J14" i="90"/>
  <c r="H14" i="90"/>
  <c r="P12" i="90"/>
  <c r="N12" i="90"/>
  <c r="L12" i="90"/>
  <c r="J12" i="90"/>
  <c r="H12" i="90"/>
  <c r="P11" i="90"/>
  <c r="N11" i="90"/>
  <c r="L11" i="90"/>
  <c r="J11" i="90"/>
  <c r="H11" i="90"/>
  <c r="P10" i="90"/>
  <c r="N10" i="90"/>
  <c r="L10" i="90"/>
  <c r="J10" i="90"/>
  <c r="H10" i="90"/>
  <c r="P9" i="90"/>
  <c r="N9" i="90"/>
  <c r="L9" i="90"/>
  <c r="J9" i="90"/>
  <c r="H9" i="90"/>
  <c r="P53" i="89"/>
  <c r="N53" i="89"/>
  <c r="L53" i="89"/>
  <c r="J53" i="89"/>
  <c r="H53" i="89"/>
  <c r="P52" i="89"/>
  <c r="N52" i="89"/>
  <c r="L52" i="89"/>
  <c r="J52" i="89"/>
  <c r="H52" i="89"/>
  <c r="P51" i="89"/>
  <c r="N51" i="89"/>
  <c r="L51" i="89"/>
  <c r="J51" i="89"/>
  <c r="H51" i="89"/>
  <c r="P50" i="89"/>
  <c r="N50" i="89"/>
  <c r="L50" i="89"/>
  <c r="J50" i="89"/>
  <c r="H50" i="89"/>
  <c r="P49" i="89"/>
  <c r="N49" i="89"/>
  <c r="L49" i="89"/>
  <c r="J49" i="89"/>
  <c r="H49" i="89"/>
  <c r="P48" i="89"/>
  <c r="N48" i="89"/>
  <c r="L48" i="89"/>
  <c r="J48" i="89"/>
  <c r="H48" i="89"/>
  <c r="P47" i="89"/>
  <c r="N47" i="89"/>
  <c r="L47" i="89"/>
  <c r="J47" i="89"/>
  <c r="H47" i="89"/>
  <c r="P46" i="89"/>
  <c r="N46" i="89"/>
  <c r="L46" i="89"/>
  <c r="J46" i="89"/>
  <c r="H46" i="89"/>
  <c r="P45" i="89"/>
  <c r="N45" i="89"/>
  <c r="L45" i="89"/>
  <c r="J45" i="89"/>
  <c r="H45" i="89"/>
  <c r="P44" i="89"/>
  <c r="N44" i="89"/>
  <c r="L44" i="89"/>
  <c r="J44" i="89"/>
  <c r="H44" i="89"/>
  <c r="P43" i="89"/>
  <c r="N43" i="89"/>
  <c r="L43" i="89"/>
  <c r="J43" i="89"/>
  <c r="H43" i="89"/>
  <c r="P42" i="89"/>
  <c r="N42" i="89"/>
  <c r="L42" i="89"/>
  <c r="J42" i="89"/>
  <c r="H42" i="89"/>
  <c r="P41" i="89"/>
  <c r="N41" i="89"/>
  <c r="L41" i="89"/>
  <c r="J41" i="89"/>
  <c r="H41" i="89"/>
  <c r="P40" i="89"/>
  <c r="N40" i="89"/>
  <c r="L40" i="89"/>
  <c r="J40" i="89"/>
  <c r="H40" i="89"/>
  <c r="P39" i="89"/>
  <c r="N39" i="89"/>
  <c r="L39" i="89"/>
  <c r="J39" i="89"/>
  <c r="H39" i="89"/>
  <c r="P37" i="89"/>
  <c r="N37" i="89"/>
  <c r="L37" i="89"/>
  <c r="J37" i="89"/>
  <c r="H37" i="89"/>
  <c r="P36" i="89"/>
  <c r="N36" i="89"/>
  <c r="L36" i="89"/>
  <c r="J36" i="89"/>
  <c r="H36" i="89"/>
  <c r="P35" i="89"/>
  <c r="N35" i="89"/>
  <c r="L35" i="89"/>
  <c r="J35" i="89"/>
  <c r="H35" i="89"/>
  <c r="P34" i="89"/>
  <c r="N34" i="89"/>
  <c r="L34" i="89"/>
  <c r="J34" i="89"/>
  <c r="H34" i="89"/>
  <c r="P33" i="89"/>
  <c r="N33" i="89"/>
  <c r="L33" i="89"/>
  <c r="J33" i="89"/>
  <c r="H33" i="89"/>
  <c r="P32" i="89"/>
  <c r="N32" i="89"/>
  <c r="L32" i="89"/>
  <c r="J32" i="89"/>
  <c r="H32" i="89"/>
  <c r="P31" i="89"/>
  <c r="N31" i="89"/>
  <c r="L31" i="89"/>
  <c r="J31" i="89"/>
  <c r="H31" i="89"/>
  <c r="P30" i="89"/>
  <c r="N30" i="89"/>
  <c r="L30" i="89"/>
  <c r="J30" i="89"/>
  <c r="H30" i="89"/>
  <c r="P29" i="89"/>
  <c r="N29" i="89"/>
  <c r="L29" i="89"/>
  <c r="J29" i="89"/>
  <c r="H29" i="89"/>
  <c r="P28" i="89"/>
  <c r="N28" i="89"/>
  <c r="L28" i="89"/>
  <c r="J28" i="89"/>
  <c r="H28" i="89"/>
  <c r="P27" i="89"/>
  <c r="N27" i="89"/>
  <c r="L27" i="89"/>
  <c r="J27" i="89"/>
  <c r="H27" i="89"/>
  <c r="P26" i="89"/>
  <c r="N26" i="89"/>
  <c r="L26" i="89"/>
  <c r="J26" i="89"/>
  <c r="H26" i="89"/>
  <c r="P25" i="89"/>
  <c r="N25" i="89"/>
  <c r="L25" i="89"/>
  <c r="J25" i="89"/>
  <c r="H25" i="89"/>
  <c r="P24" i="89"/>
  <c r="N24" i="89"/>
  <c r="L24" i="89"/>
  <c r="J24" i="89"/>
  <c r="H24" i="89"/>
  <c r="P23" i="89"/>
  <c r="N23" i="89"/>
  <c r="L23" i="89"/>
  <c r="J23" i="89"/>
  <c r="H23" i="89"/>
  <c r="P22" i="89"/>
  <c r="N22" i="89"/>
  <c r="L22" i="89"/>
  <c r="J22" i="89"/>
  <c r="H22" i="89"/>
  <c r="P21" i="89"/>
  <c r="N21" i="89"/>
  <c r="L21" i="89"/>
  <c r="J21" i="89"/>
  <c r="H21" i="89"/>
  <c r="P20" i="89"/>
  <c r="N20" i="89"/>
  <c r="L20" i="89"/>
  <c r="J20" i="89"/>
  <c r="H20" i="89"/>
  <c r="P19" i="89"/>
  <c r="N19" i="89"/>
  <c r="L19" i="89"/>
  <c r="J19" i="89"/>
  <c r="H19" i="89"/>
  <c r="P18" i="89"/>
  <c r="N18" i="89"/>
  <c r="L18" i="89"/>
  <c r="J18" i="89"/>
  <c r="H18" i="89"/>
  <c r="P17" i="89"/>
  <c r="N17" i="89"/>
  <c r="L17" i="89"/>
  <c r="J17" i="89"/>
  <c r="H17" i="89"/>
  <c r="P16" i="89"/>
  <c r="N16" i="89"/>
  <c r="L16" i="89"/>
  <c r="J16" i="89"/>
  <c r="H16" i="89"/>
  <c r="P15" i="89"/>
  <c r="N15" i="89"/>
  <c r="L15" i="89"/>
  <c r="J15" i="89"/>
  <c r="H15" i="89"/>
  <c r="P14" i="89"/>
  <c r="N14" i="89"/>
  <c r="L14" i="89"/>
  <c r="J14" i="89"/>
  <c r="H14" i="89"/>
  <c r="P12" i="89"/>
  <c r="N12" i="89"/>
  <c r="L12" i="89"/>
  <c r="J12" i="89"/>
  <c r="H12" i="89"/>
  <c r="P11" i="89"/>
  <c r="N11" i="89"/>
  <c r="L11" i="89"/>
  <c r="J11" i="89"/>
  <c r="H11" i="89"/>
  <c r="P10" i="89"/>
  <c r="N10" i="89"/>
  <c r="L10" i="89"/>
  <c r="J10" i="89"/>
  <c r="H10" i="89"/>
  <c r="P9" i="89"/>
  <c r="N9" i="89"/>
  <c r="L9" i="89"/>
  <c r="J9" i="89"/>
  <c r="H9" i="89"/>
  <c r="R53" i="87"/>
  <c r="P53" i="87"/>
  <c r="N53" i="87"/>
  <c r="L53" i="87"/>
  <c r="J53" i="87"/>
  <c r="H53" i="87"/>
  <c r="R52" i="87"/>
  <c r="P52" i="87"/>
  <c r="N52" i="87"/>
  <c r="L52" i="87"/>
  <c r="J52" i="87"/>
  <c r="H52" i="87"/>
  <c r="R51" i="87"/>
  <c r="P51" i="87"/>
  <c r="N51" i="87"/>
  <c r="L51" i="87"/>
  <c r="J51" i="87"/>
  <c r="H51" i="87"/>
  <c r="R50" i="87"/>
  <c r="P50" i="87"/>
  <c r="N50" i="87"/>
  <c r="L50" i="87"/>
  <c r="J50" i="87"/>
  <c r="H50" i="87"/>
  <c r="R49" i="87"/>
  <c r="P49" i="87"/>
  <c r="N49" i="87"/>
  <c r="L49" i="87"/>
  <c r="J49" i="87"/>
  <c r="H49" i="87"/>
  <c r="R48" i="87"/>
  <c r="P48" i="87"/>
  <c r="N48" i="87"/>
  <c r="L48" i="87"/>
  <c r="J48" i="87"/>
  <c r="H48" i="87"/>
  <c r="R47" i="87"/>
  <c r="P47" i="87"/>
  <c r="N47" i="87"/>
  <c r="L47" i="87"/>
  <c r="J47" i="87"/>
  <c r="H47" i="87"/>
  <c r="R46" i="87"/>
  <c r="P46" i="87"/>
  <c r="N46" i="87"/>
  <c r="L46" i="87"/>
  <c r="J46" i="87"/>
  <c r="H46" i="87"/>
  <c r="R45" i="87"/>
  <c r="P45" i="87"/>
  <c r="N45" i="87"/>
  <c r="L45" i="87"/>
  <c r="J45" i="87"/>
  <c r="H45" i="87"/>
  <c r="R44" i="87"/>
  <c r="P44" i="87"/>
  <c r="N44" i="87"/>
  <c r="L44" i="87"/>
  <c r="J44" i="87"/>
  <c r="H44" i="87"/>
  <c r="R43" i="87"/>
  <c r="P43" i="87"/>
  <c r="N43" i="87"/>
  <c r="L43" i="87"/>
  <c r="J43" i="87"/>
  <c r="H43" i="87"/>
  <c r="R42" i="87"/>
  <c r="P42" i="87"/>
  <c r="N42" i="87"/>
  <c r="L42" i="87"/>
  <c r="J42" i="87"/>
  <c r="H42" i="87"/>
  <c r="R41" i="87"/>
  <c r="P41" i="87"/>
  <c r="N41" i="87"/>
  <c r="L41" i="87"/>
  <c r="J41" i="87"/>
  <c r="H41" i="87"/>
  <c r="R40" i="87"/>
  <c r="P40" i="87"/>
  <c r="N40" i="87"/>
  <c r="L40" i="87"/>
  <c r="J40" i="87"/>
  <c r="H40" i="87"/>
  <c r="R39" i="87"/>
  <c r="P39" i="87"/>
  <c r="N39" i="87"/>
  <c r="L39" i="87"/>
  <c r="J39" i="87"/>
  <c r="H39" i="87"/>
  <c r="Q38" i="87"/>
  <c r="R38" i="87" s="1"/>
  <c r="O38" i="87"/>
  <c r="P38" i="87" s="1"/>
  <c r="M38" i="87"/>
  <c r="N38" i="87" s="1"/>
  <c r="K38" i="87"/>
  <c r="L38" i="87" s="1"/>
  <c r="I38" i="87"/>
  <c r="J38" i="87" s="1"/>
  <c r="G38" i="87"/>
  <c r="H38" i="87" s="1"/>
  <c r="R37" i="87"/>
  <c r="P37" i="87"/>
  <c r="N37" i="87"/>
  <c r="L37" i="87"/>
  <c r="J37" i="87"/>
  <c r="H37" i="87"/>
  <c r="R36" i="87"/>
  <c r="P36" i="87"/>
  <c r="N36" i="87"/>
  <c r="L36" i="87"/>
  <c r="J36" i="87"/>
  <c r="H36" i="87"/>
  <c r="R35" i="87"/>
  <c r="P35" i="87"/>
  <c r="N35" i="87"/>
  <c r="L35" i="87"/>
  <c r="J35" i="87"/>
  <c r="H35" i="87"/>
  <c r="R34" i="87"/>
  <c r="P34" i="87"/>
  <c r="N34" i="87"/>
  <c r="L34" i="87"/>
  <c r="J34" i="87"/>
  <c r="H34" i="87"/>
  <c r="R33" i="87"/>
  <c r="P33" i="87"/>
  <c r="N33" i="87"/>
  <c r="L33" i="87"/>
  <c r="J33" i="87"/>
  <c r="H33" i="87"/>
  <c r="R32" i="87"/>
  <c r="P32" i="87"/>
  <c r="N32" i="87"/>
  <c r="L32" i="87"/>
  <c r="J32" i="87"/>
  <c r="H32" i="87"/>
  <c r="R31" i="87"/>
  <c r="P31" i="87"/>
  <c r="N31" i="87"/>
  <c r="L31" i="87"/>
  <c r="J31" i="87"/>
  <c r="H31" i="87"/>
  <c r="R30" i="87"/>
  <c r="P30" i="87"/>
  <c r="N30" i="87"/>
  <c r="L30" i="87"/>
  <c r="J30" i="87"/>
  <c r="H30" i="87"/>
  <c r="R29" i="87"/>
  <c r="P29" i="87"/>
  <c r="N29" i="87"/>
  <c r="L29" i="87"/>
  <c r="J29" i="87"/>
  <c r="H29" i="87"/>
  <c r="R28" i="87"/>
  <c r="P28" i="87"/>
  <c r="N28" i="87"/>
  <c r="L28" i="87"/>
  <c r="J28" i="87"/>
  <c r="H28" i="87"/>
  <c r="R27" i="87"/>
  <c r="P27" i="87"/>
  <c r="N27" i="87"/>
  <c r="L27" i="87"/>
  <c r="J27" i="87"/>
  <c r="H27" i="87"/>
  <c r="R26" i="87"/>
  <c r="P26" i="87"/>
  <c r="N26" i="87"/>
  <c r="L26" i="87"/>
  <c r="J26" i="87"/>
  <c r="H26" i="87"/>
  <c r="R25" i="87"/>
  <c r="P25" i="87"/>
  <c r="N25" i="87"/>
  <c r="L25" i="87"/>
  <c r="J25" i="87"/>
  <c r="H25" i="87"/>
  <c r="R24" i="87"/>
  <c r="P24" i="87"/>
  <c r="N24" i="87"/>
  <c r="L24" i="87"/>
  <c r="J24" i="87"/>
  <c r="H24" i="87"/>
  <c r="R23" i="87"/>
  <c r="P23" i="87"/>
  <c r="N23" i="87"/>
  <c r="L23" i="87"/>
  <c r="J23" i="87"/>
  <c r="H23" i="87"/>
  <c r="R22" i="87"/>
  <c r="P22" i="87"/>
  <c r="N22" i="87"/>
  <c r="L22" i="87"/>
  <c r="J22" i="87"/>
  <c r="H22" i="87"/>
  <c r="R21" i="87"/>
  <c r="P21" i="87"/>
  <c r="N21" i="87"/>
  <c r="L21" i="87"/>
  <c r="J21" i="87"/>
  <c r="H21" i="87"/>
  <c r="R20" i="87"/>
  <c r="P20" i="87"/>
  <c r="N20" i="87"/>
  <c r="L20" i="87"/>
  <c r="J20" i="87"/>
  <c r="H20" i="87"/>
  <c r="R19" i="87"/>
  <c r="P19" i="87"/>
  <c r="N19" i="87"/>
  <c r="L19" i="87"/>
  <c r="J19" i="87"/>
  <c r="H19" i="87"/>
  <c r="R18" i="87"/>
  <c r="P18" i="87"/>
  <c r="N18" i="87"/>
  <c r="L18" i="87"/>
  <c r="J18" i="87"/>
  <c r="H18" i="87"/>
  <c r="R17" i="87"/>
  <c r="P17" i="87"/>
  <c r="N17" i="87"/>
  <c r="L17" i="87"/>
  <c r="J17" i="87"/>
  <c r="H17" i="87"/>
  <c r="R16" i="87"/>
  <c r="P16" i="87"/>
  <c r="N16" i="87"/>
  <c r="L16" i="87"/>
  <c r="J16" i="87"/>
  <c r="H16" i="87"/>
  <c r="R15" i="87"/>
  <c r="P15" i="87"/>
  <c r="N15" i="87"/>
  <c r="L15" i="87"/>
  <c r="J15" i="87"/>
  <c r="H15" i="87"/>
  <c r="R14" i="87"/>
  <c r="P14" i="87"/>
  <c r="N14" i="87"/>
  <c r="L14" i="87"/>
  <c r="J14" i="87"/>
  <c r="H14" i="87"/>
  <c r="Q13" i="87"/>
  <c r="R13" i="87" s="1"/>
  <c r="O13" i="87"/>
  <c r="P13" i="87" s="1"/>
  <c r="M13" i="87"/>
  <c r="N13" i="87" s="1"/>
  <c r="K13" i="87"/>
  <c r="L13" i="87" s="1"/>
  <c r="I13" i="87"/>
  <c r="J13" i="87" s="1"/>
  <c r="G13" i="87"/>
  <c r="H13" i="87" s="1"/>
  <c r="R12" i="87"/>
  <c r="P12" i="87"/>
  <c r="N12" i="87"/>
  <c r="L12" i="87"/>
  <c r="J12" i="87"/>
  <c r="H12" i="87"/>
  <c r="R11" i="87"/>
  <c r="P11" i="87"/>
  <c r="N11" i="87"/>
  <c r="L11" i="87"/>
  <c r="J11" i="87"/>
  <c r="H11" i="87"/>
  <c r="R10" i="87"/>
  <c r="P10" i="87"/>
  <c r="N10" i="87"/>
  <c r="L10" i="87"/>
  <c r="J10" i="87"/>
  <c r="H10" i="87"/>
  <c r="R9" i="87"/>
  <c r="P9" i="87"/>
  <c r="N9" i="87"/>
  <c r="L9" i="87"/>
  <c r="J9" i="87"/>
  <c r="H9" i="87"/>
  <c r="R8" i="87"/>
  <c r="P8" i="87"/>
  <c r="N8" i="87"/>
  <c r="L8" i="87"/>
  <c r="J8" i="87"/>
  <c r="H8" i="87"/>
  <c r="Q7" i="87"/>
  <c r="R7" i="87" s="1"/>
  <c r="O7" i="87"/>
  <c r="P7" i="87" s="1"/>
  <c r="M7" i="87"/>
  <c r="N7" i="87" s="1"/>
  <c r="K7" i="87"/>
  <c r="L7" i="87" s="1"/>
  <c r="I7" i="87"/>
  <c r="J7" i="87" s="1"/>
  <c r="G7" i="87"/>
  <c r="H7" i="87" s="1"/>
  <c r="R53" i="86"/>
  <c r="P53" i="86"/>
  <c r="N53" i="86"/>
  <c r="R52" i="86"/>
  <c r="P52" i="86"/>
  <c r="N52" i="86"/>
  <c r="R51" i="86"/>
  <c r="P51" i="86"/>
  <c r="N51" i="86"/>
  <c r="R50" i="86"/>
  <c r="P50" i="86"/>
  <c r="N50" i="86"/>
  <c r="R49" i="86"/>
  <c r="P49" i="86"/>
  <c r="N49" i="86"/>
  <c r="R48" i="86"/>
  <c r="P48" i="86"/>
  <c r="N48" i="86"/>
  <c r="R47" i="86"/>
  <c r="P47" i="86"/>
  <c r="N47" i="86"/>
  <c r="R46" i="86"/>
  <c r="P46" i="86"/>
  <c r="N46" i="86"/>
  <c r="R45" i="86"/>
  <c r="P45" i="86"/>
  <c r="N45" i="86"/>
  <c r="R44" i="86"/>
  <c r="P44" i="86"/>
  <c r="N44" i="86"/>
  <c r="R43" i="86"/>
  <c r="P43" i="86"/>
  <c r="N43" i="86"/>
  <c r="R42" i="86"/>
  <c r="P42" i="86"/>
  <c r="N42" i="86"/>
  <c r="R41" i="86"/>
  <c r="P41" i="86"/>
  <c r="N41" i="86"/>
  <c r="R40" i="86"/>
  <c r="P40" i="86"/>
  <c r="N40" i="86"/>
  <c r="R39" i="86"/>
  <c r="P39" i="86"/>
  <c r="N39" i="86"/>
  <c r="R37" i="86"/>
  <c r="P37" i="86"/>
  <c r="N37" i="86"/>
  <c r="R36" i="86"/>
  <c r="P36" i="86"/>
  <c r="N36" i="86"/>
  <c r="R35" i="86"/>
  <c r="P35" i="86"/>
  <c r="N35" i="86"/>
  <c r="R34" i="86"/>
  <c r="P34" i="86"/>
  <c r="N34" i="86"/>
  <c r="R33" i="86"/>
  <c r="P33" i="86"/>
  <c r="N33" i="86"/>
  <c r="R32" i="86"/>
  <c r="P32" i="86"/>
  <c r="N32" i="86"/>
  <c r="R31" i="86"/>
  <c r="P31" i="86"/>
  <c r="N31" i="86"/>
  <c r="R30" i="86"/>
  <c r="P30" i="86"/>
  <c r="N30" i="86"/>
  <c r="R29" i="86"/>
  <c r="P29" i="86"/>
  <c r="N29" i="86"/>
  <c r="R28" i="86"/>
  <c r="P28" i="86"/>
  <c r="N28" i="86"/>
  <c r="R27" i="86"/>
  <c r="P27" i="86"/>
  <c r="N27" i="86"/>
  <c r="R26" i="86"/>
  <c r="P26" i="86"/>
  <c r="N26" i="86"/>
  <c r="R25" i="86"/>
  <c r="P25" i="86"/>
  <c r="N25" i="86"/>
  <c r="R24" i="86"/>
  <c r="P24" i="86"/>
  <c r="N24" i="86"/>
  <c r="R23" i="86"/>
  <c r="P23" i="86"/>
  <c r="N23" i="86"/>
  <c r="R22" i="86"/>
  <c r="P22" i="86"/>
  <c r="N22" i="86"/>
  <c r="R21" i="86"/>
  <c r="P21" i="86"/>
  <c r="N21" i="86"/>
  <c r="R20" i="86"/>
  <c r="P20" i="86"/>
  <c r="N20" i="86"/>
  <c r="R19" i="86"/>
  <c r="P19" i="86"/>
  <c r="N19" i="86"/>
  <c r="R18" i="86"/>
  <c r="P18" i="86"/>
  <c r="N18" i="86"/>
  <c r="R17" i="86"/>
  <c r="P17" i="86"/>
  <c r="N17" i="86"/>
  <c r="R16" i="86"/>
  <c r="P16" i="86"/>
  <c r="N16" i="86"/>
  <c r="R15" i="86"/>
  <c r="P15" i="86"/>
  <c r="N15" i="86"/>
  <c r="R14" i="86"/>
  <c r="P14" i="86"/>
  <c r="N14" i="86"/>
  <c r="R12" i="86"/>
  <c r="P12" i="86"/>
  <c r="N12" i="86"/>
  <c r="R11" i="86"/>
  <c r="P11" i="86"/>
  <c r="N11" i="86"/>
  <c r="R10" i="86"/>
  <c r="P10" i="86"/>
  <c r="N10" i="86"/>
  <c r="R9" i="86"/>
  <c r="P9" i="86"/>
  <c r="N9" i="86"/>
  <c r="L19" i="39"/>
  <c r="K19" i="39"/>
  <c r="J19" i="39"/>
  <c r="I19" i="39"/>
  <c r="H99" i="39"/>
  <c r="M99" i="39" s="1"/>
  <c r="F99" i="39"/>
  <c r="L100" i="39" s="1"/>
  <c r="G98" i="39"/>
  <c r="H97" i="39"/>
  <c r="F97" i="39"/>
  <c r="L98" i="39" s="1"/>
  <c r="H95" i="39"/>
  <c r="M95" i="39" s="1"/>
  <c r="F95" i="39"/>
  <c r="L96" i="39" s="1"/>
  <c r="L94" i="39"/>
  <c r="I94" i="39"/>
  <c r="H93" i="39"/>
  <c r="M93" i="39" s="1"/>
  <c r="F93" i="39"/>
  <c r="G94" i="39" s="1"/>
  <c r="I92" i="39"/>
  <c r="H91" i="39"/>
  <c r="M91" i="39" s="1"/>
  <c r="F91" i="39"/>
  <c r="K92" i="39" s="1"/>
  <c r="H89" i="39"/>
  <c r="M89" i="39" s="1"/>
  <c r="F89" i="39"/>
  <c r="L90" i="39" s="1"/>
  <c r="L88" i="39"/>
  <c r="H87" i="39"/>
  <c r="F87" i="39"/>
  <c r="K88" i="39" s="1"/>
  <c r="J86" i="39"/>
  <c r="I86" i="39"/>
  <c r="H86" i="39" s="1"/>
  <c r="G86" i="39"/>
  <c r="H85" i="39"/>
  <c r="M85" i="39" s="1"/>
  <c r="F85" i="39"/>
  <c r="K86" i="39" s="1"/>
  <c r="I84" i="39"/>
  <c r="H83" i="39"/>
  <c r="M83" i="39" s="1"/>
  <c r="F83" i="39"/>
  <c r="G84" i="39" s="1"/>
  <c r="H81" i="39"/>
  <c r="M81" i="39" s="1"/>
  <c r="F81" i="39"/>
  <c r="G82" i="39" s="1"/>
  <c r="H79" i="39"/>
  <c r="M79" i="39" s="1"/>
  <c r="F79" i="39"/>
  <c r="K80" i="39" s="1"/>
  <c r="J78" i="39"/>
  <c r="H77" i="39"/>
  <c r="F77" i="39"/>
  <c r="L78" i="39" s="1"/>
  <c r="J76" i="39"/>
  <c r="I76" i="39"/>
  <c r="G76" i="39"/>
  <c r="H75" i="39"/>
  <c r="M75" i="39" s="1"/>
  <c r="F75" i="39"/>
  <c r="L76" i="39" s="1"/>
  <c r="J74" i="39"/>
  <c r="H73" i="39"/>
  <c r="F73" i="39"/>
  <c r="G74" i="39" s="1"/>
  <c r="L72" i="39"/>
  <c r="I72" i="39"/>
  <c r="H71" i="39"/>
  <c r="M71" i="39" s="1"/>
  <c r="F71" i="39"/>
  <c r="K72" i="39" s="1"/>
  <c r="L68" i="39"/>
  <c r="J68" i="39"/>
  <c r="H67" i="39"/>
  <c r="M67" i="39" s="1"/>
  <c r="F67" i="39"/>
  <c r="K68" i="39" s="1"/>
  <c r="L66" i="39"/>
  <c r="H65" i="39"/>
  <c r="M65" i="39" s="1"/>
  <c r="F65" i="39"/>
  <c r="K66" i="39" s="1"/>
  <c r="H63" i="39"/>
  <c r="M63" i="39" s="1"/>
  <c r="F63" i="39"/>
  <c r="G64" i="39" s="1"/>
  <c r="L62" i="39"/>
  <c r="H61" i="39"/>
  <c r="M61" i="39" s="1"/>
  <c r="F61" i="39"/>
  <c r="K62" i="39" s="1"/>
  <c r="H59" i="39"/>
  <c r="F59" i="39"/>
  <c r="K60" i="39" s="1"/>
  <c r="L58" i="39"/>
  <c r="J58" i="39"/>
  <c r="I58" i="39"/>
  <c r="G58" i="39"/>
  <c r="H57" i="39"/>
  <c r="M57" i="39" s="1"/>
  <c r="F57" i="39"/>
  <c r="K58" i="39" s="1"/>
  <c r="L56" i="39"/>
  <c r="H55" i="39"/>
  <c r="M55" i="39" s="1"/>
  <c r="F55" i="39"/>
  <c r="K56" i="39" s="1"/>
  <c r="L54" i="39"/>
  <c r="J54" i="39"/>
  <c r="H53" i="39"/>
  <c r="M53" i="39" s="1"/>
  <c r="F53" i="39"/>
  <c r="K54" i="39" s="1"/>
  <c r="H51" i="39"/>
  <c r="F51" i="39"/>
  <c r="K52" i="39" s="1"/>
  <c r="L50" i="39"/>
  <c r="J50" i="39"/>
  <c r="I50" i="39"/>
  <c r="G50" i="39"/>
  <c r="H49" i="39"/>
  <c r="M49" i="39" s="1"/>
  <c r="F49" i="39"/>
  <c r="K50" i="39" s="1"/>
  <c r="L48" i="39"/>
  <c r="J48" i="39"/>
  <c r="I48" i="39"/>
  <c r="H48" i="39" s="1"/>
  <c r="G48" i="39"/>
  <c r="H47" i="39"/>
  <c r="M47" i="39" s="1"/>
  <c r="F47" i="39"/>
  <c r="K48" i="39" s="1"/>
  <c r="H45" i="39"/>
  <c r="F45" i="39"/>
  <c r="G46" i="39" s="1"/>
  <c r="L44" i="39"/>
  <c r="I44" i="39"/>
  <c r="G44" i="39"/>
  <c r="H43" i="39"/>
  <c r="M43" i="39" s="1"/>
  <c r="F43" i="39"/>
  <c r="K44" i="39" s="1"/>
  <c r="F44" i="39" s="1"/>
  <c r="L42" i="39"/>
  <c r="J42" i="39"/>
  <c r="I42" i="39"/>
  <c r="G42" i="39"/>
  <c r="H41" i="39"/>
  <c r="M41" i="39" s="1"/>
  <c r="F41" i="39"/>
  <c r="K42" i="39" s="1"/>
  <c r="L40" i="39"/>
  <c r="I40" i="39"/>
  <c r="G40" i="39"/>
  <c r="H39" i="39"/>
  <c r="M39" i="39" s="1"/>
  <c r="F39" i="39"/>
  <c r="K40" i="39" s="1"/>
  <c r="L38" i="39"/>
  <c r="J38" i="39"/>
  <c r="I38" i="39"/>
  <c r="G38" i="39"/>
  <c r="H37" i="39"/>
  <c r="M37" i="39" s="1"/>
  <c r="F37" i="39"/>
  <c r="K38" i="39" s="1"/>
  <c r="H35" i="39"/>
  <c r="M35" i="39" s="1"/>
  <c r="F35" i="39"/>
  <c r="K36" i="39" s="1"/>
  <c r="L34" i="39"/>
  <c r="J34" i="39"/>
  <c r="H33" i="39"/>
  <c r="M33" i="39" s="1"/>
  <c r="F33" i="39"/>
  <c r="K34" i="39" s="1"/>
  <c r="L32" i="39"/>
  <c r="J32" i="39"/>
  <c r="I32" i="39"/>
  <c r="G32" i="39"/>
  <c r="H31" i="39"/>
  <c r="M31" i="39" s="1"/>
  <c r="F31" i="39"/>
  <c r="K32" i="39" s="1"/>
  <c r="L30" i="39"/>
  <c r="I30" i="39"/>
  <c r="H29" i="39"/>
  <c r="F29" i="39"/>
  <c r="K30" i="39" s="1"/>
  <c r="L28" i="39"/>
  <c r="J28" i="39"/>
  <c r="I28" i="39"/>
  <c r="G28" i="39"/>
  <c r="H27" i="39"/>
  <c r="M27" i="39" s="1"/>
  <c r="F27" i="39"/>
  <c r="K28" i="39" s="1"/>
  <c r="L26" i="39"/>
  <c r="I26" i="39"/>
  <c r="H25" i="39"/>
  <c r="M25" i="39" s="1"/>
  <c r="F25" i="39"/>
  <c r="K26" i="39" s="1"/>
  <c r="J24" i="39"/>
  <c r="I24" i="39"/>
  <c r="G24" i="39"/>
  <c r="H23" i="39"/>
  <c r="M23" i="39" s="1"/>
  <c r="F23" i="39"/>
  <c r="L24" i="39" s="1"/>
  <c r="H21" i="39"/>
  <c r="M21" i="39" s="1"/>
  <c r="F21" i="39"/>
  <c r="K22" i="39" s="1"/>
  <c r="H17" i="39"/>
  <c r="M17" i="39" s="1"/>
  <c r="F17" i="39"/>
  <c r="L18" i="39" s="1"/>
  <c r="H15" i="39"/>
  <c r="F15" i="39"/>
  <c r="K16" i="39" s="1"/>
  <c r="H13" i="39"/>
  <c r="F13" i="39"/>
  <c r="L14" i="39" s="1"/>
  <c r="H11" i="39"/>
  <c r="F11" i="39"/>
  <c r="L12" i="39" s="1"/>
  <c r="F53" i="38"/>
  <c r="F52" i="38"/>
  <c r="P52" i="38" s="1"/>
  <c r="F51" i="38"/>
  <c r="P50" i="38"/>
  <c r="F50" i="38"/>
  <c r="L49" i="38"/>
  <c r="F49" i="38"/>
  <c r="P49" i="38" s="1"/>
  <c r="L48" i="38"/>
  <c r="F48" i="38"/>
  <c r="N48" i="38" s="1"/>
  <c r="F47" i="38"/>
  <c r="L47" i="38" s="1"/>
  <c r="J46" i="38"/>
  <c r="F46" i="38"/>
  <c r="L46" i="38" s="1"/>
  <c r="F45" i="38"/>
  <c r="P45" i="38" s="1"/>
  <c r="F44" i="38"/>
  <c r="L44" i="38" s="1"/>
  <c r="F43" i="38"/>
  <c r="J42" i="38"/>
  <c r="F42" i="38"/>
  <c r="L42" i="38" s="1"/>
  <c r="P41" i="38"/>
  <c r="F41" i="38"/>
  <c r="L41" i="38" s="1"/>
  <c r="F40" i="38"/>
  <c r="L40" i="38" s="1"/>
  <c r="P39" i="38"/>
  <c r="N39" i="38"/>
  <c r="L39" i="38"/>
  <c r="J39" i="38"/>
  <c r="F39" i="38"/>
  <c r="P37" i="38"/>
  <c r="N37" i="38"/>
  <c r="J37" i="38"/>
  <c r="F37" i="38"/>
  <c r="J36" i="38"/>
  <c r="F36" i="38"/>
  <c r="P36" i="38" s="1"/>
  <c r="P35" i="38"/>
  <c r="J35" i="38"/>
  <c r="F35" i="38"/>
  <c r="F34" i="38"/>
  <c r="L34" i="38" s="1"/>
  <c r="P33" i="38"/>
  <c r="F33" i="38"/>
  <c r="L33" i="38" s="1"/>
  <c r="N32" i="38"/>
  <c r="J32" i="38"/>
  <c r="F32" i="38"/>
  <c r="P31" i="38"/>
  <c r="F31" i="38"/>
  <c r="L31" i="38" s="1"/>
  <c r="P30" i="38"/>
  <c r="L30" i="38"/>
  <c r="J30" i="38"/>
  <c r="F30" i="38"/>
  <c r="N30" i="38" s="1"/>
  <c r="P29" i="38"/>
  <c r="N29" i="38"/>
  <c r="L29" i="38"/>
  <c r="F29" i="38"/>
  <c r="P28" i="38"/>
  <c r="N28" i="38"/>
  <c r="J28" i="38"/>
  <c r="F28" i="38"/>
  <c r="P27" i="38"/>
  <c r="N27" i="38"/>
  <c r="L27" i="38"/>
  <c r="J27" i="38"/>
  <c r="F27" i="38"/>
  <c r="P26" i="38"/>
  <c r="F26" i="38"/>
  <c r="L26" i="38" s="1"/>
  <c r="P25" i="38"/>
  <c r="N25" i="38"/>
  <c r="L25" i="38"/>
  <c r="J25" i="38"/>
  <c r="F25" i="38"/>
  <c r="P24" i="38"/>
  <c r="N24" i="38"/>
  <c r="L24" i="38"/>
  <c r="J24" i="38"/>
  <c r="F24" i="38"/>
  <c r="P23" i="38"/>
  <c r="N23" i="38"/>
  <c r="L23" i="38"/>
  <c r="F23" i="38"/>
  <c r="P22" i="38"/>
  <c r="N22" i="38"/>
  <c r="L22" i="38"/>
  <c r="J22" i="38"/>
  <c r="F22" i="38"/>
  <c r="P21" i="38"/>
  <c r="F21" i="38"/>
  <c r="P20" i="38"/>
  <c r="N20" i="38"/>
  <c r="L20" i="38"/>
  <c r="J20" i="38"/>
  <c r="F20" i="38"/>
  <c r="P19" i="38"/>
  <c r="N19" i="38"/>
  <c r="L19" i="38"/>
  <c r="J19" i="38"/>
  <c r="F19" i="38"/>
  <c r="N18" i="38"/>
  <c r="J18" i="38"/>
  <c r="F18" i="38"/>
  <c r="P18" i="38" s="1"/>
  <c r="P17" i="38"/>
  <c r="N17" i="38"/>
  <c r="L17" i="38"/>
  <c r="J17" i="38"/>
  <c r="F17" i="38"/>
  <c r="P16" i="38"/>
  <c r="F16" i="38"/>
  <c r="N16" i="38" s="1"/>
  <c r="P15" i="38"/>
  <c r="L15" i="38"/>
  <c r="J15" i="38"/>
  <c r="F15" i="38"/>
  <c r="F14" i="38"/>
  <c r="P14" i="38" s="1"/>
  <c r="F12" i="38"/>
  <c r="F11" i="38"/>
  <c r="P11" i="38" s="1"/>
  <c r="F10" i="38"/>
  <c r="F9" i="38"/>
  <c r="F53" i="37"/>
  <c r="N53" i="37" s="1"/>
  <c r="N52" i="37"/>
  <c r="L52" i="37"/>
  <c r="J52" i="37"/>
  <c r="F52" i="37"/>
  <c r="F51" i="37"/>
  <c r="L51" i="37" s="1"/>
  <c r="N50" i="37"/>
  <c r="F50" i="37"/>
  <c r="J50" i="37" s="1"/>
  <c r="N49" i="37"/>
  <c r="F49" i="37"/>
  <c r="L49" i="37" s="1"/>
  <c r="F48" i="37"/>
  <c r="N48" i="37" s="1"/>
  <c r="N47" i="37"/>
  <c r="F47" i="37"/>
  <c r="N46" i="37"/>
  <c r="J46" i="37"/>
  <c r="F46" i="37"/>
  <c r="N45" i="37"/>
  <c r="L45" i="37"/>
  <c r="F45" i="37"/>
  <c r="J45" i="37" s="1"/>
  <c r="F44" i="37"/>
  <c r="F43" i="37"/>
  <c r="H43" i="37" s="1"/>
  <c r="N42" i="37"/>
  <c r="L42" i="37"/>
  <c r="F42" i="37"/>
  <c r="J41" i="37"/>
  <c r="F41" i="37"/>
  <c r="N40" i="37"/>
  <c r="F40" i="37"/>
  <c r="N39" i="37"/>
  <c r="J39" i="37"/>
  <c r="F39" i="37"/>
  <c r="N37" i="37"/>
  <c r="L37" i="37"/>
  <c r="J37" i="37"/>
  <c r="F37" i="37"/>
  <c r="N36" i="37"/>
  <c r="L36" i="37"/>
  <c r="H36" i="37"/>
  <c r="F36" i="37"/>
  <c r="N35" i="37"/>
  <c r="L35" i="37"/>
  <c r="J35" i="37"/>
  <c r="F35" i="37"/>
  <c r="N34" i="37"/>
  <c r="F34" i="37"/>
  <c r="N33" i="37"/>
  <c r="F33" i="37"/>
  <c r="J33" i="37" s="1"/>
  <c r="N32" i="37"/>
  <c r="J32" i="37"/>
  <c r="F32" i="37"/>
  <c r="N31" i="37"/>
  <c r="F31" i="37"/>
  <c r="J31" i="37" s="1"/>
  <c r="N30" i="37"/>
  <c r="L30" i="37"/>
  <c r="J30" i="37"/>
  <c r="F30" i="37"/>
  <c r="N29" i="37"/>
  <c r="F29" i="37"/>
  <c r="J29" i="37" s="1"/>
  <c r="N28" i="37"/>
  <c r="J28" i="37"/>
  <c r="F28" i="37"/>
  <c r="L28" i="37" s="1"/>
  <c r="N27" i="37"/>
  <c r="L27" i="37"/>
  <c r="F27" i="37"/>
  <c r="N26" i="37"/>
  <c r="L26" i="37"/>
  <c r="J26" i="37"/>
  <c r="F26" i="37"/>
  <c r="N25" i="37"/>
  <c r="L25" i="37"/>
  <c r="J25" i="37"/>
  <c r="F25" i="37"/>
  <c r="N24" i="37"/>
  <c r="L24" i="37"/>
  <c r="J24" i="37"/>
  <c r="F24" i="37"/>
  <c r="H24" i="37" s="1"/>
  <c r="N23" i="37"/>
  <c r="F23" i="37"/>
  <c r="J23" i="37" s="1"/>
  <c r="N22" i="37"/>
  <c r="L22" i="37"/>
  <c r="J22" i="37"/>
  <c r="F22" i="37"/>
  <c r="N21" i="37"/>
  <c r="L21" i="37"/>
  <c r="J21" i="37"/>
  <c r="F21" i="37"/>
  <c r="N20" i="37"/>
  <c r="L20" i="37"/>
  <c r="F20" i="37"/>
  <c r="J20" i="37" s="1"/>
  <c r="N19" i="37"/>
  <c r="L19" i="37"/>
  <c r="J19" i="37"/>
  <c r="F19" i="37"/>
  <c r="H19" i="37" s="1"/>
  <c r="N18" i="37"/>
  <c r="F18" i="37"/>
  <c r="L18" i="37" s="1"/>
  <c r="N17" i="37"/>
  <c r="L17" i="37"/>
  <c r="J17" i="37"/>
  <c r="F17" i="37"/>
  <c r="F16" i="37"/>
  <c r="N16" i="37" s="1"/>
  <c r="N15" i="37"/>
  <c r="L15" i="37"/>
  <c r="F15" i="37"/>
  <c r="L14" i="37"/>
  <c r="F14" i="37"/>
  <c r="N14" i="37" s="1"/>
  <c r="F12" i="37"/>
  <c r="J12" i="37" s="1"/>
  <c r="N11" i="37"/>
  <c r="L11" i="37"/>
  <c r="F11" i="37"/>
  <c r="H11" i="37" s="1"/>
  <c r="F10" i="37"/>
  <c r="N10" i="37" s="1"/>
  <c r="F9" i="37"/>
  <c r="N9" i="37" s="1"/>
  <c r="F99" i="36"/>
  <c r="I100" i="36" s="1"/>
  <c r="I98" i="36"/>
  <c r="H98" i="36"/>
  <c r="G98" i="36"/>
  <c r="F97" i="36"/>
  <c r="F98" i="36" s="1"/>
  <c r="F95" i="36"/>
  <c r="F96" i="36" s="1"/>
  <c r="I94" i="36"/>
  <c r="F93" i="36"/>
  <c r="F94" i="36" s="1"/>
  <c r="I92" i="36"/>
  <c r="H92" i="36"/>
  <c r="G92" i="36"/>
  <c r="F91" i="36"/>
  <c r="F92" i="36" s="1"/>
  <c r="I90" i="36"/>
  <c r="G90" i="36"/>
  <c r="F89" i="36"/>
  <c r="F90" i="36" s="1"/>
  <c r="I88" i="36"/>
  <c r="H88" i="36"/>
  <c r="F87" i="36"/>
  <c r="F88" i="36" s="1"/>
  <c r="I86" i="36"/>
  <c r="H86" i="36"/>
  <c r="G86" i="36"/>
  <c r="F85" i="36"/>
  <c r="F86" i="36" s="1"/>
  <c r="I84" i="36"/>
  <c r="H84" i="36"/>
  <c r="G84" i="36"/>
  <c r="F83" i="36"/>
  <c r="F84" i="36" s="1"/>
  <c r="H82" i="36"/>
  <c r="G82" i="36"/>
  <c r="F81" i="36"/>
  <c r="F82" i="36" s="1"/>
  <c r="I80" i="36"/>
  <c r="H80" i="36"/>
  <c r="G80" i="36"/>
  <c r="F79" i="36"/>
  <c r="F80" i="36" s="1"/>
  <c r="I78" i="36"/>
  <c r="H78" i="36"/>
  <c r="G78" i="36"/>
  <c r="F77" i="36"/>
  <c r="F78" i="36" s="1"/>
  <c r="I76" i="36"/>
  <c r="H76" i="36"/>
  <c r="G76" i="36"/>
  <c r="F75" i="36"/>
  <c r="F76" i="36" s="1"/>
  <c r="I74" i="36"/>
  <c r="G74" i="36"/>
  <c r="F73" i="36"/>
  <c r="H74" i="36" s="1"/>
  <c r="I72" i="36"/>
  <c r="H72" i="36"/>
  <c r="G72" i="36"/>
  <c r="F71" i="36"/>
  <c r="F72" i="36" s="1"/>
  <c r="I69" i="36"/>
  <c r="H69" i="36"/>
  <c r="G69" i="36"/>
  <c r="I68" i="36"/>
  <c r="H68" i="36"/>
  <c r="G68" i="36"/>
  <c r="F67" i="36"/>
  <c r="F68" i="36" s="1"/>
  <c r="I66" i="36"/>
  <c r="G66" i="36"/>
  <c r="F65" i="36"/>
  <c r="F66" i="36" s="1"/>
  <c r="I64" i="36"/>
  <c r="H64" i="36"/>
  <c r="G64" i="36"/>
  <c r="F63" i="36"/>
  <c r="F64" i="36" s="1"/>
  <c r="I62" i="36"/>
  <c r="H62" i="36"/>
  <c r="G62" i="36"/>
  <c r="F61" i="36"/>
  <c r="F62" i="36" s="1"/>
  <c r="I60" i="36"/>
  <c r="H60" i="36"/>
  <c r="F59" i="36"/>
  <c r="F60" i="36" s="1"/>
  <c r="I58" i="36"/>
  <c r="G58" i="36"/>
  <c r="F57" i="36"/>
  <c r="F58" i="36" s="1"/>
  <c r="I56" i="36"/>
  <c r="F55" i="36"/>
  <c r="F56" i="36" s="1"/>
  <c r="G54" i="36"/>
  <c r="F53" i="36"/>
  <c r="F54" i="36" s="1"/>
  <c r="I52" i="36"/>
  <c r="H52" i="36"/>
  <c r="G52" i="36"/>
  <c r="F51" i="36"/>
  <c r="F52" i="36" s="1"/>
  <c r="I50" i="36"/>
  <c r="H50" i="36"/>
  <c r="F49" i="36"/>
  <c r="F50" i="36" s="1"/>
  <c r="I48" i="36"/>
  <c r="H48" i="36"/>
  <c r="G48" i="36"/>
  <c r="F47" i="36"/>
  <c r="F48" i="36" s="1"/>
  <c r="I46" i="36"/>
  <c r="H46" i="36"/>
  <c r="G46" i="36"/>
  <c r="F45" i="36"/>
  <c r="F46" i="36" s="1"/>
  <c r="I44" i="36"/>
  <c r="G44" i="36"/>
  <c r="F43" i="36"/>
  <c r="F44" i="36" s="1"/>
  <c r="I42" i="36"/>
  <c r="H42" i="36"/>
  <c r="G42" i="36"/>
  <c r="F41" i="36"/>
  <c r="F42" i="36" s="1"/>
  <c r="I40" i="36"/>
  <c r="H40" i="36"/>
  <c r="G40" i="36"/>
  <c r="F39" i="36"/>
  <c r="F40" i="36" s="1"/>
  <c r="I38" i="36"/>
  <c r="H38" i="36"/>
  <c r="G38" i="36"/>
  <c r="F37" i="36"/>
  <c r="F38" i="36" s="1"/>
  <c r="I36" i="36"/>
  <c r="H36" i="36"/>
  <c r="G36" i="36"/>
  <c r="F35" i="36"/>
  <c r="F36" i="36" s="1"/>
  <c r="I34" i="36"/>
  <c r="H34" i="36"/>
  <c r="G34" i="36"/>
  <c r="F33" i="36"/>
  <c r="F34" i="36" s="1"/>
  <c r="I32" i="36"/>
  <c r="H32" i="36"/>
  <c r="G32" i="36"/>
  <c r="F31" i="36"/>
  <c r="F32" i="36" s="1"/>
  <c r="I30" i="36"/>
  <c r="H30" i="36"/>
  <c r="G30" i="36"/>
  <c r="F29" i="36"/>
  <c r="F30" i="36" s="1"/>
  <c r="I28" i="36"/>
  <c r="H28" i="36"/>
  <c r="G28" i="36"/>
  <c r="F27" i="36"/>
  <c r="F28" i="36" s="1"/>
  <c r="I26" i="36"/>
  <c r="H26" i="36"/>
  <c r="F25" i="36"/>
  <c r="F26" i="36" s="1"/>
  <c r="I24" i="36"/>
  <c r="H24" i="36"/>
  <c r="G24" i="36"/>
  <c r="F23" i="36"/>
  <c r="F24" i="36" s="1"/>
  <c r="H22" i="36"/>
  <c r="G22" i="36"/>
  <c r="F21" i="36"/>
  <c r="I22" i="36" s="1"/>
  <c r="I19" i="36"/>
  <c r="H19" i="36"/>
  <c r="G19" i="36"/>
  <c r="F17" i="36"/>
  <c r="F18" i="36" s="1"/>
  <c r="H16" i="36"/>
  <c r="F15" i="36"/>
  <c r="F16" i="36" s="1"/>
  <c r="F13" i="36"/>
  <c r="H14" i="36" s="1"/>
  <c r="I12" i="36"/>
  <c r="H12" i="36"/>
  <c r="F11" i="36"/>
  <c r="F12" i="36" s="1"/>
  <c r="I10" i="36"/>
  <c r="F9" i="36"/>
  <c r="F10" i="36" s="1"/>
  <c r="I7" i="36"/>
  <c r="H7" i="36"/>
  <c r="G7" i="36"/>
  <c r="K100" i="35"/>
  <c r="N99" i="35"/>
  <c r="Q100" i="35" s="1"/>
  <c r="J99" i="35"/>
  <c r="J100" i="35" s="1"/>
  <c r="F99" i="35"/>
  <c r="I100" i="35" s="1"/>
  <c r="K98" i="35"/>
  <c r="N97" i="35"/>
  <c r="N98" i="35" s="1"/>
  <c r="J97" i="35"/>
  <c r="J98" i="35" s="1"/>
  <c r="F97" i="35"/>
  <c r="F98" i="35" s="1"/>
  <c r="N95" i="35"/>
  <c r="P96" i="35" s="1"/>
  <c r="J95" i="35"/>
  <c r="J96" i="35" s="1"/>
  <c r="F95" i="35"/>
  <c r="I96" i="35" s="1"/>
  <c r="N93" i="35"/>
  <c r="N94" i="35" s="1"/>
  <c r="J93" i="35"/>
  <c r="J94" i="35" s="1"/>
  <c r="F93" i="35"/>
  <c r="F94" i="35" s="1"/>
  <c r="Q92" i="35"/>
  <c r="P92" i="35"/>
  <c r="O92" i="35"/>
  <c r="M92" i="35"/>
  <c r="L92" i="35"/>
  <c r="N91" i="35"/>
  <c r="N92" i="35" s="1"/>
  <c r="J91" i="35"/>
  <c r="J92" i="35" s="1"/>
  <c r="F91" i="35"/>
  <c r="H92" i="35" s="1"/>
  <c r="Q90" i="35"/>
  <c r="P90" i="35"/>
  <c r="M90" i="35"/>
  <c r="N89" i="35"/>
  <c r="N90" i="35" s="1"/>
  <c r="J89" i="35"/>
  <c r="J90" i="35" s="1"/>
  <c r="F89" i="35"/>
  <c r="F90" i="35" s="1"/>
  <c r="Q88" i="35"/>
  <c r="O88" i="35"/>
  <c r="M88" i="35"/>
  <c r="L88" i="35"/>
  <c r="N87" i="35"/>
  <c r="P88" i="35" s="1"/>
  <c r="J87" i="35"/>
  <c r="J88" i="35" s="1"/>
  <c r="F87" i="35"/>
  <c r="I88" i="35" s="1"/>
  <c r="Q86" i="35"/>
  <c r="O86" i="35"/>
  <c r="L86" i="35"/>
  <c r="K86" i="35"/>
  <c r="N85" i="35"/>
  <c r="N86" i="35" s="1"/>
  <c r="J85" i="35"/>
  <c r="J86" i="35" s="1"/>
  <c r="F85" i="35"/>
  <c r="F86" i="35" s="1"/>
  <c r="Q84" i="35"/>
  <c r="N83" i="35"/>
  <c r="P84" i="35" s="1"/>
  <c r="J83" i="35"/>
  <c r="J84" i="35" s="1"/>
  <c r="F83" i="35"/>
  <c r="F84" i="35" s="1"/>
  <c r="N81" i="35"/>
  <c r="N82" i="35" s="1"/>
  <c r="J81" i="35"/>
  <c r="J82" i="35" s="1"/>
  <c r="F81" i="35"/>
  <c r="F82" i="35" s="1"/>
  <c r="N79" i="35"/>
  <c r="N80" i="35" s="1"/>
  <c r="J79" i="35"/>
  <c r="J80" i="35" s="1"/>
  <c r="F79" i="35"/>
  <c r="H80" i="35" s="1"/>
  <c r="O78" i="35"/>
  <c r="L78" i="35"/>
  <c r="K78" i="35"/>
  <c r="N77" i="35"/>
  <c r="N78" i="35" s="1"/>
  <c r="J77" i="35"/>
  <c r="J78" i="35" s="1"/>
  <c r="F77" i="35"/>
  <c r="F78" i="35" s="1"/>
  <c r="L76" i="35"/>
  <c r="K76" i="35"/>
  <c r="N75" i="35"/>
  <c r="Q76" i="35" s="1"/>
  <c r="J75" i="35"/>
  <c r="J76" i="35" s="1"/>
  <c r="F75" i="35"/>
  <c r="G76" i="35" s="1"/>
  <c r="K74" i="35"/>
  <c r="N73" i="35"/>
  <c r="N74" i="35" s="1"/>
  <c r="J73" i="35"/>
  <c r="J74" i="35" s="1"/>
  <c r="F73" i="35"/>
  <c r="F74" i="35" s="1"/>
  <c r="Q72" i="35"/>
  <c r="P72" i="35"/>
  <c r="O72" i="35"/>
  <c r="M72" i="35"/>
  <c r="L72" i="35"/>
  <c r="K72" i="35"/>
  <c r="I72" i="35"/>
  <c r="G72" i="35"/>
  <c r="N71" i="35"/>
  <c r="J71" i="35"/>
  <c r="J72" i="35" s="1"/>
  <c r="F71" i="35"/>
  <c r="H72" i="35" s="1"/>
  <c r="I69" i="35"/>
  <c r="G69" i="35"/>
  <c r="P68" i="35"/>
  <c r="O68" i="35"/>
  <c r="M68" i="35"/>
  <c r="L68" i="35"/>
  <c r="K68" i="35"/>
  <c r="I68" i="35"/>
  <c r="H68" i="35"/>
  <c r="N67" i="35"/>
  <c r="N68" i="35" s="1"/>
  <c r="J67" i="35"/>
  <c r="J68" i="35" s="1"/>
  <c r="F67" i="35"/>
  <c r="F68" i="35" s="1"/>
  <c r="Q66" i="35"/>
  <c r="P66" i="35"/>
  <c r="M66" i="35"/>
  <c r="L66" i="35"/>
  <c r="N65" i="35"/>
  <c r="O66" i="35" s="1"/>
  <c r="J65" i="35"/>
  <c r="J66" i="35" s="1"/>
  <c r="F65" i="35"/>
  <c r="H66" i="35" s="1"/>
  <c r="P64" i="35"/>
  <c r="O64" i="35"/>
  <c r="M64" i="35"/>
  <c r="L64" i="35"/>
  <c r="K64" i="35"/>
  <c r="I64" i="35"/>
  <c r="G64" i="35"/>
  <c r="N63" i="35"/>
  <c r="N64" i="35" s="1"/>
  <c r="J63" i="35"/>
  <c r="J64" i="35" s="1"/>
  <c r="F63" i="35"/>
  <c r="F64" i="35" s="1"/>
  <c r="Q62" i="35"/>
  <c r="O62" i="35"/>
  <c r="N61" i="35"/>
  <c r="N62" i="35" s="1"/>
  <c r="J61" i="35"/>
  <c r="J62" i="35" s="1"/>
  <c r="F61" i="35"/>
  <c r="G62" i="35" s="1"/>
  <c r="O60" i="35"/>
  <c r="N59" i="35"/>
  <c r="N60" i="35" s="1"/>
  <c r="J59" i="35"/>
  <c r="J60" i="35" s="1"/>
  <c r="F59" i="35"/>
  <c r="F60" i="35" s="1"/>
  <c r="O58" i="35"/>
  <c r="N57" i="35"/>
  <c r="P58" i="35" s="1"/>
  <c r="J57" i="35"/>
  <c r="J58" i="35" s="1"/>
  <c r="F57" i="35"/>
  <c r="F58" i="35" s="1"/>
  <c r="Q56" i="35"/>
  <c r="N55" i="35"/>
  <c r="N56" i="35" s="1"/>
  <c r="J55" i="35"/>
  <c r="J56" i="35" s="1"/>
  <c r="F55" i="35"/>
  <c r="F56" i="35" s="1"/>
  <c r="O54" i="35"/>
  <c r="K54" i="35"/>
  <c r="H54" i="35"/>
  <c r="G54" i="35"/>
  <c r="N53" i="35"/>
  <c r="N54" i="35" s="1"/>
  <c r="J53" i="35"/>
  <c r="J54" i="35" s="1"/>
  <c r="F53" i="35"/>
  <c r="I54" i="35" s="1"/>
  <c r="Q52" i="35"/>
  <c r="I52" i="35"/>
  <c r="N51" i="35"/>
  <c r="N52" i="35" s="1"/>
  <c r="J51" i="35"/>
  <c r="J52" i="35" s="1"/>
  <c r="F51" i="35"/>
  <c r="F52" i="35" s="1"/>
  <c r="Q50" i="35"/>
  <c r="O50" i="35"/>
  <c r="M50" i="35"/>
  <c r="K50" i="35"/>
  <c r="I50" i="35"/>
  <c r="G50" i="35"/>
  <c r="N49" i="35"/>
  <c r="N50" i="35" s="1"/>
  <c r="J49" i="35"/>
  <c r="J50" i="35" s="1"/>
  <c r="F49" i="35"/>
  <c r="F50" i="35" s="1"/>
  <c r="Q48" i="35"/>
  <c r="P48" i="35"/>
  <c r="O48" i="35"/>
  <c r="M48" i="35"/>
  <c r="I48" i="35"/>
  <c r="G48" i="35"/>
  <c r="N47" i="35"/>
  <c r="N48" i="35" s="1"/>
  <c r="J47" i="35"/>
  <c r="J48" i="35" s="1"/>
  <c r="F47" i="35"/>
  <c r="F48" i="35" s="1"/>
  <c r="Q46" i="35"/>
  <c r="O46" i="35"/>
  <c r="M46" i="35"/>
  <c r="N45" i="35"/>
  <c r="P46" i="35" s="1"/>
  <c r="J45" i="35"/>
  <c r="J46" i="35" s="1"/>
  <c r="F45" i="35"/>
  <c r="F46" i="35" s="1"/>
  <c r="Q44" i="35"/>
  <c r="O44" i="35"/>
  <c r="M44" i="35"/>
  <c r="L44" i="35"/>
  <c r="K44" i="35"/>
  <c r="I44" i="35"/>
  <c r="H44" i="35"/>
  <c r="G44" i="35"/>
  <c r="N43" i="35"/>
  <c r="N44" i="35" s="1"/>
  <c r="J43" i="35"/>
  <c r="J44" i="35" s="1"/>
  <c r="F43" i="35"/>
  <c r="F44" i="35" s="1"/>
  <c r="Q42" i="35"/>
  <c r="P42" i="35"/>
  <c r="O42" i="35"/>
  <c r="M42" i="35"/>
  <c r="L42" i="35"/>
  <c r="K42" i="35"/>
  <c r="I42" i="35"/>
  <c r="H42" i="35"/>
  <c r="N41" i="35"/>
  <c r="N42" i="35" s="1"/>
  <c r="J41" i="35"/>
  <c r="J42" i="35" s="1"/>
  <c r="F41" i="35"/>
  <c r="F42" i="35" s="1"/>
  <c r="Q40" i="35"/>
  <c r="P40" i="35"/>
  <c r="O40" i="35"/>
  <c r="M40" i="35"/>
  <c r="N39" i="35"/>
  <c r="N40" i="35" s="1"/>
  <c r="J39" i="35"/>
  <c r="J40" i="35" s="1"/>
  <c r="F39" i="35"/>
  <c r="F40" i="35" s="1"/>
  <c r="Q38" i="35"/>
  <c r="P38" i="35"/>
  <c r="O38" i="35"/>
  <c r="M38" i="35"/>
  <c r="I38" i="35"/>
  <c r="N37" i="35"/>
  <c r="N38" i="35" s="1"/>
  <c r="J37" i="35"/>
  <c r="J38" i="35" s="1"/>
  <c r="F37" i="35"/>
  <c r="G38" i="35" s="1"/>
  <c r="M36" i="35"/>
  <c r="I36" i="35"/>
  <c r="N35" i="35"/>
  <c r="N36" i="35" s="1"/>
  <c r="J35" i="35"/>
  <c r="J36" i="35" s="1"/>
  <c r="F35" i="35"/>
  <c r="F36" i="35" s="1"/>
  <c r="O34" i="35"/>
  <c r="M34" i="35"/>
  <c r="L34" i="35"/>
  <c r="K34" i="35"/>
  <c r="I34" i="35"/>
  <c r="N33" i="35"/>
  <c r="N34" i="35" s="1"/>
  <c r="J33" i="35"/>
  <c r="J34" i="35" s="1"/>
  <c r="F33" i="35"/>
  <c r="F34" i="35" s="1"/>
  <c r="Q32" i="35"/>
  <c r="M32" i="35"/>
  <c r="L32" i="35"/>
  <c r="K32" i="35"/>
  <c r="I32" i="35"/>
  <c r="H32" i="35"/>
  <c r="G32" i="35"/>
  <c r="N31" i="35"/>
  <c r="N32" i="35" s="1"/>
  <c r="J31" i="35"/>
  <c r="J32" i="35" s="1"/>
  <c r="F31" i="35"/>
  <c r="F32" i="35" s="1"/>
  <c r="Q30" i="35"/>
  <c r="O30" i="35"/>
  <c r="L30" i="35"/>
  <c r="K30" i="35"/>
  <c r="I30" i="35"/>
  <c r="N29" i="35"/>
  <c r="N30" i="35" s="1"/>
  <c r="J29" i="35"/>
  <c r="J30" i="35" s="1"/>
  <c r="F29" i="35"/>
  <c r="H30" i="35" s="1"/>
  <c r="Q28" i="35"/>
  <c r="P28" i="35"/>
  <c r="O28" i="35"/>
  <c r="M28" i="35"/>
  <c r="L28" i="35"/>
  <c r="K28" i="35"/>
  <c r="I28" i="35"/>
  <c r="H28" i="35"/>
  <c r="N27" i="35"/>
  <c r="N28" i="35" s="1"/>
  <c r="J27" i="35"/>
  <c r="J28" i="35" s="1"/>
  <c r="F27" i="35"/>
  <c r="F28" i="35" s="1"/>
  <c r="Q26" i="35"/>
  <c r="P26" i="35"/>
  <c r="O26" i="35"/>
  <c r="M26" i="35"/>
  <c r="L26" i="35"/>
  <c r="N25" i="35"/>
  <c r="N26" i="35" s="1"/>
  <c r="J25" i="35"/>
  <c r="J26" i="35" s="1"/>
  <c r="F25" i="35"/>
  <c r="G26" i="35" s="1"/>
  <c r="P24" i="35"/>
  <c r="O24" i="35"/>
  <c r="M24" i="35"/>
  <c r="L24" i="35"/>
  <c r="K24" i="35"/>
  <c r="I24" i="35"/>
  <c r="N23" i="35"/>
  <c r="N24" i="35" s="1"/>
  <c r="J23" i="35"/>
  <c r="J24" i="35" s="1"/>
  <c r="F23" i="35"/>
  <c r="F24" i="35" s="1"/>
  <c r="M22" i="35"/>
  <c r="L22" i="35"/>
  <c r="N21" i="35"/>
  <c r="J21" i="35"/>
  <c r="J22" i="35" s="1"/>
  <c r="F21" i="35"/>
  <c r="I22" i="35" s="1"/>
  <c r="I19" i="35"/>
  <c r="H19" i="35"/>
  <c r="G19" i="35"/>
  <c r="N17" i="35"/>
  <c r="N18" i="35" s="1"/>
  <c r="J17" i="35"/>
  <c r="J18" i="35" s="1"/>
  <c r="F17" i="35"/>
  <c r="F18" i="35" s="1"/>
  <c r="N15" i="35"/>
  <c r="O16" i="35" s="1"/>
  <c r="J15" i="35"/>
  <c r="J16" i="35" s="1"/>
  <c r="F15" i="35"/>
  <c r="H16" i="35" s="1"/>
  <c r="N13" i="35"/>
  <c r="N14" i="35" s="1"/>
  <c r="J13" i="35"/>
  <c r="J14" i="35" s="1"/>
  <c r="F13" i="35"/>
  <c r="F14" i="35" s="1"/>
  <c r="Q12" i="35"/>
  <c r="N11" i="35"/>
  <c r="P12" i="35" s="1"/>
  <c r="J11" i="35"/>
  <c r="J12" i="35" s="1"/>
  <c r="F11" i="35"/>
  <c r="I12" i="35" s="1"/>
  <c r="K10" i="35"/>
  <c r="N9" i="35"/>
  <c r="N10" i="35" s="1"/>
  <c r="J9" i="35"/>
  <c r="J10" i="35" s="1"/>
  <c r="F9" i="35"/>
  <c r="F10" i="35" s="1"/>
  <c r="Q7" i="35"/>
  <c r="P7" i="35"/>
  <c r="O7" i="35"/>
  <c r="M7" i="35"/>
  <c r="L7" i="35"/>
  <c r="K7" i="35"/>
  <c r="I7" i="35"/>
  <c r="H7" i="35"/>
  <c r="G7" i="35"/>
  <c r="N99" i="34"/>
  <c r="N100" i="34" s="1"/>
  <c r="J99" i="34"/>
  <c r="J100" i="34" s="1"/>
  <c r="F99" i="34"/>
  <c r="I100" i="34" s="1"/>
  <c r="O98" i="34"/>
  <c r="N97" i="34"/>
  <c r="N98" i="34" s="1"/>
  <c r="J97" i="34"/>
  <c r="J98" i="34" s="1"/>
  <c r="F97" i="34"/>
  <c r="F98" i="34" s="1"/>
  <c r="N95" i="34"/>
  <c r="N96" i="34" s="1"/>
  <c r="J95" i="34"/>
  <c r="J96" i="34" s="1"/>
  <c r="F95" i="34"/>
  <c r="I96" i="34" s="1"/>
  <c r="I94" i="34"/>
  <c r="H94" i="34"/>
  <c r="N93" i="34"/>
  <c r="N94" i="34" s="1"/>
  <c r="J93" i="34"/>
  <c r="J94" i="34" s="1"/>
  <c r="F93" i="34"/>
  <c r="F94" i="34" s="1"/>
  <c r="Q92" i="34"/>
  <c r="N91" i="34"/>
  <c r="N92" i="34" s="1"/>
  <c r="J91" i="34"/>
  <c r="J92" i="34" s="1"/>
  <c r="F91" i="34"/>
  <c r="G92" i="34" s="1"/>
  <c r="N89" i="34"/>
  <c r="N90" i="34" s="1"/>
  <c r="J89" i="34"/>
  <c r="J90" i="34" s="1"/>
  <c r="F89" i="34"/>
  <c r="F90" i="34" s="1"/>
  <c r="Q88" i="34"/>
  <c r="P88" i="34"/>
  <c r="N87" i="34"/>
  <c r="N88" i="34" s="1"/>
  <c r="J87" i="34"/>
  <c r="J88" i="34" s="1"/>
  <c r="F87" i="34"/>
  <c r="H88" i="34" s="1"/>
  <c r="Q86" i="34"/>
  <c r="N85" i="34"/>
  <c r="N86" i="34" s="1"/>
  <c r="J85" i="34"/>
  <c r="J86" i="34" s="1"/>
  <c r="F85" i="34"/>
  <c r="F86" i="34" s="1"/>
  <c r="N83" i="34"/>
  <c r="N84" i="34" s="1"/>
  <c r="J83" i="34"/>
  <c r="J84" i="34" s="1"/>
  <c r="F83" i="34"/>
  <c r="I84" i="34" s="1"/>
  <c r="N81" i="34"/>
  <c r="N82" i="34" s="1"/>
  <c r="J81" i="34"/>
  <c r="J82" i="34" s="1"/>
  <c r="F81" i="34"/>
  <c r="F82" i="34" s="1"/>
  <c r="N79" i="34"/>
  <c r="N80" i="34" s="1"/>
  <c r="J79" i="34"/>
  <c r="J80" i="34" s="1"/>
  <c r="F79" i="34"/>
  <c r="I80" i="34" s="1"/>
  <c r="Q78" i="34"/>
  <c r="N77" i="34"/>
  <c r="N78" i="34" s="1"/>
  <c r="J77" i="34"/>
  <c r="J78" i="34" s="1"/>
  <c r="F77" i="34"/>
  <c r="F78" i="34" s="1"/>
  <c r="P76" i="34"/>
  <c r="K76" i="34"/>
  <c r="G76" i="34"/>
  <c r="N75" i="34"/>
  <c r="N76" i="34" s="1"/>
  <c r="J75" i="34"/>
  <c r="J76" i="34" s="1"/>
  <c r="F75" i="34"/>
  <c r="I76" i="34" s="1"/>
  <c r="N73" i="34"/>
  <c r="N74" i="34" s="1"/>
  <c r="J73" i="34"/>
  <c r="J74" i="34" s="1"/>
  <c r="F73" i="34"/>
  <c r="F74" i="34" s="1"/>
  <c r="Q72" i="34"/>
  <c r="P72" i="34"/>
  <c r="O72" i="34"/>
  <c r="M72" i="34"/>
  <c r="I72" i="34"/>
  <c r="G72" i="34"/>
  <c r="N71" i="34"/>
  <c r="J71" i="34"/>
  <c r="F71" i="34"/>
  <c r="F72" i="34" s="1"/>
  <c r="Q68" i="34"/>
  <c r="P68" i="34"/>
  <c r="N67" i="34"/>
  <c r="N68" i="34" s="1"/>
  <c r="J67" i="34"/>
  <c r="J68" i="34" s="1"/>
  <c r="F67" i="34"/>
  <c r="F68" i="34" s="1"/>
  <c r="N65" i="34"/>
  <c r="N66" i="34" s="1"/>
  <c r="J65" i="34"/>
  <c r="J66" i="34" s="1"/>
  <c r="F65" i="34"/>
  <c r="G66" i="34" s="1"/>
  <c r="P64" i="34"/>
  <c r="I64" i="34"/>
  <c r="N63" i="34"/>
  <c r="N64" i="34" s="1"/>
  <c r="J63" i="34"/>
  <c r="J64" i="34" s="1"/>
  <c r="F63" i="34"/>
  <c r="F64" i="34" s="1"/>
  <c r="N61" i="34"/>
  <c r="N62" i="34" s="1"/>
  <c r="J61" i="34"/>
  <c r="J62" i="34" s="1"/>
  <c r="F61" i="34"/>
  <c r="H62" i="34" s="1"/>
  <c r="N59" i="34"/>
  <c r="N60" i="34" s="1"/>
  <c r="J59" i="34"/>
  <c r="J60" i="34" s="1"/>
  <c r="F59" i="34"/>
  <c r="F60" i="34" s="1"/>
  <c r="Q58" i="34"/>
  <c r="O58" i="34"/>
  <c r="N57" i="34"/>
  <c r="N58" i="34" s="1"/>
  <c r="J57" i="34"/>
  <c r="J58" i="34" s="1"/>
  <c r="F57" i="34"/>
  <c r="H58" i="34" s="1"/>
  <c r="Q56" i="34"/>
  <c r="N55" i="34"/>
  <c r="N56" i="34" s="1"/>
  <c r="J55" i="34"/>
  <c r="J56" i="34" s="1"/>
  <c r="F55" i="34"/>
  <c r="F56" i="34" s="1"/>
  <c r="G54" i="34"/>
  <c r="N53" i="34"/>
  <c r="N54" i="34" s="1"/>
  <c r="J53" i="34"/>
  <c r="J54" i="34" s="1"/>
  <c r="F53" i="34"/>
  <c r="I54" i="34" s="1"/>
  <c r="N51" i="34"/>
  <c r="N52" i="34" s="1"/>
  <c r="J51" i="34"/>
  <c r="J52" i="34" s="1"/>
  <c r="F51" i="34"/>
  <c r="F52" i="34" s="1"/>
  <c r="M50" i="34"/>
  <c r="I50" i="34"/>
  <c r="G50" i="34"/>
  <c r="N49" i="34"/>
  <c r="N50" i="34" s="1"/>
  <c r="J49" i="34"/>
  <c r="J50" i="34" s="1"/>
  <c r="F49" i="34"/>
  <c r="H50" i="34" s="1"/>
  <c r="Q48" i="34"/>
  <c r="P48" i="34"/>
  <c r="O48" i="34"/>
  <c r="K48" i="34"/>
  <c r="G48" i="34"/>
  <c r="N47" i="34"/>
  <c r="N48" i="34" s="1"/>
  <c r="J47" i="34"/>
  <c r="J48" i="34" s="1"/>
  <c r="F47" i="34"/>
  <c r="F48" i="34" s="1"/>
  <c r="P46" i="34"/>
  <c r="N45" i="34"/>
  <c r="N46" i="34" s="1"/>
  <c r="J45" i="34"/>
  <c r="J46" i="34" s="1"/>
  <c r="F45" i="34"/>
  <c r="I46" i="34" s="1"/>
  <c r="Q44" i="34"/>
  <c r="P44" i="34"/>
  <c r="M44" i="34"/>
  <c r="L44" i="34"/>
  <c r="G44" i="34"/>
  <c r="N43" i="34"/>
  <c r="N44" i="34" s="1"/>
  <c r="J43" i="34"/>
  <c r="J44" i="34" s="1"/>
  <c r="F43" i="34"/>
  <c r="F44" i="34" s="1"/>
  <c r="Q42" i="34"/>
  <c r="P42" i="34"/>
  <c r="O42" i="34"/>
  <c r="L42" i="34"/>
  <c r="K42" i="34"/>
  <c r="H42" i="34"/>
  <c r="N41" i="34"/>
  <c r="N42" i="34" s="1"/>
  <c r="J41" i="34"/>
  <c r="J42" i="34" s="1"/>
  <c r="F41" i="34"/>
  <c r="F42" i="34" s="1"/>
  <c r="Q40" i="34"/>
  <c r="N39" i="34"/>
  <c r="N40" i="34" s="1"/>
  <c r="J39" i="34"/>
  <c r="J40" i="34" s="1"/>
  <c r="F39" i="34"/>
  <c r="F40" i="34" s="1"/>
  <c r="Q38" i="34"/>
  <c r="P38" i="34"/>
  <c r="O38" i="34"/>
  <c r="M38" i="34"/>
  <c r="K38" i="34"/>
  <c r="I38" i="34"/>
  <c r="G38" i="34"/>
  <c r="N37" i="34"/>
  <c r="N38" i="34" s="1"/>
  <c r="J37" i="34"/>
  <c r="J38" i="34" s="1"/>
  <c r="F37" i="34"/>
  <c r="H38" i="34" s="1"/>
  <c r="Q36" i="34"/>
  <c r="N35" i="34"/>
  <c r="N36" i="34" s="1"/>
  <c r="J35" i="34"/>
  <c r="J36" i="34" s="1"/>
  <c r="F35" i="34"/>
  <c r="F36" i="34" s="1"/>
  <c r="Q34" i="34"/>
  <c r="P34" i="34"/>
  <c r="M34" i="34"/>
  <c r="I34" i="34"/>
  <c r="G34" i="34"/>
  <c r="N33" i="34"/>
  <c r="N34" i="34" s="1"/>
  <c r="J33" i="34"/>
  <c r="J34" i="34" s="1"/>
  <c r="F33" i="34"/>
  <c r="H34" i="34" s="1"/>
  <c r="Q32" i="34"/>
  <c r="P32" i="34"/>
  <c r="O32" i="34"/>
  <c r="M32" i="34"/>
  <c r="L32" i="34"/>
  <c r="I32" i="34"/>
  <c r="N31" i="34"/>
  <c r="N32" i="34" s="1"/>
  <c r="J31" i="34"/>
  <c r="J32" i="34" s="1"/>
  <c r="F31" i="34"/>
  <c r="F32" i="34" s="1"/>
  <c r="Q30" i="34"/>
  <c r="P30" i="34"/>
  <c r="M30" i="34"/>
  <c r="I30" i="34"/>
  <c r="N29" i="34"/>
  <c r="N30" i="34" s="1"/>
  <c r="J29" i="34"/>
  <c r="J30" i="34" s="1"/>
  <c r="F29" i="34"/>
  <c r="H30" i="34" s="1"/>
  <c r="Q28" i="34"/>
  <c r="P28" i="34"/>
  <c r="O28" i="34"/>
  <c r="M28" i="34"/>
  <c r="K28" i="34"/>
  <c r="I28" i="34"/>
  <c r="G28" i="34"/>
  <c r="N27" i="34"/>
  <c r="N28" i="34" s="1"/>
  <c r="J27" i="34"/>
  <c r="J28" i="34" s="1"/>
  <c r="F27" i="34"/>
  <c r="F28" i="34" s="1"/>
  <c r="Q26" i="34"/>
  <c r="P26" i="34"/>
  <c r="O26" i="34"/>
  <c r="N25" i="34"/>
  <c r="N26" i="34" s="1"/>
  <c r="J25" i="34"/>
  <c r="J26" i="34" s="1"/>
  <c r="F25" i="34"/>
  <c r="F26" i="34" s="1"/>
  <c r="Q24" i="34"/>
  <c r="P24" i="34"/>
  <c r="O24" i="34"/>
  <c r="N23" i="34"/>
  <c r="N24" i="34" s="1"/>
  <c r="J23" i="34"/>
  <c r="J24" i="34" s="1"/>
  <c r="F23" i="34"/>
  <c r="F24" i="34" s="1"/>
  <c r="Q22" i="34"/>
  <c r="P22" i="34"/>
  <c r="N21" i="34"/>
  <c r="J21" i="34"/>
  <c r="J22" i="34" s="1"/>
  <c r="F21" i="34"/>
  <c r="H22" i="34" s="1"/>
  <c r="N17" i="34"/>
  <c r="Q18" i="34" s="1"/>
  <c r="J17" i="34"/>
  <c r="J18" i="34" s="1"/>
  <c r="F17" i="34"/>
  <c r="F18" i="34" s="1"/>
  <c r="N15" i="34"/>
  <c r="N16" i="34" s="1"/>
  <c r="J15" i="34"/>
  <c r="J16" i="34" s="1"/>
  <c r="F15" i="34"/>
  <c r="I16" i="34" s="1"/>
  <c r="N13" i="34"/>
  <c r="Q14" i="34" s="1"/>
  <c r="J13" i="34"/>
  <c r="J14" i="34" s="1"/>
  <c r="F13" i="34"/>
  <c r="F14" i="34" s="1"/>
  <c r="N11" i="34"/>
  <c r="N12" i="34" s="1"/>
  <c r="J11" i="34"/>
  <c r="J12" i="34" s="1"/>
  <c r="F11" i="34"/>
  <c r="F12" i="34" s="1"/>
  <c r="G7" i="34"/>
  <c r="H7" i="34"/>
  <c r="I7" i="34"/>
  <c r="K7" i="34"/>
  <c r="L7" i="34"/>
  <c r="M7" i="34"/>
  <c r="O7" i="34"/>
  <c r="P7" i="34"/>
  <c r="Q7" i="34"/>
  <c r="F9" i="34"/>
  <c r="I10" i="34" s="1"/>
  <c r="J9" i="34"/>
  <c r="K10" i="34" s="1"/>
  <c r="N9" i="34"/>
  <c r="P10" i="34" s="1"/>
  <c r="G19" i="34"/>
  <c r="H19" i="34"/>
  <c r="I19" i="34"/>
  <c r="K19" i="34"/>
  <c r="L19" i="34"/>
  <c r="G69" i="34"/>
  <c r="N100" i="33"/>
  <c r="I100" i="33"/>
  <c r="H100" i="33"/>
  <c r="F99" i="33"/>
  <c r="P100" i="33" s="1"/>
  <c r="P98" i="33"/>
  <c r="O98" i="33"/>
  <c r="N98" i="33"/>
  <c r="M98" i="33"/>
  <c r="H98" i="33"/>
  <c r="F97" i="33"/>
  <c r="J98" i="33" s="1"/>
  <c r="N96" i="33"/>
  <c r="I96" i="33"/>
  <c r="H96" i="33"/>
  <c r="F95" i="33"/>
  <c r="R96" i="33" s="1"/>
  <c r="N94" i="33"/>
  <c r="M94" i="33"/>
  <c r="J94" i="33"/>
  <c r="I94" i="33"/>
  <c r="H94" i="33"/>
  <c r="F93" i="33"/>
  <c r="R94" i="33" s="1"/>
  <c r="P92" i="33"/>
  <c r="O92" i="33"/>
  <c r="N92" i="33"/>
  <c r="M92" i="33"/>
  <c r="I92" i="33"/>
  <c r="H92" i="33"/>
  <c r="G92" i="33"/>
  <c r="F91" i="33"/>
  <c r="Q92" i="33" s="1"/>
  <c r="O90" i="33"/>
  <c r="N90" i="33"/>
  <c r="M90" i="33"/>
  <c r="J90" i="33"/>
  <c r="I90" i="33"/>
  <c r="H90" i="33"/>
  <c r="G90" i="33"/>
  <c r="F89" i="33"/>
  <c r="R90" i="33" s="1"/>
  <c r="N88" i="33"/>
  <c r="M88" i="33"/>
  <c r="J88" i="33"/>
  <c r="I88" i="33"/>
  <c r="H88" i="33"/>
  <c r="F87" i="33"/>
  <c r="G88" i="33" s="1"/>
  <c r="P86" i="33"/>
  <c r="O86" i="33"/>
  <c r="N86" i="33"/>
  <c r="M86" i="33"/>
  <c r="J86" i="33"/>
  <c r="I86" i="33"/>
  <c r="H86" i="33"/>
  <c r="F85" i="33"/>
  <c r="R86" i="33" s="1"/>
  <c r="P84" i="33"/>
  <c r="O84" i="33"/>
  <c r="N84" i="33"/>
  <c r="M84" i="33"/>
  <c r="J84" i="33"/>
  <c r="I84" i="33"/>
  <c r="H84" i="33"/>
  <c r="F83" i="33"/>
  <c r="R84" i="33" s="1"/>
  <c r="N82" i="33"/>
  <c r="M82" i="33"/>
  <c r="H82" i="33"/>
  <c r="F81" i="33"/>
  <c r="R82" i="33" s="1"/>
  <c r="P80" i="33"/>
  <c r="O80" i="33"/>
  <c r="N80" i="33"/>
  <c r="M80" i="33"/>
  <c r="I80" i="33"/>
  <c r="F79" i="33"/>
  <c r="L80" i="33" s="1"/>
  <c r="P78" i="33"/>
  <c r="O78" i="33"/>
  <c r="N78" i="33"/>
  <c r="M78" i="33"/>
  <c r="I78" i="33"/>
  <c r="H78" i="33"/>
  <c r="G78" i="33"/>
  <c r="F77" i="33"/>
  <c r="R78" i="33" s="1"/>
  <c r="P76" i="33"/>
  <c r="O76" i="33"/>
  <c r="N76" i="33"/>
  <c r="M76" i="33"/>
  <c r="J76" i="33"/>
  <c r="I76" i="33"/>
  <c r="H76" i="33"/>
  <c r="F75" i="33"/>
  <c r="G76" i="33" s="1"/>
  <c r="P74" i="33"/>
  <c r="N74" i="33"/>
  <c r="M74" i="33"/>
  <c r="J74" i="33"/>
  <c r="I74" i="33"/>
  <c r="H74" i="33"/>
  <c r="F73" i="33"/>
  <c r="G74" i="33" s="1"/>
  <c r="P72" i="33"/>
  <c r="O72" i="33"/>
  <c r="N72" i="33"/>
  <c r="M72" i="33"/>
  <c r="J72" i="33"/>
  <c r="I72" i="33"/>
  <c r="H72" i="33"/>
  <c r="G72" i="33"/>
  <c r="F71" i="33"/>
  <c r="G69" i="33"/>
  <c r="P68" i="33"/>
  <c r="O68" i="33"/>
  <c r="N68" i="33"/>
  <c r="M68" i="33"/>
  <c r="J68" i="33"/>
  <c r="I68" i="33"/>
  <c r="H68" i="33"/>
  <c r="F67" i="33"/>
  <c r="R68" i="33" s="1"/>
  <c r="P66" i="33"/>
  <c r="N66" i="33"/>
  <c r="M66" i="33"/>
  <c r="J66" i="33"/>
  <c r="I66" i="33"/>
  <c r="H66" i="33"/>
  <c r="F65" i="33"/>
  <c r="G66" i="33" s="1"/>
  <c r="P64" i="33"/>
  <c r="O64" i="33"/>
  <c r="N64" i="33"/>
  <c r="M64" i="33"/>
  <c r="L64" i="33"/>
  <c r="J64" i="33"/>
  <c r="I64" i="33"/>
  <c r="H64" i="33"/>
  <c r="F63" i="33"/>
  <c r="R64" i="33" s="1"/>
  <c r="P62" i="33"/>
  <c r="N62" i="33"/>
  <c r="M62" i="33"/>
  <c r="J62" i="33"/>
  <c r="I62" i="33"/>
  <c r="G62" i="33"/>
  <c r="F61" i="33"/>
  <c r="R62" i="33" s="1"/>
  <c r="P60" i="33"/>
  <c r="N60" i="33"/>
  <c r="M60" i="33"/>
  <c r="I60" i="33"/>
  <c r="H60" i="33"/>
  <c r="F59" i="33"/>
  <c r="R60" i="33" s="1"/>
  <c r="Q58" i="33"/>
  <c r="P58" i="33"/>
  <c r="N58" i="33"/>
  <c r="M58" i="33"/>
  <c r="J58" i="33"/>
  <c r="I58" i="33"/>
  <c r="H58" i="33"/>
  <c r="F57" i="33"/>
  <c r="G58" i="33" s="1"/>
  <c r="P56" i="33"/>
  <c r="N56" i="33"/>
  <c r="M56" i="33"/>
  <c r="I56" i="33"/>
  <c r="H56" i="33"/>
  <c r="G56" i="33"/>
  <c r="F55" i="33"/>
  <c r="R56" i="33" s="1"/>
  <c r="P54" i="33"/>
  <c r="N54" i="33"/>
  <c r="J54" i="33"/>
  <c r="I54" i="33"/>
  <c r="H54" i="33"/>
  <c r="G54" i="33"/>
  <c r="F53" i="33"/>
  <c r="M54" i="33" s="1"/>
  <c r="P52" i="33"/>
  <c r="O52" i="33"/>
  <c r="N52" i="33"/>
  <c r="M52" i="33"/>
  <c r="J52" i="33"/>
  <c r="I52" i="33"/>
  <c r="F51" i="33"/>
  <c r="R52" i="33" s="1"/>
  <c r="P50" i="33"/>
  <c r="O50" i="33"/>
  <c r="J50" i="33"/>
  <c r="I50" i="33"/>
  <c r="F49" i="33"/>
  <c r="R50" i="33" s="1"/>
  <c r="P48" i="33"/>
  <c r="N48" i="33"/>
  <c r="M48" i="33"/>
  <c r="J48" i="33"/>
  <c r="I48" i="33"/>
  <c r="H48" i="33"/>
  <c r="G48" i="33"/>
  <c r="F47" i="33"/>
  <c r="L48" i="33" s="1"/>
  <c r="P46" i="33"/>
  <c r="O46" i="33"/>
  <c r="N46" i="33"/>
  <c r="M46" i="33"/>
  <c r="J46" i="33"/>
  <c r="I46" i="33"/>
  <c r="H46" i="33"/>
  <c r="F45" i="33"/>
  <c r="G46" i="33" s="1"/>
  <c r="P44" i="33"/>
  <c r="O44" i="33"/>
  <c r="N44" i="33"/>
  <c r="M44" i="33"/>
  <c r="L44" i="33"/>
  <c r="J44" i="33"/>
  <c r="I44" i="33"/>
  <c r="H44" i="33"/>
  <c r="G44" i="33"/>
  <c r="F43" i="33"/>
  <c r="R44" i="33" s="1"/>
  <c r="P42" i="33"/>
  <c r="O42" i="33"/>
  <c r="N42" i="33"/>
  <c r="M42" i="33"/>
  <c r="L42" i="33"/>
  <c r="J42" i="33"/>
  <c r="I42" i="33"/>
  <c r="H42" i="33"/>
  <c r="G42" i="33"/>
  <c r="F41" i="33"/>
  <c r="R42" i="33" s="1"/>
  <c r="P40" i="33"/>
  <c r="O40" i="33"/>
  <c r="N40" i="33"/>
  <c r="M40" i="33"/>
  <c r="J40" i="33"/>
  <c r="I40" i="33"/>
  <c r="H40" i="33"/>
  <c r="G40" i="33"/>
  <c r="F39" i="33"/>
  <c r="R40" i="33" s="1"/>
  <c r="P38" i="33"/>
  <c r="O38" i="33"/>
  <c r="N38" i="33"/>
  <c r="M38" i="33"/>
  <c r="J38" i="33"/>
  <c r="I38" i="33"/>
  <c r="H38" i="33"/>
  <c r="G38" i="33"/>
  <c r="F37" i="33"/>
  <c r="R38" i="33" s="1"/>
  <c r="P36" i="33"/>
  <c r="O36" i="33"/>
  <c r="N36" i="33"/>
  <c r="M36" i="33"/>
  <c r="J36" i="33"/>
  <c r="I36" i="33"/>
  <c r="F35" i="33"/>
  <c r="R36" i="33" s="1"/>
  <c r="P34" i="33"/>
  <c r="O34" i="33"/>
  <c r="N34" i="33"/>
  <c r="M34" i="33"/>
  <c r="J34" i="33"/>
  <c r="H34" i="33"/>
  <c r="G34" i="33"/>
  <c r="F33" i="33"/>
  <c r="Q34" i="33" s="1"/>
  <c r="P32" i="33"/>
  <c r="O32" i="33"/>
  <c r="N32" i="33"/>
  <c r="M32" i="33"/>
  <c r="J32" i="33"/>
  <c r="I32" i="33"/>
  <c r="H32" i="33"/>
  <c r="G32" i="33"/>
  <c r="F31" i="33"/>
  <c r="R32" i="33" s="1"/>
  <c r="P30" i="33"/>
  <c r="N30" i="33"/>
  <c r="M30" i="33"/>
  <c r="J30" i="33"/>
  <c r="I30" i="33"/>
  <c r="H30" i="33"/>
  <c r="F29" i="33"/>
  <c r="G30" i="33" s="1"/>
  <c r="Q28" i="33"/>
  <c r="P28" i="33"/>
  <c r="O28" i="33"/>
  <c r="N28" i="33"/>
  <c r="M28" i="33"/>
  <c r="J28" i="33"/>
  <c r="I28" i="33"/>
  <c r="H28" i="33"/>
  <c r="G28" i="33"/>
  <c r="F27" i="33"/>
  <c r="R28" i="33" s="1"/>
  <c r="O26" i="33"/>
  <c r="N26" i="33"/>
  <c r="J26" i="33"/>
  <c r="I26" i="33"/>
  <c r="H26" i="33"/>
  <c r="G26" i="33"/>
  <c r="F25" i="33"/>
  <c r="R26" i="33" s="1"/>
  <c r="P24" i="33"/>
  <c r="O24" i="33"/>
  <c r="N24" i="33"/>
  <c r="M24" i="33"/>
  <c r="J24" i="33"/>
  <c r="I24" i="33"/>
  <c r="H24" i="33"/>
  <c r="G24" i="33"/>
  <c r="F23" i="33"/>
  <c r="L24" i="33" s="1"/>
  <c r="N22" i="33"/>
  <c r="J22" i="33"/>
  <c r="I22" i="33"/>
  <c r="H22" i="33"/>
  <c r="F21" i="33"/>
  <c r="L19" i="33"/>
  <c r="K19" i="33"/>
  <c r="J19" i="33"/>
  <c r="I19" i="33"/>
  <c r="H19" i="33"/>
  <c r="G19" i="33"/>
  <c r="F17" i="33"/>
  <c r="P18" i="33" s="1"/>
  <c r="P16" i="33"/>
  <c r="N16" i="33"/>
  <c r="J16" i="33"/>
  <c r="I16" i="33"/>
  <c r="H16" i="33"/>
  <c r="F15" i="33"/>
  <c r="R16" i="33" s="1"/>
  <c r="N14" i="33"/>
  <c r="F13" i="33"/>
  <c r="R14" i="33" s="1"/>
  <c r="N12" i="33"/>
  <c r="M12" i="33"/>
  <c r="J12" i="33"/>
  <c r="I12" i="33"/>
  <c r="F11" i="33"/>
  <c r="H12" i="33" s="1"/>
  <c r="N10" i="33"/>
  <c r="M10" i="33"/>
  <c r="H10" i="33"/>
  <c r="F9" i="33"/>
  <c r="R10" i="33" s="1"/>
  <c r="R7" i="33"/>
  <c r="Q7" i="33"/>
  <c r="P7" i="33"/>
  <c r="O7" i="33"/>
  <c r="N7" i="33"/>
  <c r="M7" i="33"/>
  <c r="L7" i="33"/>
  <c r="K7" i="33"/>
  <c r="J7" i="33"/>
  <c r="I7" i="33"/>
  <c r="H7" i="33"/>
  <c r="G7" i="33"/>
  <c r="F9" i="32"/>
  <c r="I10" i="32" s="1"/>
  <c r="R7" i="32"/>
  <c r="Q7" i="32"/>
  <c r="P7" i="32"/>
  <c r="O7" i="32"/>
  <c r="N7" i="32"/>
  <c r="M7" i="32"/>
  <c r="L7" i="32"/>
  <c r="K7" i="32"/>
  <c r="J7" i="32"/>
  <c r="I7" i="32"/>
  <c r="H7" i="32"/>
  <c r="G7" i="32"/>
  <c r="N100" i="31"/>
  <c r="F99" i="31"/>
  <c r="P100" i="31" s="1"/>
  <c r="N98" i="31"/>
  <c r="F97" i="31"/>
  <c r="Q98" i="31" s="1"/>
  <c r="N96" i="31"/>
  <c r="F95" i="31"/>
  <c r="R96" i="31" s="1"/>
  <c r="M94" i="31"/>
  <c r="F93" i="31"/>
  <c r="R94" i="31" s="1"/>
  <c r="N92" i="31"/>
  <c r="H92" i="31"/>
  <c r="F91" i="31"/>
  <c r="M92" i="31" s="1"/>
  <c r="F89" i="31"/>
  <c r="H90" i="31" s="1"/>
  <c r="O88" i="31"/>
  <c r="N88" i="31"/>
  <c r="F87" i="31"/>
  <c r="G88" i="31" s="1"/>
  <c r="N86" i="31"/>
  <c r="H86" i="31"/>
  <c r="F85" i="31"/>
  <c r="Q86" i="31" s="1"/>
  <c r="F83" i="31"/>
  <c r="Q84" i="31" s="1"/>
  <c r="F81" i="31"/>
  <c r="R82" i="31" s="1"/>
  <c r="F79" i="31"/>
  <c r="G80" i="31" s="1"/>
  <c r="R78" i="31"/>
  <c r="O78" i="31"/>
  <c r="N78" i="31"/>
  <c r="L78" i="31"/>
  <c r="I78" i="31"/>
  <c r="H78" i="31"/>
  <c r="F77" i="31"/>
  <c r="Q78" i="31" s="1"/>
  <c r="N76" i="31"/>
  <c r="F75" i="31"/>
  <c r="P76" i="31" s="1"/>
  <c r="F73" i="31"/>
  <c r="Q74" i="31" s="1"/>
  <c r="P72" i="31"/>
  <c r="N72" i="31"/>
  <c r="J72" i="31"/>
  <c r="I72" i="31"/>
  <c r="H72" i="31"/>
  <c r="F71" i="31"/>
  <c r="Q72" i="31" s="1"/>
  <c r="R68" i="31"/>
  <c r="O68" i="31"/>
  <c r="F67" i="31"/>
  <c r="G68" i="31" s="1"/>
  <c r="N66" i="31"/>
  <c r="F65" i="31"/>
  <c r="M66" i="31" s="1"/>
  <c r="R64" i="31"/>
  <c r="N64" i="31"/>
  <c r="L64" i="31"/>
  <c r="H64" i="31"/>
  <c r="F63" i="31"/>
  <c r="G64" i="31" s="1"/>
  <c r="F61" i="31"/>
  <c r="J62" i="31" s="1"/>
  <c r="R60" i="31"/>
  <c r="L60" i="31"/>
  <c r="F59" i="31"/>
  <c r="Q60" i="31" s="1"/>
  <c r="N58" i="31"/>
  <c r="M58" i="31"/>
  <c r="H58" i="31"/>
  <c r="F57" i="31"/>
  <c r="Q58" i="31" s="1"/>
  <c r="N56" i="31"/>
  <c r="H56" i="31"/>
  <c r="F55" i="31"/>
  <c r="G56" i="31" s="1"/>
  <c r="R54" i="31"/>
  <c r="N54" i="31"/>
  <c r="L54" i="31"/>
  <c r="H54" i="31"/>
  <c r="F53" i="31"/>
  <c r="Q54" i="31" s="1"/>
  <c r="N52" i="31"/>
  <c r="L52" i="31"/>
  <c r="F51" i="31"/>
  <c r="M52" i="31" s="1"/>
  <c r="R50" i="31"/>
  <c r="N50" i="31"/>
  <c r="L50" i="31"/>
  <c r="H50" i="31"/>
  <c r="F49" i="31"/>
  <c r="P50" i="31" s="1"/>
  <c r="P48" i="31"/>
  <c r="O48" i="31"/>
  <c r="N48" i="31"/>
  <c r="J48" i="31"/>
  <c r="H48" i="31"/>
  <c r="F47" i="31"/>
  <c r="Q48" i="31" s="1"/>
  <c r="F45" i="31"/>
  <c r="R46" i="31" s="1"/>
  <c r="R44" i="31"/>
  <c r="P44" i="31"/>
  <c r="N44" i="31"/>
  <c r="M44" i="31"/>
  <c r="L44" i="31"/>
  <c r="J44" i="31"/>
  <c r="H44" i="31"/>
  <c r="F43" i="31"/>
  <c r="Q44" i="31" s="1"/>
  <c r="R42" i="31"/>
  <c r="P42" i="31"/>
  <c r="O42" i="31"/>
  <c r="N42" i="31"/>
  <c r="M42" i="31"/>
  <c r="L42" i="31"/>
  <c r="K42" i="31"/>
  <c r="J42" i="31"/>
  <c r="I42" i="31"/>
  <c r="H42" i="31"/>
  <c r="F41" i="31"/>
  <c r="G42" i="31" s="1"/>
  <c r="R40" i="31"/>
  <c r="N40" i="31"/>
  <c r="H40" i="31"/>
  <c r="F39" i="31"/>
  <c r="I40" i="31" s="1"/>
  <c r="R38" i="31"/>
  <c r="P38" i="31"/>
  <c r="N38" i="31"/>
  <c r="M38" i="31"/>
  <c r="L38" i="31"/>
  <c r="K38" i="31"/>
  <c r="H38" i="31"/>
  <c r="F37" i="31"/>
  <c r="J38" i="31" s="1"/>
  <c r="R36" i="31"/>
  <c r="N36" i="31"/>
  <c r="L36" i="31"/>
  <c r="H36" i="31"/>
  <c r="F35" i="31"/>
  <c r="Q36" i="31" s="1"/>
  <c r="P34" i="31"/>
  <c r="N34" i="31"/>
  <c r="L34" i="31"/>
  <c r="H34" i="31"/>
  <c r="F33" i="31"/>
  <c r="Q34" i="31" s="1"/>
  <c r="R32" i="31"/>
  <c r="P32" i="31"/>
  <c r="N32" i="31"/>
  <c r="M32" i="31"/>
  <c r="L32" i="31"/>
  <c r="J32" i="31"/>
  <c r="H32" i="31"/>
  <c r="F31" i="31"/>
  <c r="Q32" i="31" s="1"/>
  <c r="R30" i="31"/>
  <c r="N30" i="31"/>
  <c r="L30" i="31"/>
  <c r="H30" i="31"/>
  <c r="F29" i="31"/>
  <c r="Q30" i="31" s="1"/>
  <c r="R28" i="31"/>
  <c r="P28" i="31"/>
  <c r="O28" i="31"/>
  <c r="N28" i="31"/>
  <c r="M28" i="31"/>
  <c r="L28" i="31"/>
  <c r="J28" i="31"/>
  <c r="I28" i="31"/>
  <c r="H28" i="31"/>
  <c r="F27" i="31"/>
  <c r="Q28" i="31" s="1"/>
  <c r="N26" i="31"/>
  <c r="H26" i="31"/>
  <c r="F25" i="31"/>
  <c r="J26" i="31" s="1"/>
  <c r="P24" i="31"/>
  <c r="J24" i="31"/>
  <c r="F23" i="31"/>
  <c r="Q24" i="31" s="1"/>
  <c r="F21" i="31"/>
  <c r="R22" i="31" s="1"/>
  <c r="F17" i="31"/>
  <c r="M18" i="31" s="1"/>
  <c r="F15" i="31"/>
  <c r="H16" i="31" s="1"/>
  <c r="F13" i="31"/>
  <c r="O14" i="31" s="1"/>
  <c r="F11" i="31"/>
  <c r="P12" i="31" s="1"/>
  <c r="F99" i="30"/>
  <c r="N100" i="30" s="1"/>
  <c r="F97" i="30"/>
  <c r="L98" i="30" s="1"/>
  <c r="F95" i="30"/>
  <c r="O96" i="30" s="1"/>
  <c r="F93" i="30"/>
  <c r="N94" i="30" s="1"/>
  <c r="F91" i="30"/>
  <c r="L92" i="30" s="1"/>
  <c r="F89" i="30"/>
  <c r="K90" i="30" s="1"/>
  <c r="I88" i="30"/>
  <c r="F87" i="30"/>
  <c r="N88" i="30" s="1"/>
  <c r="K86" i="30"/>
  <c r="F85" i="30"/>
  <c r="M86" i="30" s="1"/>
  <c r="I84" i="30"/>
  <c r="F83" i="30"/>
  <c r="K84" i="30" s="1"/>
  <c r="F81" i="30"/>
  <c r="O82" i="30" s="1"/>
  <c r="K80" i="30"/>
  <c r="F79" i="30"/>
  <c r="M80" i="30" s="1"/>
  <c r="O78" i="30"/>
  <c r="M78" i="30"/>
  <c r="I78" i="30"/>
  <c r="F77" i="30"/>
  <c r="L78" i="30" s="1"/>
  <c r="K76" i="30"/>
  <c r="I76" i="30"/>
  <c r="F75" i="30"/>
  <c r="J76" i="30" s="1"/>
  <c r="F73" i="30"/>
  <c r="N74" i="30" s="1"/>
  <c r="M72" i="30"/>
  <c r="K72" i="30"/>
  <c r="F71" i="30"/>
  <c r="L72" i="30" s="1"/>
  <c r="K68" i="30"/>
  <c r="I68" i="30"/>
  <c r="F67" i="30"/>
  <c r="J68" i="30" s="1"/>
  <c r="O66" i="30"/>
  <c r="K66" i="30"/>
  <c r="I66" i="30"/>
  <c r="F65" i="30"/>
  <c r="N66" i="30" s="1"/>
  <c r="O64" i="30"/>
  <c r="N64" i="30"/>
  <c r="K64" i="30"/>
  <c r="I64" i="30"/>
  <c r="H64" i="30"/>
  <c r="F63" i="30"/>
  <c r="M64" i="30" s="1"/>
  <c r="I62" i="30"/>
  <c r="F61" i="30"/>
  <c r="J62" i="30" s="1"/>
  <c r="I60" i="30"/>
  <c r="F59" i="30"/>
  <c r="N60" i="30" s="1"/>
  <c r="M58" i="30"/>
  <c r="K58" i="30"/>
  <c r="I58" i="30"/>
  <c r="H58" i="30"/>
  <c r="F57" i="30"/>
  <c r="L58" i="30" s="1"/>
  <c r="K56" i="30"/>
  <c r="F55" i="30"/>
  <c r="J56" i="30" s="1"/>
  <c r="O54" i="30"/>
  <c r="M54" i="30"/>
  <c r="K54" i="30"/>
  <c r="I54" i="30"/>
  <c r="F53" i="30"/>
  <c r="G54" i="30" s="1"/>
  <c r="O52" i="30"/>
  <c r="I52" i="30"/>
  <c r="F51" i="30"/>
  <c r="N52" i="30" s="1"/>
  <c r="O50" i="30"/>
  <c r="K50" i="30"/>
  <c r="I50" i="30"/>
  <c r="F49" i="30"/>
  <c r="L50" i="30" s="1"/>
  <c r="N48" i="30"/>
  <c r="M48" i="30"/>
  <c r="K48" i="30"/>
  <c r="I48" i="30"/>
  <c r="H48" i="30"/>
  <c r="F47" i="30"/>
  <c r="J48" i="30" s="1"/>
  <c r="M46" i="30"/>
  <c r="K46" i="30"/>
  <c r="F45" i="30"/>
  <c r="N46" i="30" s="1"/>
  <c r="O44" i="30"/>
  <c r="M44" i="30"/>
  <c r="K44" i="30"/>
  <c r="I44" i="30"/>
  <c r="F43" i="30"/>
  <c r="L44" i="30" s="1"/>
  <c r="O42" i="30"/>
  <c r="N42" i="30"/>
  <c r="M42" i="30"/>
  <c r="L42" i="30"/>
  <c r="K42" i="30"/>
  <c r="I42" i="30"/>
  <c r="H42" i="30"/>
  <c r="F41" i="30"/>
  <c r="J42" i="30" s="1"/>
  <c r="M40" i="30"/>
  <c r="K40" i="30"/>
  <c r="F39" i="30"/>
  <c r="N40" i="30" s="1"/>
  <c r="O38" i="30"/>
  <c r="N38" i="30"/>
  <c r="M38" i="30"/>
  <c r="K38" i="30"/>
  <c r="I38" i="30"/>
  <c r="H38" i="30"/>
  <c r="F37" i="30"/>
  <c r="G38" i="30" s="1"/>
  <c r="O36" i="30"/>
  <c r="K36" i="30"/>
  <c r="I36" i="30"/>
  <c r="F35" i="30"/>
  <c r="L36" i="30" s="1"/>
  <c r="M34" i="30"/>
  <c r="K34" i="30"/>
  <c r="I34" i="30"/>
  <c r="F33" i="30"/>
  <c r="N34" i="30" s="1"/>
  <c r="O32" i="30"/>
  <c r="N32" i="30"/>
  <c r="M32" i="30"/>
  <c r="K32" i="30"/>
  <c r="I32" i="30"/>
  <c r="H32" i="30"/>
  <c r="F31" i="30"/>
  <c r="G32" i="30" s="1"/>
  <c r="O30" i="30"/>
  <c r="M30" i="30"/>
  <c r="K30" i="30"/>
  <c r="I30" i="30"/>
  <c r="F29" i="30"/>
  <c r="N30" i="30" s="1"/>
  <c r="O28" i="30"/>
  <c r="M28" i="30"/>
  <c r="L28" i="30"/>
  <c r="K28" i="30"/>
  <c r="I28" i="30"/>
  <c r="F27" i="30"/>
  <c r="N28" i="30" s="1"/>
  <c r="M26" i="30"/>
  <c r="I26" i="30"/>
  <c r="F25" i="30"/>
  <c r="N26" i="30" s="1"/>
  <c r="M24" i="30"/>
  <c r="K24" i="30"/>
  <c r="I24" i="30"/>
  <c r="F23" i="30"/>
  <c r="L24" i="30" s="1"/>
  <c r="F21" i="30"/>
  <c r="J22" i="30" s="1"/>
  <c r="F17" i="30"/>
  <c r="N18" i="30" s="1"/>
  <c r="F15" i="30"/>
  <c r="L16" i="30" s="1"/>
  <c r="F13" i="30"/>
  <c r="J14" i="30" s="1"/>
  <c r="F11" i="30"/>
  <c r="O12" i="30" s="1"/>
  <c r="V49" i="2"/>
  <c r="V46" i="2"/>
  <c r="R46" i="2"/>
  <c r="V41" i="2"/>
  <c r="V39" i="2"/>
  <c r="V37" i="2"/>
  <c r="V35" i="2"/>
  <c r="V32" i="2"/>
  <c r="R32" i="2"/>
  <c r="V31" i="2"/>
  <c r="V30" i="2"/>
  <c r="R30" i="2"/>
  <c r="V28" i="2"/>
  <c r="V27" i="2"/>
  <c r="R27" i="2"/>
  <c r="V26" i="2"/>
  <c r="V25" i="2"/>
  <c r="V24" i="2"/>
  <c r="R24" i="2"/>
  <c r="V23" i="2"/>
  <c r="R23" i="2"/>
  <c r="V22" i="2"/>
  <c r="R22" i="2"/>
  <c r="V21" i="2"/>
  <c r="V20" i="2"/>
  <c r="R20" i="2"/>
  <c r="V19" i="2"/>
  <c r="R19" i="2"/>
  <c r="V18" i="2"/>
  <c r="V17" i="2"/>
  <c r="R17" i="2"/>
  <c r="V15" i="2"/>
  <c r="T11" i="2"/>
  <c r="R11" i="2"/>
  <c r="V9" i="2"/>
  <c r="T9" i="2"/>
  <c r="R9" i="2"/>
  <c r="F53" i="2"/>
  <c r="T53" i="2" s="1"/>
  <c r="F52" i="2"/>
  <c r="F51" i="2"/>
  <c r="F50" i="2"/>
  <c r="V50" i="2" s="1"/>
  <c r="F49" i="2"/>
  <c r="R49" i="2" s="1"/>
  <c r="F48" i="2"/>
  <c r="F47" i="2"/>
  <c r="N47" i="2" s="1"/>
  <c r="F46" i="2"/>
  <c r="N46" i="2" s="1"/>
  <c r="F45" i="2"/>
  <c r="T45" i="2" s="1"/>
  <c r="F44" i="2"/>
  <c r="F43" i="2"/>
  <c r="R43" i="2" s="1"/>
  <c r="F42" i="2"/>
  <c r="V42" i="2" s="1"/>
  <c r="N41" i="2"/>
  <c r="F41" i="2"/>
  <c r="R41" i="2" s="1"/>
  <c r="F40" i="2"/>
  <c r="N39" i="2"/>
  <c r="L39" i="2"/>
  <c r="F39" i="2"/>
  <c r="R39" i="2" s="1"/>
  <c r="F37" i="2"/>
  <c r="H37" i="2" s="1"/>
  <c r="F36" i="2"/>
  <c r="V36" i="2" s="1"/>
  <c r="F35" i="2"/>
  <c r="F34" i="2"/>
  <c r="R34" i="2" s="1"/>
  <c r="F33" i="2"/>
  <c r="V33" i="2" s="1"/>
  <c r="F32" i="2"/>
  <c r="T32" i="2" s="1"/>
  <c r="F31" i="2"/>
  <c r="F30" i="2"/>
  <c r="T30" i="2" s="1"/>
  <c r="F29" i="2"/>
  <c r="L28" i="2"/>
  <c r="F28" i="2"/>
  <c r="J28" i="2" s="1"/>
  <c r="N27" i="2"/>
  <c r="H27" i="2"/>
  <c r="F27" i="2"/>
  <c r="P27" i="2" s="1"/>
  <c r="F26" i="2"/>
  <c r="T26" i="2" s="1"/>
  <c r="P25" i="2"/>
  <c r="N25" i="2"/>
  <c r="H25" i="2"/>
  <c r="F25" i="2"/>
  <c r="J25" i="2" s="1"/>
  <c r="P24" i="2"/>
  <c r="N24" i="2"/>
  <c r="H24" i="2"/>
  <c r="F24" i="2"/>
  <c r="L24" i="2" s="1"/>
  <c r="P23" i="2"/>
  <c r="F23" i="2"/>
  <c r="P22" i="2"/>
  <c r="N22" i="2"/>
  <c r="F22" i="2"/>
  <c r="L22" i="2" s="1"/>
  <c r="F21" i="2"/>
  <c r="H21" i="2" s="1"/>
  <c r="P20" i="2"/>
  <c r="N20" i="2"/>
  <c r="F20" i="2"/>
  <c r="H20" i="2" s="1"/>
  <c r="P19" i="2"/>
  <c r="N19" i="2"/>
  <c r="H19" i="2"/>
  <c r="F19" i="2"/>
  <c r="N18" i="2"/>
  <c r="F18" i="2"/>
  <c r="R18" i="2" s="1"/>
  <c r="P17" i="2"/>
  <c r="H17" i="2"/>
  <c r="F17" i="2"/>
  <c r="L17" i="2" s="1"/>
  <c r="P16" i="2"/>
  <c r="N16" i="2"/>
  <c r="F16" i="2"/>
  <c r="V16" i="2" s="1"/>
  <c r="P15" i="2"/>
  <c r="N15" i="2"/>
  <c r="F15" i="2"/>
  <c r="O13" i="2"/>
  <c r="M13" i="2"/>
  <c r="K13" i="2"/>
  <c r="I13" i="2"/>
  <c r="F12" i="2"/>
  <c r="J12" i="2" s="1"/>
  <c r="P11" i="2"/>
  <c r="N11" i="2"/>
  <c r="L11" i="2"/>
  <c r="J11" i="2"/>
  <c r="H11" i="2"/>
  <c r="V11" i="2"/>
  <c r="F10" i="2"/>
  <c r="P9" i="2"/>
  <c r="N9" i="2"/>
  <c r="L9" i="2"/>
  <c r="H9" i="2"/>
  <c r="J9" i="2"/>
  <c r="O7" i="2"/>
  <c r="M7" i="2"/>
  <c r="K7" i="2"/>
  <c r="I7" i="2"/>
  <c r="P53" i="114"/>
  <c r="F53" i="114"/>
  <c r="J53" i="114" s="1"/>
  <c r="P52" i="114"/>
  <c r="N52" i="114"/>
  <c r="F52" i="114"/>
  <c r="J52" i="114" s="1"/>
  <c r="F51" i="114"/>
  <c r="J51" i="114" s="1"/>
  <c r="P50" i="114"/>
  <c r="F50" i="114"/>
  <c r="J50" i="114" s="1"/>
  <c r="P49" i="114"/>
  <c r="N49" i="114"/>
  <c r="L49" i="114"/>
  <c r="F49" i="114"/>
  <c r="H49" i="114" s="1"/>
  <c r="P48" i="114"/>
  <c r="N48" i="114"/>
  <c r="F48" i="114"/>
  <c r="J48" i="114" s="1"/>
  <c r="P47" i="114"/>
  <c r="N47" i="114"/>
  <c r="J47" i="114"/>
  <c r="F47" i="114"/>
  <c r="H47" i="114" s="1"/>
  <c r="P46" i="114"/>
  <c r="N46" i="114"/>
  <c r="L46" i="114"/>
  <c r="J46" i="114"/>
  <c r="F46" i="114"/>
  <c r="H46" i="114" s="1"/>
  <c r="P45" i="114"/>
  <c r="F45" i="114"/>
  <c r="J45" i="114" s="1"/>
  <c r="P44" i="114"/>
  <c r="N44" i="114"/>
  <c r="F44" i="114"/>
  <c r="J44" i="114" s="1"/>
  <c r="P43" i="114"/>
  <c r="N43" i="114"/>
  <c r="F43" i="114"/>
  <c r="J43" i="114" s="1"/>
  <c r="P42" i="114"/>
  <c r="N42" i="114"/>
  <c r="F42" i="114"/>
  <c r="J42" i="114" s="1"/>
  <c r="P41" i="114"/>
  <c r="N41" i="114"/>
  <c r="L41" i="114"/>
  <c r="F41" i="114"/>
  <c r="J41" i="114" s="1"/>
  <c r="P40" i="114"/>
  <c r="N40" i="114"/>
  <c r="F40" i="114"/>
  <c r="J40" i="114" s="1"/>
  <c r="P39" i="114"/>
  <c r="N39" i="114"/>
  <c r="L39" i="114"/>
  <c r="F39" i="114"/>
  <c r="J39" i="114" s="1"/>
  <c r="O38" i="114"/>
  <c r="M38" i="114"/>
  <c r="K38" i="114"/>
  <c r="I38" i="114"/>
  <c r="G38" i="114"/>
  <c r="F37" i="114"/>
  <c r="H37" i="114" s="1"/>
  <c r="P36" i="114"/>
  <c r="F36" i="114"/>
  <c r="H36" i="114" s="1"/>
  <c r="P35" i="114"/>
  <c r="F35" i="114"/>
  <c r="H35" i="114" s="1"/>
  <c r="P34" i="114"/>
  <c r="F34" i="114"/>
  <c r="H34" i="114" s="1"/>
  <c r="F33" i="114"/>
  <c r="H33" i="114" s="1"/>
  <c r="P32" i="114"/>
  <c r="F32" i="114"/>
  <c r="H32" i="114" s="1"/>
  <c r="P31" i="114"/>
  <c r="F31" i="114"/>
  <c r="H31" i="114" s="1"/>
  <c r="N30" i="114"/>
  <c r="F30" i="114"/>
  <c r="J30" i="114" s="1"/>
  <c r="P29" i="114"/>
  <c r="N29" i="114"/>
  <c r="F29" i="114"/>
  <c r="H29" i="114" s="1"/>
  <c r="P28" i="114"/>
  <c r="F28" i="114"/>
  <c r="N28" i="114" s="1"/>
  <c r="P27" i="114"/>
  <c r="N27" i="114"/>
  <c r="F27" i="114"/>
  <c r="H27" i="114" s="1"/>
  <c r="P26" i="114"/>
  <c r="F26" i="114"/>
  <c r="H26" i="114" s="1"/>
  <c r="P25" i="114"/>
  <c r="N25" i="114"/>
  <c r="J25" i="114"/>
  <c r="F25" i="114"/>
  <c r="H25" i="114" s="1"/>
  <c r="P24" i="114"/>
  <c r="N24" i="114"/>
  <c r="L24" i="114"/>
  <c r="F24" i="114"/>
  <c r="H24" i="114" s="1"/>
  <c r="P23" i="114"/>
  <c r="N23" i="114"/>
  <c r="F23" i="114"/>
  <c r="H23" i="114" s="1"/>
  <c r="P22" i="114"/>
  <c r="N22" i="114"/>
  <c r="L22" i="114"/>
  <c r="F22" i="114"/>
  <c r="H22" i="114" s="1"/>
  <c r="F21" i="114"/>
  <c r="H21" i="114" s="1"/>
  <c r="P20" i="114"/>
  <c r="N20" i="114"/>
  <c r="F20" i="114"/>
  <c r="H20" i="114" s="1"/>
  <c r="P19" i="114"/>
  <c r="N19" i="114"/>
  <c r="L19" i="114"/>
  <c r="F19" i="114"/>
  <c r="H19" i="114" s="1"/>
  <c r="P18" i="114"/>
  <c r="N18" i="114"/>
  <c r="F18" i="114"/>
  <c r="H18" i="114" s="1"/>
  <c r="P17" i="114"/>
  <c r="N17" i="114"/>
  <c r="L17" i="114"/>
  <c r="F17" i="114"/>
  <c r="J17" i="114" s="1"/>
  <c r="P16" i="114"/>
  <c r="N16" i="114"/>
  <c r="F16" i="114"/>
  <c r="H16" i="114" s="1"/>
  <c r="P15" i="114"/>
  <c r="N15" i="114"/>
  <c r="F15" i="114"/>
  <c r="H15" i="114" s="1"/>
  <c r="P14" i="114"/>
  <c r="F14" i="114"/>
  <c r="H14" i="114" s="1"/>
  <c r="O13" i="114"/>
  <c r="M13" i="114"/>
  <c r="K13" i="114"/>
  <c r="I13" i="114"/>
  <c r="G13" i="114"/>
  <c r="F12" i="114"/>
  <c r="L12" i="114" s="1"/>
  <c r="P11" i="114"/>
  <c r="F11" i="114"/>
  <c r="L11" i="114" s="1"/>
  <c r="P10" i="114"/>
  <c r="N10" i="114"/>
  <c r="F10" i="114"/>
  <c r="L10" i="114" s="1"/>
  <c r="P9" i="114"/>
  <c r="N9" i="114"/>
  <c r="L9" i="114"/>
  <c r="F9" i="114"/>
  <c r="H9" i="114" s="1"/>
  <c r="P8" i="114"/>
  <c r="N8" i="114"/>
  <c r="L8" i="114"/>
  <c r="J8" i="114"/>
  <c r="F8" i="114"/>
  <c r="O7" i="114"/>
  <c r="M7" i="114"/>
  <c r="K7" i="114"/>
  <c r="I7" i="114"/>
  <c r="G7" i="114"/>
  <c r="P53" i="112"/>
  <c r="N53" i="112"/>
  <c r="F53" i="112"/>
  <c r="P52" i="112"/>
  <c r="F52" i="112"/>
  <c r="L52" i="112" s="1"/>
  <c r="P51" i="112"/>
  <c r="F51" i="112"/>
  <c r="L51" i="112" s="1"/>
  <c r="P50" i="112"/>
  <c r="N50" i="112"/>
  <c r="F50" i="112"/>
  <c r="P49" i="112"/>
  <c r="N49" i="112"/>
  <c r="L49" i="112"/>
  <c r="F49" i="112"/>
  <c r="J49" i="112" s="1"/>
  <c r="P48" i="112"/>
  <c r="N48" i="112"/>
  <c r="L48" i="112"/>
  <c r="F48" i="112"/>
  <c r="P47" i="112"/>
  <c r="N47" i="112"/>
  <c r="F47" i="112"/>
  <c r="L47" i="112" s="1"/>
  <c r="P46" i="112"/>
  <c r="N46" i="112"/>
  <c r="L46" i="112"/>
  <c r="J46" i="112"/>
  <c r="F46" i="112"/>
  <c r="P45" i="112"/>
  <c r="F45" i="112"/>
  <c r="J45" i="112" s="1"/>
  <c r="P44" i="112"/>
  <c r="N44" i="112"/>
  <c r="L44" i="112"/>
  <c r="F44" i="112"/>
  <c r="P43" i="112"/>
  <c r="N43" i="112"/>
  <c r="F43" i="112"/>
  <c r="L43" i="112" s="1"/>
  <c r="P42" i="112"/>
  <c r="N42" i="112"/>
  <c r="F42" i="112"/>
  <c r="L42" i="112" s="1"/>
  <c r="P41" i="112"/>
  <c r="N41" i="112"/>
  <c r="L41" i="112"/>
  <c r="F41" i="112"/>
  <c r="P40" i="112"/>
  <c r="N40" i="112"/>
  <c r="F40" i="112"/>
  <c r="L40" i="112" s="1"/>
  <c r="P39" i="112"/>
  <c r="N39" i="112"/>
  <c r="L39" i="112"/>
  <c r="F39" i="112"/>
  <c r="H39" i="112" s="1"/>
  <c r="O38" i="112"/>
  <c r="P38" i="112" s="1"/>
  <c r="M38" i="112"/>
  <c r="K38" i="112"/>
  <c r="I38" i="112"/>
  <c r="G38" i="112"/>
  <c r="F37" i="112"/>
  <c r="P37" i="112" s="1"/>
  <c r="P36" i="112"/>
  <c r="F36" i="112"/>
  <c r="N36" i="112" s="1"/>
  <c r="P35" i="112"/>
  <c r="N35" i="112"/>
  <c r="F35" i="112"/>
  <c r="P34" i="112"/>
  <c r="N34" i="112"/>
  <c r="F34" i="112"/>
  <c r="F33" i="112"/>
  <c r="L33" i="112" s="1"/>
  <c r="P32" i="112"/>
  <c r="N32" i="112"/>
  <c r="F32" i="112"/>
  <c r="L32" i="112" s="1"/>
  <c r="P31" i="112"/>
  <c r="F31" i="112"/>
  <c r="N30" i="112"/>
  <c r="F30" i="112"/>
  <c r="H30" i="112" s="1"/>
  <c r="P29" i="112"/>
  <c r="N29" i="112"/>
  <c r="F29" i="112"/>
  <c r="P28" i="112"/>
  <c r="F28" i="112"/>
  <c r="H28" i="112" s="1"/>
  <c r="P27" i="112"/>
  <c r="N27" i="112"/>
  <c r="F27" i="112"/>
  <c r="F26" i="112"/>
  <c r="N26" i="112" s="1"/>
  <c r="P25" i="112"/>
  <c r="N25" i="112"/>
  <c r="F25" i="112"/>
  <c r="P24" i="112"/>
  <c r="N24" i="112"/>
  <c r="L24" i="112"/>
  <c r="F24" i="112"/>
  <c r="J24" i="112" s="1"/>
  <c r="P23" i="112"/>
  <c r="N23" i="112"/>
  <c r="F23" i="112"/>
  <c r="L23" i="112" s="1"/>
  <c r="P22" i="112"/>
  <c r="N22" i="112"/>
  <c r="L22" i="112"/>
  <c r="F22" i="112"/>
  <c r="J22" i="112" s="1"/>
  <c r="P21" i="112"/>
  <c r="F21" i="112"/>
  <c r="L21" i="112" s="1"/>
  <c r="P20" i="112"/>
  <c r="N20" i="112"/>
  <c r="F20" i="112"/>
  <c r="P19" i="112"/>
  <c r="N19" i="112"/>
  <c r="L19" i="112"/>
  <c r="F19" i="112"/>
  <c r="J19" i="112" s="1"/>
  <c r="P18" i="112"/>
  <c r="N18" i="112"/>
  <c r="F18" i="112"/>
  <c r="P17" i="112"/>
  <c r="N17" i="112"/>
  <c r="L17" i="112"/>
  <c r="F17" i="112"/>
  <c r="J17" i="112" s="1"/>
  <c r="P16" i="112"/>
  <c r="N16" i="112"/>
  <c r="L16" i="112"/>
  <c r="F16" i="112"/>
  <c r="P15" i="112"/>
  <c r="N15" i="112"/>
  <c r="F15" i="112"/>
  <c r="P14" i="112"/>
  <c r="F14" i="112"/>
  <c r="L14" i="112" s="1"/>
  <c r="O13" i="112"/>
  <c r="M13" i="112"/>
  <c r="K13" i="112"/>
  <c r="I13" i="112"/>
  <c r="G13" i="112"/>
  <c r="F12" i="112"/>
  <c r="P11" i="112"/>
  <c r="F11" i="112"/>
  <c r="P10" i="112"/>
  <c r="N10" i="112"/>
  <c r="F10" i="112"/>
  <c r="P9" i="112"/>
  <c r="N9" i="112"/>
  <c r="L9" i="112"/>
  <c r="F9" i="112"/>
  <c r="P8" i="112"/>
  <c r="N8" i="112"/>
  <c r="L8" i="112"/>
  <c r="J8" i="112"/>
  <c r="F8" i="112"/>
  <c r="O7" i="112"/>
  <c r="M7" i="112"/>
  <c r="K7" i="112"/>
  <c r="I7" i="112"/>
  <c r="G7" i="112"/>
  <c r="P53" i="113"/>
  <c r="N53" i="113"/>
  <c r="F53" i="113"/>
  <c r="H53" i="113" s="1"/>
  <c r="P52" i="113"/>
  <c r="N52" i="113"/>
  <c r="L52" i="113"/>
  <c r="F52" i="113"/>
  <c r="H52" i="113" s="1"/>
  <c r="N51" i="113"/>
  <c r="F51" i="113"/>
  <c r="H51" i="113" s="1"/>
  <c r="P50" i="113"/>
  <c r="N50" i="113"/>
  <c r="L50" i="113"/>
  <c r="F50" i="113"/>
  <c r="H50" i="113" s="1"/>
  <c r="P49" i="113"/>
  <c r="N49" i="113"/>
  <c r="L49" i="113"/>
  <c r="F49" i="113"/>
  <c r="H49" i="113" s="1"/>
  <c r="P48" i="113"/>
  <c r="N48" i="113"/>
  <c r="L48" i="113"/>
  <c r="F48" i="113"/>
  <c r="H48" i="113" s="1"/>
  <c r="P47" i="113"/>
  <c r="N47" i="113"/>
  <c r="F47" i="113"/>
  <c r="H47" i="113" s="1"/>
  <c r="P46" i="113"/>
  <c r="N46" i="113"/>
  <c r="L46" i="113"/>
  <c r="J46" i="113"/>
  <c r="F46" i="113"/>
  <c r="H46" i="113" s="1"/>
  <c r="P45" i="113"/>
  <c r="N45" i="113"/>
  <c r="L45" i="113"/>
  <c r="F45" i="113"/>
  <c r="H45" i="113" s="1"/>
  <c r="P44" i="113"/>
  <c r="N44" i="113"/>
  <c r="L44" i="113"/>
  <c r="F44" i="113"/>
  <c r="H44" i="113" s="1"/>
  <c r="P43" i="113"/>
  <c r="N43" i="113"/>
  <c r="L43" i="113"/>
  <c r="F43" i="113"/>
  <c r="H43" i="113" s="1"/>
  <c r="P42" i="113"/>
  <c r="N42" i="113"/>
  <c r="L42" i="113"/>
  <c r="F42" i="113"/>
  <c r="H42" i="113" s="1"/>
  <c r="P41" i="113"/>
  <c r="N41" i="113"/>
  <c r="L41" i="113"/>
  <c r="J41" i="113"/>
  <c r="F41" i="113"/>
  <c r="H41" i="113" s="1"/>
  <c r="P40" i="113"/>
  <c r="N40" i="113"/>
  <c r="L40" i="113"/>
  <c r="F40" i="113"/>
  <c r="H40" i="113" s="1"/>
  <c r="P39" i="113"/>
  <c r="N39" i="113"/>
  <c r="L39" i="113"/>
  <c r="J39" i="113"/>
  <c r="F39" i="113"/>
  <c r="H39" i="113" s="1"/>
  <c r="O38" i="113"/>
  <c r="M38" i="113"/>
  <c r="N38" i="113" s="1"/>
  <c r="K38" i="113"/>
  <c r="I38" i="113"/>
  <c r="G38" i="113"/>
  <c r="P37" i="113"/>
  <c r="N37" i="113"/>
  <c r="F37" i="113"/>
  <c r="J37" i="113" s="1"/>
  <c r="P36" i="113"/>
  <c r="N36" i="113"/>
  <c r="F36" i="113"/>
  <c r="L36" i="113" s="1"/>
  <c r="P35" i="113"/>
  <c r="N35" i="113"/>
  <c r="F35" i="113"/>
  <c r="L35" i="113" s="1"/>
  <c r="P34" i="113"/>
  <c r="N34" i="113"/>
  <c r="F34" i="113"/>
  <c r="L34" i="113" s="1"/>
  <c r="P33" i="113"/>
  <c r="F33" i="113"/>
  <c r="N33" i="113" s="1"/>
  <c r="P32" i="113"/>
  <c r="N32" i="113"/>
  <c r="L32" i="113"/>
  <c r="F32" i="113"/>
  <c r="J32" i="113" s="1"/>
  <c r="P31" i="113"/>
  <c r="N31" i="113"/>
  <c r="L31" i="113"/>
  <c r="F31" i="113"/>
  <c r="J31" i="113" s="1"/>
  <c r="P30" i="113"/>
  <c r="N30" i="113"/>
  <c r="F30" i="113"/>
  <c r="L30" i="113" s="1"/>
  <c r="P29" i="113"/>
  <c r="N29" i="113"/>
  <c r="L29" i="113"/>
  <c r="F29" i="113"/>
  <c r="J29" i="113" s="1"/>
  <c r="P28" i="113"/>
  <c r="N28" i="113"/>
  <c r="L28" i="113"/>
  <c r="F28" i="113"/>
  <c r="J28" i="113" s="1"/>
  <c r="P27" i="113"/>
  <c r="N27" i="113"/>
  <c r="L27" i="113"/>
  <c r="J27" i="113"/>
  <c r="F27" i="113"/>
  <c r="H27" i="113" s="1"/>
  <c r="P26" i="113"/>
  <c r="N26" i="113"/>
  <c r="F26" i="113"/>
  <c r="J26" i="113" s="1"/>
  <c r="P25" i="113"/>
  <c r="N25" i="113"/>
  <c r="L25" i="113"/>
  <c r="H25" i="113"/>
  <c r="F25" i="113"/>
  <c r="J25" i="113" s="1"/>
  <c r="P24" i="113"/>
  <c r="N24" i="113"/>
  <c r="L24" i="113"/>
  <c r="J24" i="113"/>
  <c r="F24" i="113"/>
  <c r="H24" i="113" s="1"/>
  <c r="P23" i="113"/>
  <c r="N23" i="113"/>
  <c r="F23" i="113"/>
  <c r="L23" i="113" s="1"/>
  <c r="P22" i="113"/>
  <c r="N22" i="113"/>
  <c r="L22" i="113"/>
  <c r="J22" i="113"/>
  <c r="F22" i="113"/>
  <c r="H22" i="113" s="1"/>
  <c r="P21" i="113"/>
  <c r="N21" i="113"/>
  <c r="F21" i="113"/>
  <c r="L21" i="113" s="1"/>
  <c r="P20" i="113"/>
  <c r="N20" i="113"/>
  <c r="L20" i="113"/>
  <c r="F20" i="113"/>
  <c r="J20" i="113" s="1"/>
  <c r="P19" i="113"/>
  <c r="N19" i="113"/>
  <c r="L19" i="113"/>
  <c r="J19" i="113"/>
  <c r="F19" i="113"/>
  <c r="H19" i="113" s="1"/>
  <c r="P18" i="113"/>
  <c r="N18" i="113"/>
  <c r="L18" i="113"/>
  <c r="F18" i="113"/>
  <c r="J18" i="113" s="1"/>
  <c r="P17" i="113"/>
  <c r="N17" i="113"/>
  <c r="L17" i="113"/>
  <c r="J17" i="113"/>
  <c r="F17" i="113"/>
  <c r="H17" i="113" s="1"/>
  <c r="P16" i="113"/>
  <c r="N16" i="113"/>
  <c r="F16" i="113"/>
  <c r="L16" i="113" s="1"/>
  <c r="P15" i="113"/>
  <c r="N15" i="113"/>
  <c r="L15" i="113"/>
  <c r="F15" i="113"/>
  <c r="J15" i="113" s="1"/>
  <c r="P14" i="113"/>
  <c r="N14" i="113"/>
  <c r="F14" i="113"/>
  <c r="L14" i="113" s="1"/>
  <c r="O13" i="113"/>
  <c r="P13" i="113" s="1"/>
  <c r="M13" i="113"/>
  <c r="K13" i="113"/>
  <c r="I13" i="113"/>
  <c r="G13" i="113"/>
  <c r="F12" i="113"/>
  <c r="P12" i="113" s="1"/>
  <c r="P11" i="113"/>
  <c r="N11" i="113"/>
  <c r="F11" i="113"/>
  <c r="L11" i="113" s="1"/>
  <c r="P10" i="113"/>
  <c r="N10" i="113"/>
  <c r="F10" i="113"/>
  <c r="L10" i="113" s="1"/>
  <c r="P9" i="113"/>
  <c r="N9" i="113"/>
  <c r="L9" i="113"/>
  <c r="F9" i="113"/>
  <c r="J9" i="113" s="1"/>
  <c r="P8" i="113"/>
  <c r="N8" i="113"/>
  <c r="L8" i="113"/>
  <c r="J8" i="113"/>
  <c r="F8" i="113"/>
  <c r="O7" i="113"/>
  <c r="M7" i="113"/>
  <c r="K7" i="113"/>
  <c r="I7" i="113"/>
  <c r="G7" i="113"/>
  <c r="F53" i="115"/>
  <c r="L53" i="115" s="1"/>
  <c r="P52" i="115"/>
  <c r="N52" i="115"/>
  <c r="F52" i="115"/>
  <c r="L52" i="115" s="1"/>
  <c r="P51" i="115"/>
  <c r="F51" i="115"/>
  <c r="L51" i="115" s="1"/>
  <c r="P50" i="115"/>
  <c r="N50" i="115"/>
  <c r="F50" i="115"/>
  <c r="L50" i="115" s="1"/>
  <c r="P49" i="115"/>
  <c r="N49" i="115"/>
  <c r="L49" i="115"/>
  <c r="F49" i="115"/>
  <c r="J49" i="115" s="1"/>
  <c r="P48" i="115"/>
  <c r="N48" i="115"/>
  <c r="F48" i="115"/>
  <c r="J48" i="115" s="1"/>
  <c r="P47" i="115"/>
  <c r="N47" i="115"/>
  <c r="L47" i="115"/>
  <c r="J47" i="115"/>
  <c r="F47" i="115"/>
  <c r="H47" i="115" s="1"/>
  <c r="P46" i="115"/>
  <c r="N46" i="115"/>
  <c r="L46" i="115"/>
  <c r="J46" i="115"/>
  <c r="F46" i="115"/>
  <c r="H46" i="115" s="1"/>
  <c r="P45" i="115"/>
  <c r="N45" i="115"/>
  <c r="F45" i="115"/>
  <c r="L45" i="115" s="1"/>
  <c r="P44" i="115"/>
  <c r="N44" i="115"/>
  <c r="F44" i="115"/>
  <c r="L44" i="115" s="1"/>
  <c r="P43" i="115"/>
  <c r="N43" i="115"/>
  <c r="F43" i="115"/>
  <c r="L43" i="115" s="1"/>
  <c r="P42" i="115"/>
  <c r="N42" i="115"/>
  <c r="L42" i="115"/>
  <c r="F42" i="115"/>
  <c r="J42" i="115" s="1"/>
  <c r="P41" i="115"/>
  <c r="N41" i="115"/>
  <c r="L41" i="115"/>
  <c r="J41" i="115"/>
  <c r="F41" i="115"/>
  <c r="H41" i="115" s="1"/>
  <c r="P40" i="115"/>
  <c r="N40" i="115"/>
  <c r="L40" i="115"/>
  <c r="F40" i="115"/>
  <c r="J40" i="115" s="1"/>
  <c r="P39" i="115"/>
  <c r="N39" i="115"/>
  <c r="L39" i="115"/>
  <c r="J39" i="115"/>
  <c r="F39" i="115"/>
  <c r="H39" i="115" s="1"/>
  <c r="O38" i="115"/>
  <c r="M38" i="115"/>
  <c r="K38" i="115"/>
  <c r="I38" i="115"/>
  <c r="G38" i="115"/>
  <c r="P37" i="115"/>
  <c r="N37" i="115"/>
  <c r="F37" i="115"/>
  <c r="J37" i="115" s="1"/>
  <c r="P36" i="115"/>
  <c r="N36" i="115"/>
  <c r="F36" i="115"/>
  <c r="J36" i="115" s="1"/>
  <c r="P35" i="115"/>
  <c r="N35" i="115"/>
  <c r="L35" i="115"/>
  <c r="F35" i="115"/>
  <c r="H35" i="115" s="1"/>
  <c r="P34" i="115"/>
  <c r="N34" i="115"/>
  <c r="L34" i="115"/>
  <c r="F34" i="115"/>
  <c r="J34" i="115" s="1"/>
  <c r="P33" i="115"/>
  <c r="N33" i="115"/>
  <c r="F33" i="115"/>
  <c r="J33" i="115" s="1"/>
  <c r="P32" i="115"/>
  <c r="N32" i="115"/>
  <c r="L32" i="115"/>
  <c r="F32" i="115"/>
  <c r="H32" i="115" s="1"/>
  <c r="P31" i="115"/>
  <c r="N31" i="115"/>
  <c r="L31" i="115"/>
  <c r="F31" i="115"/>
  <c r="J31" i="115" s="1"/>
  <c r="P30" i="115"/>
  <c r="N30" i="115"/>
  <c r="L30" i="115"/>
  <c r="F30" i="115"/>
  <c r="J30" i="115" s="1"/>
  <c r="P29" i="115"/>
  <c r="N29" i="115"/>
  <c r="L29" i="115"/>
  <c r="F29" i="115"/>
  <c r="J29" i="115" s="1"/>
  <c r="P28" i="115"/>
  <c r="N28" i="115"/>
  <c r="L28" i="115"/>
  <c r="F28" i="115"/>
  <c r="J28" i="115" s="1"/>
  <c r="P27" i="115"/>
  <c r="N27" i="115"/>
  <c r="L27" i="115"/>
  <c r="J27" i="115"/>
  <c r="F27" i="115"/>
  <c r="H27" i="115" s="1"/>
  <c r="P26" i="115"/>
  <c r="N26" i="115"/>
  <c r="L26" i="115"/>
  <c r="F26" i="115"/>
  <c r="J26" i="115" s="1"/>
  <c r="P25" i="115"/>
  <c r="N25" i="115"/>
  <c r="L25" i="115"/>
  <c r="F25" i="115"/>
  <c r="J25" i="115" s="1"/>
  <c r="P24" i="115"/>
  <c r="N24" i="115"/>
  <c r="L24" i="115"/>
  <c r="J24" i="115"/>
  <c r="F24" i="115"/>
  <c r="H24" i="115" s="1"/>
  <c r="P23" i="115"/>
  <c r="N23" i="115"/>
  <c r="L23" i="115"/>
  <c r="F23" i="115"/>
  <c r="H23" i="115" s="1"/>
  <c r="P22" i="115"/>
  <c r="N22" i="115"/>
  <c r="L22" i="115"/>
  <c r="J22" i="115"/>
  <c r="F22" i="115"/>
  <c r="H22" i="115" s="1"/>
  <c r="P21" i="115"/>
  <c r="N21" i="115"/>
  <c r="F21" i="115"/>
  <c r="J21" i="115" s="1"/>
  <c r="P20" i="115"/>
  <c r="N20" i="115"/>
  <c r="L20" i="115"/>
  <c r="F20" i="115"/>
  <c r="H20" i="115" s="1"/>
  <c r="P19" i="115"/>
  <c r="N19" i="115"/>
  <c r="L19" i="115"/>
  <c r="J19" i="115"/>
  <c r="F19" i="115"/>
  <c r="H19" i="115" s="1"/>
  <c r="P18" i="115"/>
  <c r="N18" i="115"/>
  <c r="L18" i="115"/>
  <c r="F18" i="115"/>
  <c r="H18" i="115" s="1"/>
  <c r="P17" i="115"/>
  <c r="N17" i="115"/>
  <c r="L17" i="115"/>
  <c r="J17" i="115"/>
  <c r="F17" i="115"/>
  <c r="H17" i="115" s="1"/>
  <c r="P16" i="115"/>
  <c r="N16" i="115"/>
  <c r="L16" i="115"/>
  <c r="F16" i="115"/>
  <c r="J16" i="115" s="1"/>
  <c r="P15" i="115"/>
  <c r="N15" i="115"/>
  <c r="L15" i="115"/>
  <c r="F15" i="115"/>
  <c r="J15" i="115" s="1"/>
  <c r="N14" i="115"/>
  <c r="F14" i="115"/>
  <c r="J14" i="115" s="1"/>
  <c r="O13" i="115"/>
  <c r="M13" i="115"/>
  <c r="K13" i="115"/>
  <c r="I13" i="115"/>
  <c r="G13" i="115"/>
  <c r="F12" i="115"/>
  <c r="J12" i="115" s="1"/>
  <c r="P11" i="115"/>
  <c r="F11" i="115"/>
  <c r="J11" i="115" s="1"/>
  <c r="P10" i="115"/>
  <c r="N10" i="115"/>
  <c r="F10" i="115"/>
  <c r="J10" i="115" s="1"/>
  <c r="P9" i="115"/>
  <c r="N9" i="115"/>
  <c r="L9" i="115"/>
  <c r="F9" i="115"/>
  <c r="J9" i="115" s="1"/>
  <c r="P8" i="115"/>
  <c r="N8" i="115"/>
  <c r="L8" i="115"/>
  <c r="J8" i="115"/>
  <c r="F8" i="115"/>
  <c r="O7" i="115"/>
  <c r="M7" i="115"/>
  <c r="K7" i="115"/>
  <c r="I7" i="115"/>
  <c r="G7" i="115"/>
  <c r="P53" i="116"/>
  <c r="N53" i="116"/>
  <c r="F53" i="116"/>
  <c r="H53" i="116" s="1"/>
  <c r="P52" i="116"/>
  <c r="N52" i="116"/>
  <c r="F52" i="116"/>
  <c r="H52" i="116" s="1"/>
  <c r="P51" i="116"/>
  <c r="N51" i="116"/>
  <c r="L51" i="116"/>
  <c r="F51" i="116"/>
  <c r="H51" i="116" s="1"/>
  <c r="P50" i="116"/>
  <c r="N50" i="116"/>
  <c r="L50" i="116"/>
  <c r="F50" i="116"/>
  <c r="H50" i="116" s="1"/>
  <c r="P49" i="116"/>
  <c r="N49" i="116"/>
  <c r="L49" i="116"/>
  <c r="J49" i="116"/>
  <c r="F49" i="116"/>
  <c r="H49" i="116" s="1"/>
  <c r="P48" i="116"/>
  <c r="N48" i="116"/>
  <c r="L48" i="116"/>
  <c r="F48" i="116"/>
  <c r="H48" i="116" s="1"/>
  <c r="P47" i="116"/>
  <c r="N47" i="116"/>
  <c r="L47" i="116"/>
  <c r="J47" i="116"/>
  <c r="F47" i="116"/>
  <c r="H47" i="116" s="1"/>
  <c r="P46" i="116"/>
  <c r="N46" i="116"/>
  <c r="L46" i="116"/>
  <c r="J46" i="116"/>
  <c r="F46" i="116"/>
  <c r="H46" i="116" s="1"/>
  <c r="P45" i="116"/>
  <c r="N45" i="116"/>
  <c r="L45" i="116"/>
  <c r="F45" i="116"/>
  <c r="H45" i="116" s="1"/>
  <c r="P44" i="116"/>
  <c r="N44" i="116"/>
  <c r="L44" i="116"/>
  <c r="F44" i="116"/>
  <c r="H44" i="116" s="1"/>
  <c r="P43" i="116"/>
  <c r="N43" i="116"/>
  <c r="L43" i="116"/>
  <c r="F43" i="116"/>
  <c r="H43" i="116" s="1"/>
  <c r="P42" i="116"/>
  <c r="N42" i="116"/>
  <c r="L42" i="116"/>
  <c r="J42" i="116"/>
  <c r="F42" i="116"/>
  <c r="H42" i="116" s="1"/>
  <c r="P41" i="116"/>
  <c r="N41" i="116"/>
  <c r="L41" i="116"/>
  <c r="J41" i="116"/>
  <c r="F41" i="116"/>
  <c r="H41" i="116" s="1"/>
  <c r="P40" i="116"/>
  <c r="N40" i="116"/>
  <c r="L40" i="116"/>
  <c r="J40" i="116"/>
  <c r="F40" i="116"/>
  <c r="H40" i="116" s="1"/>
  <c r="P39" i="116"/>
  <c r="N39" i="116"/>
  <c r="L39" i="116"/>
  <c r="J39" i="116"/>
  <c r="F39" i="116"/>
  <c r="H39" i="116" s="1"/>
  <c r="P37" i="116"/>
  <c r="N37" i="116"/>
  <c r="L37" i="116"/>
  <c r="F37" i="116"/>
  <c r="H37" i="116" s="1"/>
  <c r="P36" i="116"/>
  <c r="N36" i="116"/>
  <c r="F36" i="116"/>
  <c r="H36" i="116" s="1"/>
  <c r="P35" i="116"/>
  <c r="N35" i="116"/>
  <c r="L35" i="116"/>
  <c r="F35" i="116"/>
  <c r="H35" i="116" s="1"/>
  <c r="P34" i="116"/>
  <c r="N34" i="116"/>
  <c r="L34" i="116"/>
  <c r="J34" i="116"/>
  <c r="F34" i="116"/>
  <c r="H34" i="116" s="1"/>
  <c r="P33" i="116"/>
  <c r="N33" i="116"/>
  <c r="F33" i="116"/>
  <c r="H33" i="116" s="1"/>
  <c r="P32" i="116"/>
  <c r="N32" i="116"/>
  <c r="L32" i="116"/>
  <c r="J32" i="116"/>
  <c r="F32" i="116"/>
  <c r="H32" i="116" s="1"/>
  <c r="P31" i="116"/>
  <c r="N31" i="116"/>
  <c r="L31" i="116"/>
  <c r="F31" i="116"/>
  <c r="H31" i="116" s="1"/>
  <c r="P30" i="116"/>
  <c r="N30" i="116"/>
  <c r="L30" i="116"/>
  <c r="J30" i="116"/>
  <c r="F30" i="116"/>
  <c r="H30" i="116" s="1"/>
  <c r="P29" i="116"/>
  <c r="N29" i="116"/>
  <c r="L29" i="116"/>
  <c r="J29" i="116"/>
  <c r="F29" i="116"/>
  <c r="H29" i="116" s="1"/>
  <c r="P28" i="116"/>
  <c r="N28" i="116"/>
  <c r="L28" i="116"/>
  <c r="F28" i="116"/>
  <c r="H28" i="116" s="1"/>
  <c r="P27" i="116"/>
  <c r="N27" i="116"/>
  <c r="L27" i="116"/>
  <c r="J27" i="116"/>
  <c r="F27" i="116"/>
  <c r="H27" i="116" s="1"/>
  <c r="P26" i="116"/>
  <c r="N26" i="116"/>
  <c r="L26" i="116"/>
  <c r="F26" i="116"/>
  <c r="H26" i="116" s="1"/>
  <c r="P25" i="116"/>
  <c r="N25" i="116"/>
  <c r="L25" i="116"/>
  <c r="J25" i="116"/>
  <c r="F25" i="116"/>
  <c r="H25" i="116" s="1"/>
  <c r="P24" i="116"/>
  <c r="N24" i="116"/>
  <c r="L24" i="116"/>
  <c r="J24" i="116"/>
  <c r="F24" i="116"/>
  <c r="H24" i="116" s="1"/>
  <c r="P23" i="116"/>
  <c r="N23" i="116"/>
  <c r="L23" i="116"/>
  <c r="J23" i="116"/>
  <c r="F23" i="116"/>
  <c r="H23" i="116" s="1"/>
  <c r="P22" i="116"/>
  <c r="N22" i="116"/>
  <c r="L22" i="116"/>
  <c r="J22" i="116"/>
  <c r="F22" i="116"/>
  <c r="H22" i="116" s="1"/>
  <c r="P21" i="116"/>
  <c r="N21" i="116"/>
  <c r="F21" i="116"/>
  <c r="H21" i="116" s="1"/>
  <c r="P20" i="116"/>
  <c r="N20" i="116"/>
  <c r="L20" i="116"/>
  <c r="J20" i="116"/>
  <c r="F20" i="116"/>
  <c r="H20" i="116" s="1"/>
  <c r="P19" i="116"/>
  <c r="N19" i="116"/>
  <c r="L19" i="116"/>
  <c r="J19" i="116"/>
  <c r="F19" i="116"/>
  <c r="H19" i="116" s="1"/>
  <c r="P18" i="116"/>
  <c r="N18" i="116"/>
  <c r="L18" i="116"/>
  <c r="J18" i="116"/>
  <c r="F18" i="116"/>
  <c r="H18" i="116" s="1"/>
  <c r="P17" i="116"/>
  <c r="N17" i="116"/>
  <c r="L17" i="116"/>
  <c r="J17" i="116"/>
  <c r="F17" i="116"/>
  <c r="H17" i="116" s="1"/>
  <c r="P16" i="116"/>
  <c r="N16" i="116"/>
  <c r="L16" i="116"/>
  <c r="J16" i="116"/>
  <c r="F16" i="116"/>
  <c r="H16" i="116" s="1"/>
  <c r="P15" i="116"/>
  <c r="N15" i="116"/>
  <c r="L15" i="116"/>
  <c r="J15" i="116"/>
  <c r="F15" i="116"/>
  <c r="H15" i="116" s="1"/>
  <c r="P14" i="116"/>
  <c r="N14" i="116"/>
  <c r="F14" i="116"/>
  <c r="H14" i="116" s="1"/>
  <c r="P12" i="116"/>
  <c r="N12" i="116"/>
  <c r="F12" i="116"/>
  <c r="H12" i="116" s="1"/>
  <c r="P11" i="116"/>
  <c r="N11" i="116"/>
  <c r="F11" i="116"/>
  <c r="H11" i="116" s="1"/>
  <c r="P10" i="116"/>
  <c r="N10" i="116"/>
  <c r="F10" i="116"/>
  <c r="H10" i="116" s="1"/>
  <c r="P9" i="116"/>
  <c r="N9" i="116"/>
  <c r="L9" i="116"/>
  <c r="J9" i="116"/>
  <c r="F9" i="116"/>
  <c r="H9" i="116" s="1"/>
  <c r="P52" i="117"/>
  <c r="N52" i="117"/>
  <c r="F52" i="117"/>
  <c r="L52" i="117" s="1"/>
  <c r="P51" i="117"/>
  <c r="F51" i="117"/>
  <c r="L51" i="117" s="1"/>
  <c r="P50" i="117"/>
  <c r="N50" i="117"/>
  <c r="F50" i="117"/>
  <c r="L50" i="117" s="1"/>
  <c r="P49" i="117"/>
  <c r="N49" i="117"/>
  <c r="L49" i="117"/>
  <c r="J49" i="117"/>
  <c r="F49" i="117"/>
  <c r="H49" i="117" s="1"/>
  <c r="P48" i="117"/>
  <c r="N48" i="117"/>
  <c r="L48" i="117"/>
  <c r="F48" i="117"/>
  <c r="J48" i="117" s="1"/>
  <c r="P47" i="117"/>
  <c r="N47" i="117"/>
  <c r="L47" i="117"/>
  <c r="J47" i="117"/>
  <c r="F47" i="117"/>
  <c r="H47" i="117" s="1"/>
  <c r="P46" i="117"/>
  <c r="N46" i="117"/>
  <c r="L46" i="117"/>
  <c r="J46" i="117"/>
  <c r="F46" i="117"/>
  <c r="H46" i="117" s="1"/>
  <c r="P45" i="117"/>
  <c r="N45" i="117"/>
  <c r="F45" i="117"/>
  <c r="L45" i="117" s="1"/>
  <c r="P44" i="117"/>
  <c r="N44" i="117"/>
  <c r="F44" i="117"/>
  <c r="L44" i="117" s="1"/>
  <c r="P43" i="117"/>
  <c r="N43" i="117"/>
  <c r="L43" i="117"/>
  <c r="F43" i="117"/>
  <c r="J43" i="117" s="1"/>
  <c r="P42" i="117"/>
  <c r="N42" i="117"/>
  <c r="L42" i="117"/>
  <c r="F42" i="117"/>
  <c r="H42" i="117" s="1"/>
  <c r="P41" i="117"/>
  <c r="N41" i="117"/>
  <c r="L41" i="117"/>
  <c r="J41" i="117"/>
  <c r="F41" i="117"/>
  <c r="H41" i="117" s="1"/>
  <c r="P40" i="117"/>
  <c r="N40" i="117"/>
  <c r="L40" i="117"/>
  <c r="J40" i="117"/>
  <c r="F40" i="117"/>
  <c r="H40" i="117" s="1"/>
  <c r="P39" i="117"/>
  <c r="N39" i="117"/>
  <c r="L39" i="117"/>
  <c r="J39" i="117"/>
  <c r="F39" i="117"/>
  <c r="H39" i="117" s="1"/>
  <c r="P37" i="117"/>
  <c r="N37" i="117"/>
  <c r="L37" i="117"/>
  <c r="F37" i="117"/>
  <c r="H37" i="117" s="1"/>
  <c r="P36" i="117"/>
  <c r="N36" i="117"/>
  <c r="L36" i="117"/>
  <c r="F36" i="117"/>
  <c r="J36" i="117" s="1"/>
  <c r="P35" i="117"/>
  <c r="N35" i="117"/>
  <c r="L35" i="117"/>
  <c r="F35" i="117"/>
  <c r="J35" i="117" s="1"/>
  <c r="P34" i="117"/>
  <c r="N34" i="117"/>
  <c r="L34" i="117"/>
  <c r="F34" i="117"/>
  <c r="J34" i="117" s="1"/>
  <c r="P33" i="117"/>
  <c r="N33" i="117"/>
  <c r="L33" i="117"/>
  <c r="F33" i="117"/>
  <c r="J33" i="117" s="1"/>
  <c r="P32" i="117"/>
  <c r="N32" i="117"/>
  <c r="L32" i="117"/>
  <c r="J32" i="117"/>
  <c r="F32" i="117"/>
  <c r="H32" i="117" s="1"/>
  <c r="P31" i="117"/>
  <c r="N31" i="117"/>
  <c r="L31" i="117"/>
  <c r="F31" i="117"/>
  <c r="J31" i="117" s="1"/>
  <c r="P30" i="117"/>
  <c r="N30" i="117"/>
  <c r="L30" i="117"/>
  <c r="J30" i="117"/>
  <c r="F30" i="117"/>
  <c r="H30" i="117" s="1"/>
  <c r="P29" i="117"/>
  <c r="N29" i="117"/>
  <c r="L29" i="117"/>
  <c r="J29" i="117"/>
  <c r="F29" i="117"/>
  <c r="H29" i="117" s="1"/>
  <c r="P28" i="117"/>
  <c r="N28" i="117"/>
  <c r="L28" i="117"/>
  <c r="J28" i="117"/>
  <c r="F28" i="117"/>
  <c r="H28" i="117" s="1"/>
  <c r="P27" i="117"/>
  <c r="N27" i="117"/>
  <c r="L27" i="117"/>
  <c r="J27" i="117"/>
  <c r="F27" i="117"/>
  <c r="H27" i="117" s="1"/>
  <c r="P26" i="117"/>
  <c r="N26" i="117"/>
  <c r="L26" i="117"/>
  <c r="J26" i="117"/>
  <c r="F26" i="117"/>
  <c r="H26" i="117" s="1"/>
  <c r="P25" i="117"/>
  <c r="N25" i="117"/>
  <c r="L25" i="117"/>
  <c r="J25" i="117"/>
  <c r="F25" i="117"/>
  <c r="H25" i="117" s="1"/>
  <c r="P24" i="117"/>
  <c r="N24" i="117"/>
  <c r="L24" i="117"/>
  <c r="J24" i="117"/>
  <c r="F24" i="117"/>
  <c r="H24" i="117" s="1"/>
  <c r="P23" i="117"/>
  <c r="N23" i="117"/>
  <c r="L23" i="117"/>
  <c r="J23" i="117"/>
  <c r="F23" i="117"/>
  <c r="H23" i="117" s="1"/>
  <c r="P22" i="117"/>
  <c r="N22" i="117"/>
  <c r="L22" i="117"/>
  <c r="J22" i="117"/>
  <c r="F22" i="117"/>
  <c r="H22" i="117" s="1"/>
  <c r="P21" i="117"/>
  <c r="N21" i="117"/>
  <c r="F21" i="117"/>
  <c r="L21" i="117" s="1"/>
  <c r="P20" i="117"/>
  <c r="N20" i="117"/>
  <c r="L20" i="117"/>
  <c r="F20" i="117"/>
  <c r="H20" i="117" s="1"/>
  <c r="P19" i="117"/>
  <c r="N19" i="117"/>
  <c r="L19" i="117"/>
  <c r="J19" i="117"/>
  <c r="F19" i="117"/>
  <c r="H19" i="117" s="1"/>
  <c r="P18" i="117"/>
  <c r="N18" i="117"/>
  <c r="L18" i="117"/>
  <c r="J18" i="117"/>
  <c r="F18" i="117"/>
  <c r="H18" i="117" s="1"/>
  <c r="P17" i="117"/>
  <c r="N17" i="117"/>
  <c r="L17" i="117"/>
  <c r="J17" i="117"/>
  <c r="F17" i="117"/>
  <c r="H17" i="117" s="1"/>
  <c r="P16" i="117"/>
  <c r="N16" i="117"/>
  <c r="L16" i="117"/>
  <c r="F16" i="117"/>
  <c r="J16" i="117" s="1"/>
  <c r="P15" i="117"/>
  <c r="N15" i="117"/>
  <c r="L15" i="117"/>
  <c r="J15" i="117"/>
  <c r="F15" i="117"/>
  <c r="H15" i="117" s="1"/>
  <c r="P14" i="117"/>
  <c r="N14" i="117"/>
  <c r="F14" i="117"/>
  <c r="L14" i="117" s="1"/>
  <c r="P12" i="117"/>
  <c r="F12" i="117"/>
  <c r="N12" i="117" s="1"/>
  <c r="P11" i="117"/>
  <c r="N11" i="117"/>
  <c r="F11" i="117"/>
  <c r="L11" i="117" s="1"/>
  <c r="P10" i="117"/>
  <c r="N10" i="117"/>
  <c r="F10" i="117"/>
  <c r="L10" i="117" s="1"/>
  <c r="P9" i="117"/>
  <c r="N9" i="117"/>
  <c r="L9" i="117"/>
  <c r="F9" i="117"/>
  <c r="J9" i="117" s="1"/>
  <c r="F53" i="3"/>
  <c r="H53" i="3" s="1"/>
  <c r="P52" i="3"/>
  <c r="F52" i="3"/>
  <c r="H52" i="3" s="1"/>
  <c r="F51" i="3"/>
  <c r="H51" i="3" s="1"/>
  <c r="P50" i="3"/>
  <c r="F50" i="3"/>
  <c r="H50" i="3" s="1"/>
  <c r="P49" i="3"/>
  <c r="N49" i="3"/>
  <c r="L49" i="3"/>
  <c r="F49" i="3"/>
  <c r="H49" i="3" s="1"/>
  <c r="P48" i="3"/>
  <c r="F48" i="3"/>
  <c r="H48" i="3" s="1"/>
  <c r="P47" i="3"/>
  <c r="N47" i="3"/>
  <c r="J47" i="3"/>
  <c r="F47" i="3"/>
  <c r="H47" i="3" s="1"/>
  <c r="P46" i="3"/>
  <c r="N46" i="3"/>
  <c r="L46" i="3"/>
  <c r="F46" i="3"/>
  <c r="H46" i="3" s="1"/>
  <c r="N45" i="3"/>
  <c r="F45" i="3"/>
  <c r="H45" i="3" s="1"/>
  <c r="P44" i="3"/>
  <c r="N44" i="3"/>
  <c r="F44" i="3"/>
  <c r="H44" i="3" s="1"/>
  <c r="P43" i="3"/>
  <c r="N43" i="3"/>
  <c r="F43" i="3"/>
  <c r="H43" i="3" s="1"/>
  <c r="P42" i="3"/>
  <c r="N42" i="3"/>
  <c r="F42" i="3"/>
  <c r="H42" i="3" s="1"/>
  <c r="P41" i="3"/>
  <c r="N41" i="3"/>
  <c r="F41" i="3"/>
  <c r="H41" i="3" s="1"/>
  <c r="P40" i="3"/>
  <c r="N40" i="3"/>
  <c r="F40" i="3"/>
  <c r="H40" i="3" s="1"/>
  <c r="P39" i="3"/>
  <c r="N39" i="3"/>
  <c r="L39" i="3"/>
  <c r="F39" i="3"/>
  <c r="H39" i="3" s="1"/>
  <c r="P37" i="3"/>
  <c r="F37" i="3"/>
  <c r="H37" i="3" s="1"/>
  <c r="F36" i="3"/>
  <c r="H36" i="3" s="1"/>
  <c r="N35" i="3"/>
  <c r="J35" i="3"/>
  <c r="F35" i="3"/>
  <c r="H35" i="3" s="1"/>
  <c r="P34" i="3"/>
  <c r="F34" i="3"/>
  <c r="H34" i="3" s="1"/>
  <c r="F33" i="3"/>
  <c r="H33" i="3" s="1"/>
  <c r="P32" i="3"/>
  <c r="F32" i="3"/>
  <c r="H32" i="3" s="1"/>
  <c r="P31" i="3"/>
  <c r="F31" i="3"/>
  <c r="H31" i="3" s="1"/>
  <c r="N30" i="3"/>
  <c r="F30" i="3"/>
  <c r="P30" i="3" s="1"/>
  <c r="P29" i="3"/>
  <c r="N29" i="3"/>
  <c r="F29" i="3"/>
  <c r="H29" i="3" s="1"/>
  <c r="P28" i="3"/>
  <c r="F28" i="3"/>
  <c r="N28" i="3" s="1"/>
  <c r="P27" i="3"/>
  <c r="N27" i="3"/>
  <c r="F27" i="3"/>
  <c r="H27" i="3" s="1"/>
  <c r="F26" i="3"/>
  <c r="H26" i="3" s="1"/>
  <c r="P25" i="3"/>
  <c r="N25" i="3"/>
  <c r="J25" i="3"/>
  <c r="F25" i="3"/>
  <c r="H25" i="3" s="1"/>
  <c r="P24" i="3"/>
  <c r="N24" i="3"/>
  <c r="J24" i="3"/>
  <c r="F24" i="3"/>
  <c r="H24" i="3" s="1"/>
  <c r="P23" i="3"/>
  <c r="N23" i="3"/>
  <c r="J23" i="3"/>
  <c r="F23" i="3"/>
  <c r="L23" i="3" s="1"/>
  <c r="P22" i="3"/>
  <c r="N22" i="3"/>
  <c r="L22" i="3"/>
  <c r="F22" i="3"/>
  <c r="H22" i="3" s="1"/>
  <c r="F21" i="3"/>
  <c r="H21" i="3" s="1"/>
  <c r="P20" i="3"/>
  <c r="N20" i="3"/>
  <c r="F20" i="3"/>
  <c r="H20" i="3" s="1"/>
  <c r="P19" i="3"/>
  <c r="N19" i="3"/>
  <c r="L19" i="3"/>
  <c r="F19" i="3"/>
  <c r="H19" i="3" s="1"/>
  <c r="P18" i="3"/>
  <c r="N18" i="3"/>
  <c r="F18" i="3"/>
  <c r="H18" i="3" s="1"/>
  <c r="P17" i="3"/>
  <c r="N17" i="3"/>
  <c r="F17" i="3"/>
  <c r="J17" i="3" s="1"/>
  <c r="P16" i="3"/>
  <c r="N16" i="3"/>
  <c r="F16" i="3"/>
  <c r="L16" i="3" s="1"/>
  <c r="P15" i="3"/>
  <c r="N15" i="3"/>
  <c r="J15" i="3"/>
  <c r="F15" i="3"/>
  <c r="L15" i="3" s="1"/>
  <c r="P14" i="3"/>
  <c r="F14" i="3"/>
  <c r="H14" i="3" s="1"/>
  <c r="F12" i="3"/>
  <c r="H12" i="3" s="1"/>
  <c r="P11" i="3"/>
  <c r="F11" i="3"/>
  <c r="H11" i="3" s="1"/>
  <c r="P10" i="3"/>
  <c r="N10" i="3"/>
  <c r="F10" i="3"/>
  <c r="H10" i="3" s="1"/>
  <c r="P9" i="3"/>
  <c r="N9" i="3"/>
  <c r="L9" i="3"/>
  <c r="F9" i="3"/>
  <c r="H9" i="3" s="1"/>
  <c r="P53" i="4"/>
  <c r="F53" i="4"/>
  <c r="L53" i="4" s="1"/>
  <c r="P52" i="4"/>
  <c r="F52" i="4"/>
  <c r="L52" i="4" s="1"/>
  <c r="P51" i="4"/>
  <c r="F51" i="4"/>
  <c r="L51" i="4" s="1"/>
  <c r="P50" i="4"/>
  <c r="N50" i="4"/>
  <c r="F50" i="4"/>
  <c r="L50" i="4" s="1"/>
  <c r="P49" i="4"/>
  <c r="N49" i="4"/>
  <c r="L49" i="4"/>
  <c r="F49" i="4"/>
  <c r="H49" i="4" s="1"/>
  <c r="P48" i="4"/>
  <c r="N48" i="4"/>
  <c r="F48" i="4"/>
  <c r="J48" i="4" s="1"/>
  <c r="P47" i="4"/>
  <c r="N47" i="4"/>
  <c r="F47" i="4"/>
  <c r="L47" i="4" s="1"/>
  <c r="P46" i="4"/>
  <c r="N46" i="4"/>
  <c r="L46" i="4"/>
  <c r="J46" i="4"/>
  <c r="F46" i="4"/>
  <c r="H46" i="4" s="1"/>
  <c r="P45" i="4"/>
  <c r="F45" i="4"/>
  <c r="L45" i="4" s="1"/>
  <c r="P44" i="4"/>
  <c r="N44" i="4"/>
  <c r="F44" i="4"/>
  <c r="L44" i="4" s="1"/>
  <c r="P43" i="4"/>
  <c r="N43" i="4"/>
  <c r="F43" i="4"/>
  <c r="L43" i="4" s="1"/>
  <c r="P42" i="4"/>
  <c r="N42" i="4"/>
  <c r="F42" i="4"/>
  <c r="L42" i="4" s="1"/>
  <c r="P41" i="4"/>
  <c r="N41" i="4"/>
  <c r="F41" i="4"/>
  <c r="L41" i="4" s="1"/>
  <c r="P40" i="4"/>
  <c r="N40" i="4"/>
  <c r="F40" i="4"/>
  <c r="L40" i="4" s="1"/>
  <c r="P39" i="4"/>
  <c r="N39" i="4"/>
  <c r="L39" i="4"/>
  <c r="F39" i="4"/>
  <c r="J39" i="4" s="1"/>
  <c r="P37" i="4"/>
  <c r="F37" i="4"/>
  <c r="L37" i="4" s="1"/>
  <c r="F36" i="4"/>
  <c r="L36" i="4" s="1"/>
  <c r="P35" i="4"/>
  <c r="N35" i="4"/>
  <c r="F35" i="4"/>
  <c r="L35" i="4" s="1"/>
  <c r="P34" i="4"/>
  <c r="N34" i="4"/>
  <c r="F34" i="4"/>
  <c r="L34" i="4" s="1"/>
  <c r="F33" i="4"/>
  <c r="L33" i="4" s="1"/>
  <c r="P32" i="4"/>
  <c r="N32" i="4"/>
  <c r="F32" i="4"/>
  <c r="J32" i="4" s="1"/>
  <c r="P31" i="4"/>
  <c r="F31" i="4"/>
  <c r="L31" i="4" s="1"/>
  <c r="N30" i="4"/>
  <c r="F30" i="4"/>
  <c r="L30" i="4" s="1"/>
  <c r="P29" i="4"/>
  <c r="N29" i="4"/>
  <c r="F29" i="4"/>
  <c r="L29" i="4" s="1"/>
  <c r="P28" i="4"/>
  <c r="F28" i="4"/>
  <c r="L28" i="4" s="1"/>
  <c r="P27" i="4"/>
  <c r="N27" i="4"/>
  <c r="F27" i="4"/>
  <c r="L27" i="4" s="1"/>
  <c r="P26" i="4"/>
  <c r="F26" i="4"/>
  <c r="L26" i="4" s="1"/>
  <c r="P25" i="4"/>
  <c r="N25" i="4"/>
  <c r="F25" i="4"/>
  <c r="L25" i="4" s="1"/>
  <c r="P24" i="4"/>
  <c r="N24" i="4"/>
  <c r="L24" i="4"/>
  <c r="F24" i="4"/>
  <c r="H24" i="4" s="1"/>
  <c r="P23" i="4"/>
  <c r="N23" i="4"/>
  <c r="F23" i="4"/>
  <c r="L23" i="4" s="1"/>
  <c r="P22" i="4"/>
  <c r="N22" i="4"/>
  <c r="L22" i="4"/>
  <c r="F22" i="4"/>
  <c r="H22" i="4" s="1"/>
  <c r="P21" i="4"/>
  <c r="F21" i="4"/>
  <c r="L21" i="4" s="1"/>
  <c r="P20" i="4"/>
  <c r="N20" i="4"/>
  <c r="F20" i="4"/>
  <c r="L20" i="4" s="1"/>
  <c r="P19" i="4"/>
  <c r="N19" i="4"/>
  <c r="L19" i="4"/>
  <c r="F19" i="4"/>
  <c r="H19" i="4" s="1"/>
  <c r="P18" i="4"/>
  <c r="N18" i="4"/>
  <c r="F18" i="4"/>
  <c r="L18" i="4" s="1"/>
  <c r="P17" i="4"/>
  <c r="N17" i="4"/>
  <c r="L17" i="4"/>
  <c r="F17" i="4"/>
  <c r="H17" i="4" s="1"/>
  <c r="P16" i="4"/>
  <c r="N16" i="4"/>
  <c r="L16" i="4"/>
  <c r="F16" i="4"/>
  <c r="J16" i="4" s="1"/>
  <c r="P15" i="4"/>
  <c r="N15" i="4"/>
  <c r="F15" i="4"/>
  <c r="L15" i="4" s="1"/>
  <c r="P14" i="4"/>
  <c r="F14" i="4"/>
  <c r="L14" i="4" s="1"/>
  <c r="F12" i="4"/>
  <c r="L12" i="4" s="1"/>
  <c r="P11" i="4"/>
  <c r="F11" i="4"/>
  <c r="L11" i="4" s="1"/>
  <c r="P10" i="4"/>
  <c r="N10" i="4"/>
  <c r="F10" i="4"/>
  <c r="L10" i="4" s="1"/>
  <c r="P9" i="4"/>
  <c r="N9" i="4"/>
  <c r="L9" i="4"/>
  <c r="F9" i="4"/>
  <c r="J9" i="4" s="1"/>
  <c r="P53" i="5"/>
  <c r="F53" i="5"/>
  <c r="L53" i="5" s="1"/>
  <c r="P52" i="5"/>
  <c r="N52" i="5"/>
  <c r="F52" i="5"/>
  <c r="L52" i="5" s="1"/>
  <c r="F51" i="5"/>
  <c r="P51" i="5" s="1"/>
  <c r="P50" i="5"/>
  <c r="N50" i="5"/>
  <c r="F50" i="5"/>
  <c r="L50" i="5" s="1"/>
  <c r="P49" i="5"/>
  <c r="N49" i="5"/>
  <c r="L49" i="5"/>
  <c r="F49" i="5"/>
  <c r="J49" i="5" s="1"/>
  <c r="P48" i="5"/>
  <c r="N48" i="5"/>
  <c r="F48" i="5"/>
  <c r="J48" i="5" s="1"/>
  <c r="P47" i="5"/>
  <c r="N47" i="5"/>
  <c r="F47" i="5"/>
  <c r="L47" i="5" s="1"/>
  <c r="P46" i="5"/>
  <c r="N46" i="5"/>
  <c r="L46" i="5"/>
  <c r="J46" i="5"/>
  <c r="F46" i="5"/>
  <c r="H46" i="5" s="1"/>
  <c r="P45" i="5"/>
  <c r="N45" i="5"/>
  <c r="F45" i="5"/>
  <c r="L45" i="5" s="1"/>
  <c r="P44" i="5"/>
  <c r="N44" i="5"/>
  <c r="F44" i="5"/>
  <c r="L44" i="5" s="1"/>
  <c r="P43" i="5"/>
  <c r="N43" i="5"/>
  <c r="L43" i="5"/>
  <c r="F43" i="5"/>
  <c r="J43" i="5" s="1"/>
  <c r="P42" i="5"/>
  <c r="N42" i="5"/>
  <c r="F42" i="5"/>
  <c r="J42" i="5" s="1"/>
  <c r="P41" i="5"/>
  <c r="N41" i="5"/>
  <c r="L41" i="5"/>
  <c r="J41" i="5"/>
  <c r="F41" i="5"/>
  <c r="H41" i="5" s="1"/>
  <c r="P40" i="5"/>
  <c r="N40" i="5"/>
  <c r="L40" i="5"/>
  <c r="F40" i="5"/>
  <c r="J40" i="5" s="1"/>
  <c r="P39" i="5"/>
  <c r="N39" i="5"/>
  <c r="L39" i="5"/>
  <c r="J39" i="5"/>
  <c r="F39" i="5"/>
  <c r="H39" i="5" s="1"/>
  <c r="P37" i="5"/>
  <c r="N37" i="5"/>
  <c r="F37" i="5"/>
  <c r="L37" i="5" s="1"/>
  <c r="P36" i="5"/>
  <c r="N36" i="5"/>
  <c r="F36" i="5"/>
  <c r="L36" i="5" s="1"/>
  <c r="P35" i="5"/>
  <c r="N35" i="5"/>
  <c r="F35" i="5"/>
  <c r="L35" i="5" s="1"/>
  <c r="P34" i="5"/>
  <c r="N34" i="5"/>
  <c r="F34" i="5"/>
  <c r="L34" i="5" s="1"/>
  <c r="P33" i="5"/>
  <c r="F33" i="5"/>
  <c r="N33" i="5" s="1"/>
  <c r="P32" i="5"/>
  <c r="N32" i="5"/>
  <c r="F32" i="5"/>
  <c r="J32" i="5" s="1"/>
  <c r="P31" i="5"/>
  <c r="N31" i="5"/>
  <c r="L31" i="5"/>
  <c r="F31" i="5"/>
  <c r="J31" i="5" s="1"/>
  <c r="P30" i="5"/>
  <c r="N30" i="5"/>
  <c r="F30" i="5"/>
  <c r="L30" i="5" s="1"/>
  <c r="P29" i="5"/>
  <c r="N29" i="5"/>
  <c r="L29" i="5"/>
  <c r="F29" i="5"/>
  <c r="J29" i="5" s="1"/>
  <c r="P28" i="5"/>
  <c r="N28" i="5"/>
  <c r="L28" i="5"/>
  <c r="F28" i="5"/>
  <c r="J28" i="5" s="1"/>
  <c r="P27" i="5"/>
  <c r="N27" i="5"/>
  <c r="L27" i="5"/>
  <c r="J27" i="5"/>
  <c r="F27" i="5"/>
  <c r="H27" i="5" s="1"/>
  <c r="P26" i="5"/>
  <c r="N26" i="5"/>
  <c r="F26" i="5"/>
  <c r="L26" i="5" s="1"/>
  <c r="P25" i="5"/>
  <c r="N25" i="5"/>
  <c r="L25" i="5"/>
  <c r="H25" i="5"/>
  <c r="F25" i="5"/>
  <c r="J25" i="5" s="1"/>
  <c r="P24" i="5"/>
  <c r="N24" i="5"/>
  <c r="L24" i="5"/>
  <c r="J24" i="5"/>
  <c r="F24" i="5"/>
  <c r="H24" i="5" s="1"/>
  <c r="P23" i="5"/>
  <c r="N23" i="5"/>
  <c r="L23" i="5"/>
  <c r="F23" i="5"/>
  <c r="J23" i="5" s="1"/>
  <c r="P22" i="5"/>
  <c r="N22" i="5"/>
  <c r="L22" i="5"/>
  <c r="J22" i="5"/>
  <c r="F22" i="5"/>
  <c r="H22" i="5" s="1"/>
  <c r="P21" i="5"/>
  <c r="F21" i="5"/>
  <c r="N21" i="5" s="1"/>
  <c r="P20" i="5"/>
  <c r="N20" i="5"/>
  <c r="L20" i="5"/>
  <c r="F20" i="5"/>
  <c r="J20" i="5" s="1"/>
  <c r="P19" i="5"/>
  <c r="N19" i="5"/>
  <c r="L19" i="5"/>
  <c r="F19" i="5"/>
  <c r="H19" i="5" s="1"/>
  <c r="P18" i="5"/>
  <c r="N18" i="5"/>
  <c r="L18" i="5"/>
  <c r="F18" i="5"/>
  <c r="J18" i="5" s="1"/>
  <c r="P17" i="5"/>
  <c r="N17" i="5"/>
  <c r="L17" i="5"/>
  <c r="J17" i="5"/>
  <c r="F17" i="5"/>
  <c r="H17" i="5" s="1"/>
  <c r="P16" i="5"/>
  <c r="N16" i="5"/>
  <c r="F16" i="5"/>
  <c r="L16" i="5" s="1"/>
  <c r="P15" i="5"/>
  <c r="N15" i="5"/>
  <c r="L15" i="5"/>
  <c r="F15" i="5"/>
  <c r="J15" i="5" s="1"/>
  <c r="P14" i="5"/>
  <c r="N14" i="5"/>
  <c r="F14" i="5"/>
  <c r="J14" i="5" s="1"/>
  <c r="F12" i="5"/>
  <c r="P12" i="5" s="1"/>
  <c r="P11" i="5"/>
  <c r="F11" i="5"/>
  <c r="N11" i="5" s="1"/>
  <c r="P10" i="5"/>
  <c r="N10" i="5"/>
  <c r="F10" i="5"/>
  <c r="L10" i="5" s="1"/>
  <c r="P9" i="5"/>
  <c r="N9" i="5"/>
  <c r="L9" i="5"/>
  <c r="F9" i="5"/>
  <c r="J9" i="5" s="1"/>
  <c r="L53" i="118"/>
  <c r="J53" i="118"/>
  <c r="H53" i="118"/>
  <c r="L52" i="118"/>
  <c r="J52" i="118"/>
  <c r="H52" i="118"/>
  <c r="L51" i="118"/>
  <c r="J51" i="118"/>
  <c r="H51" i="118"/>
  <c r="L50" i="118"/>
  <c r="J50" i="118"/>
  <c r="H50" i="118"/>
  <c r="L49" i="118"/>
  <c r="J49" i="118"/>
  <c r="H49" i="118"/>
  <c r="L48" i="118"/>
  <c r="J48" i="118"/>
  <c r="H48" i="118"/>
  <c r="L47" i="118"/>
  <c r="J47" i="118"/>
  <c r="H47" i="118"/>
  <c r="L46" i="118"/>
  <c r="J46" i="118"/>
  <c r="H46" i="118"/>
  <c r="L45" i="118"/>
  <c r="J45" i="118"/>
  <c r="H45" i="118"/>
  <c r="L44" i="118"/>
  <c r="J44" i="118"/>
  <c r="H44" i="118"/>
  <c r="L43" i="118"/>
  <c r="J43" i="118"/>
  <c r="H43" i="118"/>
  <c r="L42" i="118"/>
  <c r="J42" i="118"/>
  <c r="H42" i="118"/>
  <c r="L41" i="118"/>
  <c r="J41" i="118"/>
  <c r="H41" i="118"/>
  <c r="L40" i="118"/>
  <c r="J40" i="118"/>
  <c r="H40" i="118"/>
  <c r="L39" i="118"/>
  <c r="J39" i="118"/>
  <c r="H39" i="118"/>
  <c r="L37" i="118"/>
  <c r="J37" i="118"/>
  <c r="H37" i="118"/>
  <c r="L36" i="118"/>
  <c r="J36" i="118"/>
  <c r="H36" i="118"/>
  <c r="L35" i="118"/>
  <c r="J35" i="118"/>
  <c r="H35" i="118"/>
  <c r="L34" i="118"/>
  <c r="J34" i="118"/>
  <c r="H34" i="118"/>
  <c r="L33" i="118"/>
  <c r="J33" i="118"/>
  <c r="H33" i="118"/>
  <c r="L32" i="118"/>
  <c r="J32" i="118"/>
  <c r="H32" i="118"/>
  <c r="L31" i="118"/>
  <c r="J31" i="118"/>
  <c r="H31" i="118"/>
  <c r="L30" i="118"/>
  <c r="J30" i="118"/>
  <c r="H30" i="118"/>
  <c r="L29" i="118"/>
  <c r="J29" i="118"/>
  <c r="H29" i="118"/>
  <c r="L28" i="118"/>
  <c r="J28" i="118"/>
  <c r="H28" i="118"/>
  <c r="L27" i="118"/>
  <c r="J27" i="118"/>
  <c r="H27" i="118"/>
  <c r="L26" i="118"/>
  <c r="J26" i="118"/>
  <c r="H26" i="118"/>
  <c r="L25" i="118"/>
  <c r="J25" i="118"/>
  <c r="H25" i="118"/>
  <c r="L24" i="118"/>
  <c r="J24" i="118"/>
  <c r="H24" i="118"/>
  <c r="L23" i="118"/>
  <c r="J23" i="118"/>
  <c r="H23" i="118"/>
  <c r="L22" i="118"/>
  <c r="J22" i="118"/>
  <c r="H22" i="118"/>
  <c r="L21" i="118"/>
  <c r="J21" i="118"/>
  <c r="H21" i="118"/>
  <c r="L20" i="118"/>
  <c r="J20" i="118"/>
  <c r="H20" i="118"/>
  <c r="L19" i="118"/>
  <c r="J19" i="118"/>
  <c r="H19" i="118"/>
  <c r="L18" i="118"/>
  <c r="J18" i="118"/>
  <c r="H18" i="118"/>
  <c r="L17" i="118"/>
  <c r="J17" i="118"/>
  <c r="H17" i="118"/>
  <c r="L16" i="118"/>
  <c r="J16" i="118"/>
  <c r="H16" i="118"/>
  <c r="L15" i="118"/>
  <c r="J15" i="118"/>
  <c r="H15" i="118"/>
  <c r="L14" i="118"/>
  <c r="J14" i="118"/>
  <c r="H14" i="118"/>
  <c r="F7" i="118"/>
  <c r="G13" i="119"/>
  <c r="F7" i="119"/>
  <c r="L53" i="119"/>
  <c r="J53" i="119"/>
  <c r="H53" i="119"/>
  <c r="L52" i="119"/>
  <c r="J52" i="119"/>
  <c r="H52" i="119"/>
  <c r="L51" i="119"/>
  <c r="J51" i="119"/>
  <c r="H51" i="119"/>
  <c r="L50" i="119"/>
  <c r="J50" i="119"/>
  <c r="H50" i="119"/>
  <c r="L49" i="119"/>
  <c r="J49" i="119"/>
  <c r="H49" i="119"/>
  <c r="L48" i="119"/>
  <c r="J48" i="119"/>
  <c r="H48" i="119"/>
  <c r="L47" i="119"/>
  <c r="J47" i="119"/>
  <c r="H47" i="119"/>
  <c r="L46" i="119"/>
  <c r="J46" i="119"/>
  <c r="H46" i="119"/>
  <c r="L45" i="119"/>
  <c r="J45" i="119"/>
  <c r="H45" i="119"/>
  <c r="L44" i="119"/>
  <c r="J44" i="119"/>
  <c r="H44" i="119"/>
  <c r="L43" i="119"/>
  <c r="J43" i="119"/>
  <c r="H43" i="119"/>
  <c r="L42" i="119"/>
  <c r="J42" i="119"/>
  <c r="H42" i="119"/>
  <c r="L41" i="119"/>
  <c r="J41" i="119"/>
  <c r="H41" i="119"/>
  <c r="L40" i="119"/>
  <c r="J40" i="119"/>
  <c r="H40" i="119"/>
  <c r="L39" i="119"/>
  <c r="J39" i="119"/>
  <c r="H39" i="119"/>
  <c r="L37" i="119"/>
  <c r="J37" i="119"/>
  <c r="H37" i="119"/>
  <c r="L36" i="119"/>
  <c r="J36" i="119"/>
  <c r="H36" i="119"/>
  <c r="L35" i="119"/>
  <c r="J35" i="119"/>
  <c r="H35" i="119"/>
  <c r="L34" i="119"/>
  <c r="J34" i="119"/>
  <c r="H34" i="119"/>
  <c r="L33" i="119"/>
  <c r="J33" i="119"/>
  <c r="H33" i="119"/>
  <c r="L32" i="119"/>
  <c r="J32" i="119"/>
  <c r="H32" i="119"/>
  <c r="L31" i="119"/>
  <c r="J31" i="119"/>
  <c r="H31" i="119"/>
  <c r="L30" i="119"/>
  <c r="J30" i="119"/>
  <c r="H30" i="119"/>
  <c r="L29" i="119"/>
  <c r="J29" i="119"/>
  <c r="H29" i="119"/>
  <c r="L28" i="119"/>
  <c r="J28" i="119"/>
  <c r="H28" i="119"/>
  <c r="L27" i="119"/>
  <c r="J27" i="119"/>
  <c r="H27" i="119"/>
  <c r="L26" i="119"/>
  <c r="J26" i="119"/>
  <c r="H26" i="119"/>
  <c r="L25" i="119"/>
  <c r="J25" i="119"/>
  <c r="H25" i="119"/>
  <c r="L24" i="119"/>
  <c r="J24" i="119"/>
  <c r="H24" i="119"/>
  <c r="L23" i="119"/>
  <c r="J23" i="119"/>
  <c r="H23" i="119"/>
  <c r="L22" i="119"/>
  <c r="J22" i="119"/>
  <c r="H22" i="119"/>
  <c r="L21" i="119"/>
  <c r="J21" i="119"/>
  <c r="H21" i="119"/>
  <c r="L20" i="119"/>
  <c r="J20" i="119"/>
  <c r="H20" i="119"/>
  <c r="L19" i="119"/>
  <c r="J19" i="119"/>
  <c r="H19" i="119"/>
  <c r="L18" i="119"/>
  <c r="J18" i="119"/>
  <c r="H18" i="119"/>
  <c r="L17" i="119"/>
  <c r="J17" i="119"/>
  <c r="H17" i="119"/>
  <c r="L16" i="119"/>
  <c r="J16" i="119"/>
  <c r="H16" i="119"/>
  <c r="L15" i="119"/>
  <c r="J15" i="119"/>
  <c r="H15" i="119"/>
  <c r="L14" i="119"/>
  <c r="J14" i="119"/>
  <c r="H14" i="119"/>
  <c r="L12" i="119"/>
  <c r="J12" i="119"/>
  <c r="H12" i="119"/>
  <c r="L11" i="119"/>
  <c r="J11" i="119"/>
  <c r="H11" i="119"/>
  <c r="L10" i="119"/>
  <c r="J10" i="119"/>
  <c r="H10" i="119"/>
  <c r="L9" i="119"/>
  <c r="J9" i="119"/>
  <c r="H9" i="119"/>
  <c r="P53" i="7"/>
  <c r="K53" i="7"/>
  <c r="N53" i="7"/>
  <c r="R52" i="7"/>
  <c r="P52" i="7"/>
  <c r="N52" i="7"/>
  <c r="K52" i="7"/>
  <c r="L52" i="7" s="1"/>
  <c r="J52" i="7"/>
  <c r="H52" i="7"/>
  <c r="K51" i="7"/>
  <c r="J51" i="7"/>
  <c r="R50" i="7"/>
  <c r="P50" i="7"/>
  <c r="N50" i="7"/>
  <c r="K50" i="7"/>
  <c r="L50" i="7" s="1"/>
  <c r="J50" i="7"/>
  <c r="R49" i="7"/>
  <c r="K49" i="7"/>
  <c r="J49" i="7"/>
  <c r="P49" i="7"/>
  <c r="P48" i="7"/>
  <c r="N48" i="7"/>
  <c r="K48" i="7"/>
  <c r="L48" i="7" s="1"/>
  <c r="H48" i="7"/>
  <c r="R47" i="7"/>
  <c r="P47" i="7"/>
  <c r="N47" i="7"/>
  <c r="K47" i="7"/>
  <c r="L47" i="7" s="1"/>
  <c r="J47" i="7"/>
  <c r="R46" i="7"/>
  <c r="P46" i="7"/>
  <c r="K46" i="7"/>
  <c r="N46" i="7"/>
  <c r="R45" i="7"/>
  <c r="P45" i="7"/>
  <c r="N45" i="7"/>
  <c r="K45" i="7"/>
  <c r="L45" i="7" s="1"/>
  <c r="H45" i="7"/>
  <c r="J45" i="7"/>
  <c r="N44" i="7"/>
  <c r="K44" i="7"/>
  <c r="L44" i="7" s="1"/>
  <c r="J44" i="7"/>
  <c r="H44" i="7"/>
  <c r="K43" i="7"/>
  <c r="J43" i="7"/>
  <c r="P42" i="7"/>
  <c r="N42" i="7"/>
  <c r="K42" i="7"/>
  <c r="J42" i="7"/>
  <c r="R41" i="7"/>
  <c r="P41" i="7"/>
  <c r="N41" i="7"/>
  <c r="K41" i="7"/>
  <c r="H41" i="7"/>
  <c r="P40" i="7"/>
  <c r="K40" i="7"/>
  <c r="L40" i="7" s="1"/>
  <c r="J40" i="7"/>
  <c r="R40" i="7"/>
  <c r="P39" i="7"/>
  <c r="K39" i="7"/>
  <c r="L39" i="7" s="1"/>
  <c r="J39" i="7"/>
  <c r="R37" i="7"/>
  <c r="P37" i="7"/>
  <c r="N37" i="7"/>
  <c r="K37" i="7"/>
  <c r="J37" i="7"/>
  <c r="R36" i="7"/>
  <c r="P36" i="7"/>
  <c r="N36" i="7"/>
  <c r="K36" i="7"/>
  <c r="L36" i="7" s="1"/>
  <c r="J36" i="7"/>
  <c r="R35" i="7"/>
  <c r="P35" i="7"/>
  <c r="N35" i="7"/>
  <c r="K35" i="7"/>
  <c r="J35" i="7"/>
  <c r="H35" i="7"/>
  <c r="R34" i="7"/>
  <c r="P34" i="7"/>
  <c r="N34" i="7"/>
  <c r="K34" i="7"/>
  <c r="L34" i="7" s="1"/>
  <c r="H34" i="7"/>
  <c r="J34" i="7"/>
  <c r="R33" i="7"/>
  <c r="P33" i="7"/>
  <c r="N33" i="7"/>
  <c r="K33" i="7"/>
  <c r="L33" i="7" s="1"/>
  <c r="J33" i="7"/>
  <c r="R32" i="7"/>
  <c r="P32" i="7"/>
  <c r="N32" i="7"/>
  <c r="K32" i="7"/>
  <c r="J32" i="7"/>
  <c r="P31" i="7"/>
  <c r="N31" i="7"/>
  <c r="K31" i="7"/>
  <c r="R31" i="7"/>
  <c r="R30" i="7"/>
  <c r="P30" i="7"/>
  <c r="N30" i="7"/>
  <c r="K30" i="7"/>
  <c r="L30" i="7" s="1"/>
  <c r="H30" i="7"/>
  <c r="J30" i="7"/>
  <c r="R29" i="7"/>
  <c r="P29" i="7"/>
  <c r="N29" i="7"/>
  <c r="K29" i="7"/>
  <c r="J29" i="7"/>
  <c r="R28" i="7"/>
  <c r="P28" i="7"/>
  <c r="N28" i="7"/>
  <c r="K28" i="7"/>
  <c r="J28" i="7"/>
  <c r="R27" i="7"/>
  <c r="P27" i="7"/>
  <c r="N27" i="7"/>
  <c r="K27" i="7"/>
  <c r="H27" i="7"/>
  <c r="J27" i="7"/>
  <c r="R26" i="7"/>
  <c r="P26" i="7"/>
  <c r="N26" i="7"/>
  <c r="K26" i="7"/>
  <c r="J26" i="7"/>
  <c r="H26" i="7"/>
  <c r="R25" i="7"/>
  <c r="P25" i="7"/>
  <c r="N25" i="7"/>
  <c r="K25" i="7"/>
  <c r="L25" i="7" s="1"/>
  <c r="J25" i="7"/>
  <c r="H25" i="7"/>
  <c r="R24" i="7"/>
  <c r="P24" i="7"/>
  <c r="N24" i="7"/>
  <c r="K24" i="7"/>
  <c r="L24" i="7" s="1"/>
  <c r="H24" i="7"/>
  <c r="J24" i="7"/>
  <c r="R23" i="7"/>
  <c r="P23" i="7"/>
  <c r="N23" i="7"/>
  <c r="K23" i="7"/>
  <c r="J23" i="7"/>
  <c r="R22" i="7"/>
  <c r="P22" i="7"/>
  <c r="N22" i="7"/>
  <c r="K22" i="7"/>
  <c r="H22" i="7"/>
  <c r="J22" i="7"/>
  <c r="R21" i="7"/>
  <c r="P21" i="7"/>
  <c r="N21" i="7"/>
  <c r="K21" i="7"/>
  <c r="J21" i="7"/>
  <c r="H21" i="7"/>
  <c r="R20" i="7"/>
  <c r="P20" i="7"/>
  <c r="N20" i="7"/>
  <c r="K20" i="7"/>
  <c r="H20" i="7"/>
  <c r="J20" i="7"/>
  <c r="R19" i="7"/>
  <c r="P19" i="7"/>
  <c r="N19" i="7"/>
  <c r="K19" i="7"/>
  <c r="J19" i="7"/>
  <c r="R18" i="7"/>
  <c r="P18" i="7"/>
  <c r="N18" i="7"/>
  <c r="K18" i="7"/>
  <c r="L18" i="7" s="1"/>
  <c r="J18" i="7"/>
  <c r="R17" i="7"/>
  <c r="P17" i="7"/>
  <c r="N17" i="7"/>
  <c r="K17" i="7"/>
  <c r="J17" i="7"/>
  <c r="H17" i="7"/>
  <c r="P16" i="7"/>
  <c r="N16" i="7"/>
  <c r="K16" i="7"/>
  <c r="L16" i="7" s="1"/>
  <c r="H16" i="7"/>
  <c r="R15" i="7"/>
  <c r="P15" i="7"/>
  <c r="N15" i="7"/>
  <c r="K15" i="7"/>
  <c r="L15" i="7" s="1"/>
  <c r="H15" i="7"/>
  <c r="J15" i="7"/>
  <c r="R14" i="7"/>
  <c r="P14" i="7"/>
  <c r="N14" i="7"/>
  <c r="K14" i="7"/>
  <c r="J14" i="7"/>
  <c r="P12" i="7"/>
  <c r="K12" i="7"/>
  <c r="N12" i="7"/>
  <c r="R11" i="7"/>
  <c r="P11" i="7"/>
  <c r="N11" i="7"/>
  <c r="K11" i="7"/>
  <c r="L11" i="7" s="1"/>
  <c r="J11" i="7"/>
  <c r="H11" i="7"/>
  <c r="N10" i="7"/>
  <c r="K10" i="7"/>
  <c r="J10" i="7"/>
  <c r="K9" i="7"/>
  <c r="J9" i="7"/>
  <c r="K8" i="7"/>
  <c r="F53" i="9"/>
  <c r="H53" i="9" s="1"/>
  <c r="N52" i="9"/>
  <c r="H52" i="9"/>
  <c r="F52" i="9"/>
  <c r="L52" i="9" s="1"/>
  <c r="F51" i="9"/>
  <c r="L51" i="9" s="1"/>
  <c r="H50" i="9"/>
  <c r="F50" i="9"/>
  <c r="J50" i="9" s="1"/>
  <c r="H49" i="9"/>
  <c r="F49" i="9"/>
  <c r="J49" i="9" s="1"/>
  <c r="F48" i="9"/>
  <c r="H47" i="9"/>
  <c r="F47" i="9"/>
  <c r="N47" i="9" s="1"/>
  <c r="N46" i="9"/>
  <c r="H46" i="9"/>
  <c r="F46" i="9"/>
  <c r="N45" i="9"/>
  <c r="L45" i="9"/>
  <c r="H45" i="9"/>
  <c r="F45" i="9"/>
  <c r="J45" i="9" s="1"/>
  <c r="F44" i="9"/>
  <c r="J44" i="9" s="1"/>
  <c r="F43" i="9"/>
  <c r="N43" i="9" s="1"/>
  <c r="H42" i="9"/>
  <c r="F42" i="9"/>
  <c r="J42" i="9" s="1"/>
  <c r="H41" i="9"/>
  <c r="F41" i="9"/>
  <c r="F40" i="9"/>
  <c r="N40" i="9" s="1"/>
  <c r="N39" i="9"/>
  <c r="F39" i="9"/>
  <c r="J39" i="9" s="1"/>
  <c r="H37" i="9"/>
  <c r="F37" i="9"/>
  <c r="J37" i="9" s="1"/>
  <c r="N36" i="9"/>
  <c r="F36" i="9"/>
  <c r="J36" i="9" s="1"/>
  <c r="H35" i="9"/>
  <c r="F35" i="9"/>
  <c r="J35" i="9" s="1"/>
  <c r="H34" i="9"/>
  <c r="F34" i="9"/>
  <c r="N34" i="9" s="1"/>
  <c r="N33" i="9"/>
  <c r="H33" i="9"/>
  <c r="F33" i="9"/>
  <c r="J33" i="9" s="1"/>
  <c r="N32" i="9"/>
  <c r="H32" i="9"/>
  <c r="F32" i="9"/>
  <c r="J32" i="9" s="1"/>
  <c r="H31" i="9"/>
  <c r="F31" i="9"/>
  <c r="J31" i="9" s="1"/>
  <c r="H30" i="9"/>
  <c r="F30" i="9"/>
  <c r="J30" i="9" s="1"/>
  <c r="N29" i="9"/>
  <c r="H29" i="9"/>
  <c r="F29" i="9"/>
  <c r="J29" i="9" s="1"/>
  <c r="N28" i="9"/>
  <c r="F28" i="9"/>
  <c r="J28" i="9" s="1"/>
  <c r="N27" i="9"/>
  <c r="H27" i="9"/>
  <c r="F27" i="9"/>
  <c r="J27" i="9" s="1"/>
  <c r="H26" i="9"/>
  <c r="F26" i="9"/>
  <c r="L26" i="9" s="1"/>
  <c r="J25" i="9"/>
  <c r="H25" i="9"/>
  <c r="F25" i="9"/>
  <c r="N24" i="9"/>
  <c r="H24" i="9"/>
  <c r="F24" i="9"/>
  <c r="J24" i="9" s="1"/>
  <c r="N23" i="9"/>
  <c r="H23" i="9"/>
  <c r="F23" i="9"/>
  <c r="J23" i="9" s="1"/>
  <c r="J22" i="9"/>
  <c r="H22" i="9"/>
  <c r="F22" i="9"/>
  <c r="N22" i="9" s="1"/>
  <c r="N21" i="9"/>
  <c r="J21" i="9"/>
  <c r="H21" i="9"/>
  <c r="F21" i="9"/>
  <c r="H20" i="9"/>
  <c r="F20" i="9"/>
  <c r="N20" i="9" s="1"/>
  <c r="N19" i="9"/>
  <c r="J19" i="9"/>
  <c r="H19" i="9"/>
  <c r="F19" i="9"/>
  <c r="L19" i="9" s="1"/>
  <c r="H18" i="9"/>
  <c r="F18" i="9"/>
  <c r="N18" i="9" s="1"/>
  <c r="N17" i="9"/>
  <c r="J17" i="9"/>
  <c r="H17" i="9"/>
  <c r="F17" i="9"/>
  <c r="H16" i="9"/>
  <c r="F16" i="9"/>
  <c r="J16" i="9" s="1"/>
  <c r="N15" i="9"/>
  <c r="H15" i="9"/>
  <c r="F15" i="9"/>
  <c r="J15" i="9" s="1"/>
  <c r="F14" i="9"/>
  <c r="H14" i="9" s="1"/>
  <c r="F12" i="9"/>
  <c r="L12" i="9" s="1"/>
  <c r="H11" i="9"/>
  <c r="F11" i="9"/>
  <c r="J11" i="9" s="1"/>
  <c r="F10" i="9"/>
  <c r="F9" i="9"/>
  <c r="F53" i="10"/>
  <c r="N52" i="10"/>
  <c r="F52" i="10"/>
  <c r="J52" i="10" s="1"/>
  <c r="F51" i="10"/>
  <c r="F50" i="10"/>
  <c r="N50" i="10" s="1"/>
  <c r="F49" i="10"/>
  <c r="J49" i="10" s="1"/>
  <c r="F48" i="10"/>
  <c r="F47" i="10"/>
  <c r="J47" i="10" s="1"/>
  <c r="N46" i="10"/>
  <c r="F46" i="10"/>
  <c r="L46" i="10" s="1"/>
  <c r="N45" i="10"/>
  <c r="F45" i="10"/>
  <c r="J45" i="10" s="1"/>
  <c r="F44" i="10"/>
  <c r="N44" i="10" s="1"/>
  <c r="F43" i="10"/>
  <c r="F42" i="10"/>
  <c r="J42" i="10" s="1"/>
  <c r="N41" i="10"/>
  <c r="F41" i="10"/>
  <c r="F40" i="10"/>
  <c r="J40" i="10" s="1"/>
  <c r="N39" i="10"/>
  <c r="F39" i="10"/>
  <c r="J39" i="10" s="1"/>
  <c r="F37" i="10"/>
  <c r="J37" i="10" s="1"/>
  <c r="N36" i="10"/>
  <c r="F36" i="10"/>
  <c r="L35" i="10"/>
  <c r="F35" i="10"/>
  <c r="J35" i="10" s="1"/>
  <c r="N34" i="10"/>
  <c r="F34" i="10"/>
  <c r="J34" i="10" s="1"/>
  <c r="N33" i="10"/>
  <c r="F33" i="10"/>
  <c r="J33" i="10" s="1"/>
  <c r="N32" i="10"/>
  <c r="F32" i="10"/>
  <c r="J32" i="10" s="1"/>
  <c r="F31" i="10"/>
  <c r="F30" i="10"/>
  <c r="J30" i="10" s="1"/>
  <c r="N29" i="10"/>
  <c r="F29" i="10"/>
  <c r="J29" i="10" s="1"/>
  <c r="N28" i="10"/>
  <c r="F28" i="10"/>
  <c r="N27" i="10"/>
  <c r="F27" i="10"/>
  <c r="J27" i="10" s="1"/>
  <c r="F26" i="10"/>
  <c r="J26" i="10" s="1"/>
  <c r="N25" i="10"/>
  <c r="F25" i="10"/>
  <c r="L25" i="10" s="1"/>
  <c r="N24" i="10"/>
  <c r="F24" i="10"/>
  <c r="J24" i="10" s="1"/>
  <c r="N23" i="10"/>
  <c r="F23" i="10"/>
  <c r="J23" i="10" s="1"/>
  <c r="F22" i="10"/>
  <c r="N22" i="10" s="1"/>
  <c r="N21" i="10"/>
  <c r="F21" i="10"/>
  <c r="J21" i="10" s="1"/>
  <c r="F20" i="10"/>
  <c r="J20" i="10" s="1"/>
  <c r="N19" i="10"/>
  <c r="F19" i="10"/>
  <c r="F18" i="10"/>
  <c r="J18" i="10" s="1"/>
  <c r="N17" i="10"/>
  <c r="L17" i="10"/>
  <c r="F17" i="10"/>
  <c r="J17" i="10" s="1"/>
  <c r="F16" i="10"/>
  <c r="J16" i="10" s="1"/>
  <c r="N15" i="10"/>
  <c r="F15" i="10"/>
  <c r="J15" i="10" s="1"/>
  <c r="F14" i="10"/>
  <c r="F12" i="10"/>
  <c r="J12" i="10" s="1"/>
  <c r="F11" i="10"/>
  <c r="J11" i="10" s="1"/>
  <c r="F10" i="10"/>
  <c r="L10" i="10" s="1"/>
  <c r="F9" i="10"/>
  <c r="G13" i="10"/>
  <c r="F99" i="14"/>
  <c r="I100" i="14" s="1"/>
  <c r="J98" i="14"/>
  <c r="I98" i="14"/>
  <c r="H98" i="14"/>
  <c r="G98" i="14"/>
  <c r="F97" i="14"/>
  <c r="H96" i="14"/>
  <c r="G96" i="14"/>
  <c r="F95" i="14"/>
  <c r="J94" i="14"/>
  <c r="H94" i="14"/>
  <c r="G94" i="14"/>
  <c r="F93" i="14"/>
  <c r="N94" i="14" s="1"/>
  <c r="F91" i="14"/>
  <c r="H92" i="14" s="1"/>
  <c r="F89" i="14"/>
  <c r="I88" i="14"/>
  <c r="H88" i="14"/>
  <c r="G88" i="14"/>
  <c r="F87" i="14"/>
  <c r="J88" i="14" s="1"/>
  <c r="I86" i="14"/>
  <c r="H86" i="14"/>
  <c r="G86" i="14"/>
  <c r="F85" i="14"/>
  <c r="K86" i="14" s="1"/>
  <c r="L84" i="14"/>
  <c r="K84" i="14"/>
  <c r="J84" i="14"/>
  <c r="I84" i="14"/>
  <c r="H84" i="14"/>
  <c r="G84" i="14"/>
  <c r="F83" i="14"/>
  <c r="P84" i="14" s="1"/>
  <c r="F81" i="14"/>
  <c r="H80" i="14"/>
  <c r="F79" i="14"/>
  <c r="J78" i="14"/>
  <c r="I78" i="14"/>
  <c r="H78" i="14"/>
  <c r="G78" i="14"/>
  <c r="F77" i="14"/>
  <c r="M78" i="14" s="1"/>
  <c r="J76" i="14"/>
  <c r="I76" i="14"/>
  <c r="H76" i="14"/>
  <c r="G76" i="14"/>
  <c r="F75" i="14"/>
  <c r="M76" i="14" s="1"/>
  <c r="G74" i="14"/>
  <c r="F73" i="14"/>
  <c r="I72" i="14"/>
  <c r="G72" i="14"/>
  <c r="F71" i="14"/>
  <c r="Q72" i="14" s="1"/>
  <c r="N69" i="14"/>
  <c r="M69" i="14"/>
  <c r="L69" i="14"/>
  <c r="K69" i="14"/>
  <c r="J69" i="14"/>
  <c r="I69" i="14"/>
  <c r="H69" i="14"/>
  <c r="G69" i="14"/>
  <c r="J68" i="14"/>
  <c r="I68" i="14"/>
  <c r="H68" i="14"/>
  <c r="G68" i="14"/>
  <c r="F67" i="14"/>
  <c r="N68" i="14" s="1"/>
  <c r="K66" i="14"/>
  <c r="J66" i="14"/>
  <c r="I66" i="14"/>
  <c r="H66" i="14"/>
  <c r="G66" i="14"/>
  <c r="F65" i="14"/>
  <c r="Q66" i="14" s="1"/>
  <c r="L64" i="14"/>
  <c r="K64" i="14"/>
  <c r="J64" i="14"/>
  <c r="I64" i="14"/>
  <c r="H64" i="14"/>
  <c r="G64" i="14"/>
  <c r="F63" i="14"/>
  <c r="N64" i="14" s="1"/>
  <c r="J62" i="14"/>
  <c r="I62" i="14"/>
  <c r="H62" i="14"/>
  <c r="G62" i="14"/>
  <c r="F61" i="14"/>
  <c r="K60" i="14"/>
  <c r="J60" i="14"/>
  <c r="I60" i="14"/>
  <c r="H60" i="14"/>
  <c r="G60" i="14"/>
  <c r="F59" i="14"/>
  <c r="Q60" i="14" s="1"/>
  <c r="K58" i="14"/>
  <c r="J58" i="14"/>
  <c r="I58" i="14"/>
  <c r="H58" i="14"/>
  <c r="G58" i="14"/>
  <c r="F57" i="14"/>
  <c r="Q58" i="14" s="1"/>
  <c r="J56" i="14"/>
  <c r="I56" i="14"/>
  <c r="H56" i="14"/>
  <c r="G56" i="14"/>
  <c r="F55" i="14"/>
  <c r="N56" i="14" s="1"/>
  <c r="K54" i="14"/>
  <c r="J54" i="14"/>
  <c r="I54" i="14"/>
  <c r="H54" i="14"/>
  <c r="G54" i="14"/>
  <c r="F53" i="14"/>
  <c r="Q54" i="14" s="1"/>
  <c r="J52" i="14"/>
  <c r="I52" i="14"/>
  <c r="H52" i="14"/>
  <c r="G52" i="14"/>
  <c r="F51" i="14"/>
  <c r="N52" i="14" s="1"/>
  <c r="K50" i="14"/>
  <c r="J50" i="14"/>
  <c r="I50" i="14"/>
  <c r="H50" i="14"/>
  <c r="G50" i="14"/>
  <c r="F49" i="14"/>
  <c r="Q50" i="14" s="1"/>
  <c r="J48" i="14"/>
  <c r="I48" i="14"/>
  <c r="H48" i="14"/>
  <c r="G48" i="14"/>
  <c r="F47" i="14"/>
  <c r="Q48" i="14" s="1"/>
  <c r="J46" i="14"/>
  <c r="I46" i="14"/>
  <c r="H46" i="14"/>
  <c r="G46" i="14"/>
  <c r="F45" i="14"/>
  <c r="M46" i="14" s="1"/>
  <c r="N44" i="14"/>
  <c r="L44" i="14"/>
  <c r="K44" i="14"/>
  <c r="I44" i="14"/>
  <c r="H44" i="14"/>
  <c r="G44" i="14"/>
  <c r="F43" i="14"/>
  <c r="L42" i="14"/>
  <c r="K42" i="14"/>
  <c r="J42" i="14"/>
  <c r="I42" i="14"/>
  <c r="H42" i="14"/>
  <c r="G42" i="14"/>
  <c r="F41" i="14"/>
  <c r="N42" i="14" s="1"/>
  <c r="J40" i="14"/>
  <c r="I40" i="14"/>
  <c r="H40" i="14"/>
  <c r="G40" i="14"/>
  <c r="F39" i="14"/>
  <c r="Q40" i="14" s="1"/>
  <c r="L38" i="14"/>
  <c r="K38" i="14"/>
  <c r="J38" i="14"/>
  <c r="I38" i="14"/>
  <c r="H38" i="14"/>
  <c r="G38" i="14"/>
  <c r="F37" i="14"/>
  <c r="M38" i="14" s="1"/>
  <c r="K36" i="14"/>
  <c r="J36" i="14"/>
  <c r="I36" i="14"/>
  <c r="H36" i="14"/>
  <c r="G36" i="14"/>
  <c r="F35" i="14"/>
  <c r="Q36" i="14" s="1"/>
  <c r="J34" i="14"/>
  <c r="I34" i="14"/>
  <c r="H34" i="14"/>
  <c r="G34" i="14"/>
  <c r="F33" i="14"/>
  <c r="Q34" i="14" s="1"/>
  <c r="L32" i="14"/>
  <c r="K32" i="14"/>
  <c r="J32" i="14"/>
  <c r="I32" i="14"/>
  <c r="H32" i="14"/>
  <c r="G32" i="14"/>
  <c r="F31" i="14"/>
  <c r="P32" i="14" s="1"/>
  <c r="K30" i="14"/>
  <c r="I30" i="14"/>
  <c r="H30" i="14"/>
  <c r="G30" i="14"/>
  <c r="F29" i="14"/>
  <c r="J30" i="14" s="1"/>
  <c r="N28" i="14"/>
  <c r="K28" i="14"/>
  <c r="J28" i="14"/>
  <c r="I28" i="14"/>
  <c r="H28" i="14"/>
  <c r="G28" i="14"/>
  <c r="F27" i="14"/>
  <c r="Q28" i="14" s="1"/>
  <c r="N26" i="14"/>
  <c r="H26" i="14"/>
  <c r="G26" i="14"/>
  <c r="F25" i="14"/>
  <c r="J24" i="14"/>
  <c r="I24" i="14"/>
  <c r="H24" i="14"/>
  <c r="G24" i="14"/>
  <c r="F23" i="14"/>
  <c r="K24" i="14" s="1"/>
  <c r="I22" i="14"/>
  <c r="H22" i="14"/>
  <c r="G22" i="14"/>
  <c r="F21" i="14"/>
  <c r="N22" i="14" s="1"/>
  <c r="N19" i="14"/>
  <c r="M19" i="14"/>
  <c r="L19" i="14"/>
  <c r="K19" i="14"/>
  <c r="J19" i="14"/>
  <c r="I19" i="14"/>
  <c r="H19" i="14"/>
  <c r="H20" i="14" s="1"/>
  <c r="G19" i="14"/>
  <c r="H18" i="14"/>
  <c r="F17" i="14"/>
  <c r="L18" i="14" s="1"/>
  <c r="J16" i="14"/>
  <c r="I16" i="14"/>
  <c r="H16" i="14"/>
  <c r="G16" i="14"/>
  <c r="F15" i="14"/>
  <c r="M16" i="14" s="1"/>
  <c r="G14" i="14"/>
  <c r="F13" i="14"/>
  <c r="F11" i="14"/>
  <c r="F9" i="14"/>
  <c r="N7" i="14"/>
  <c r="M7" i="14"/>
  <c r="L7" i="14"/>
  <c r="K7" i="14"/>
  <c r="J7" i="14"/>
  <c r="I7" i="14"/>
  <c r="H7" i="14"/>
  <c r="G7" i="14"/>
  <c r="H100" i="15"/>
  <c r="L100" i="15"/>
  <c r="I98" i="15"/>
  <c r="H98" i="15"/>
  <c r="R98" i="15"/>
  <c r="G96" i="15"/>
  <c r="H94" i="15"/>
  <c r="K88" i="15"/>
  <c r="I88" i="15"/>
  <c r="H88" i="15"/>
  <c r="I86" i="15"/>
  <c r="H86" i="15"/>
  <c r="G86" i="15"/>
  <c r="R86" i="15"/>
  <c r="I82" i="15"/>
  <c r="H80" i="15"/>
  <c r="J78" i="15"/>
  <c r="I78" i="15"/>
  <c r="H78" i="15"/>
  <c r="R78" i="15"/>
  <c r="J76" i="15"/>
  <c r="I76" i="15"/>
  <c r="G76" i="15"/>
  <c r="R76" i="15"/>
  <c r="G74" i="15"/>
  <c r="I72" i="15"/>
  <c r="G72" i="15"/>
  <c r="Q72" i="15"/>
  <c r="N68" i="15"/>
  <c r="J68" i="15"/>
  <c r="I68" i="15"/>
  <c r="H68" i="15"/>
  <c r="R68" i="15"/>
  <c r="K66" i="15"/>
  <c r="J66" i="15"/>
  <c r="I66" i="15"/>
  <c r="H66" i="15"/>
  <c r="R66" i="15"/>
  <c r="J64" i="15"/>
  <c r="I64" i="15"/>
  <c r="H64" i="15"/>
  <c r="J62" i="15"/>
  <c r="I62" i="15"/>
  <c r="H62" i="15"/>
  <c r="R62" i="15"/>
  <c r="K60" i="15"/>
  <c r="J60" i="15"/>
  <c r="I60" i="15"/>
  <c r="H60" i="15"/>
  <c r="R60" i="15"/>
  <c r="K58" i="15"/>
  <c r="J58" i="15"/>
  <c r="I58" i="15"/>
  <c r="H58" i="15"/>
  <c r="G58" i="15"/>
  <c r="J56" i="15"/>
  <c r="I56" i="15"/>
  <c r="H56" i="15"/>
  <c r="G56" i="15"/>
  <c r="R56" i="15"/>
  <c r="K54" i="15"/>
  <c r="J54" i="15"/>
  <c r="I54" i="15"/>
  <c r="H54" i="15"/>
  <c r="J52" i="15"/>
  <c r="I52" i="15"/>
  <c r="H52" i="15"/>
  <c r="R52" i="15"/>
  <c r="K50" i="15"/>
  <c r="J50" i="15"/>
  <c r="I50" i="15"/>
  <c r="H50" i="15"/>
  <c r="M48" i="15"/>
  <c r="J48" i="15"/>
  <c r="I48" i="15"/>
  <c r="H48" i="15"/>
  <c r="G48" i="15"/>
  <c r="I46" i="15"/>
  <c r="H46" i="15"/>
  <c r="N44" i="15"/>
  <c r="L44" i="15"/>
  <c r="K44" i="15"/>
  <c r="I44" i="15"/>
  <c r="H44" i="15"/>
  <c r="G44" i="15"/>
  <c r="R44" i="15"/>
  <c r="K42" i="15"/>
  <c r="J42" i="15"/>
  <c r="I42" i="15"/>
  <c r="H42" i="15"/>
  <c r="G42" i="15"/>
  <c r="K40" i="15"/>
  <c r="J40" i="15"/>
  <c r="I40" i="15"/>
  <c r="H40" i="15"/>
  <c r="R40" i="15"/>
  <c r="K38" i="15"/>
  <c r="J38" i="15"/>
  <c r="I38" i="15"/>
  <c r="H38" i="15"/>
  <c r="K36" i="15"/>
  <c r="J36" i="15"/>
  <c r="I36" i="15"/>
  <c r="H36" i="15"/>
  <c r="G36" i="15"/>
  <c r="J34" i="15"/>
  <c r="I34" i="15"/>
  <c r="H34" i="15"/>
  <c r="K34" i="15"/>
  <c r="K32" i="15"/>
  <c r="J32" i="15"/>
  <c r="I32" i="15"/>
  <c r="H32" i="15"/>
  <c r="K30" i="15"/>
  <c r="I30" i="15"/>
  <c r="H30" i="15"/>
  <c r="R30" i="15"/>
  <c r="K28" i="15"/>
  <c r="J28" i="15"/>
  <c r="I28" i="15"/>
  <c r="H28" i="15"/>
  <c r="H26" i="15"/>
  <c r="G26" i="15"/>
  <c r="J24" i="15"/>
  <c r="I24" i="15"/>
  <c r="H24" i="15"/>
  <c r="R24" i="15"/>
  <c r="I22" i="15"/>
  <c r="H22" i="15"/>
  <c r="G22" i="15"/>
  <c r="R22" i="15"/>
  <c r="J18" i="15"/>
  <c r="J16" i="15"/>
  <c r="I16" i="15"/>
  <c r="H16" i="15"/>
  <c r="R16" i="15"/>
  <c r="G14" i="15"/>
  <c r="P19" i="15"/>
  <c r="Q19" i="15"/>
  <c r="R19" i="15"/>
  <c r="N53" i="16"/>
  <c r="F53" i="16"/>
  <c r="J53" i="16" s="1"/>
  <c r="N52" i="16"/>
  <c r="L52" i="16"/>
  <c r="J52" i="16"/>
  <c r="F52" i="16"/>
  <c r="F51" i="16"/>
  <c r="N50" i="16"/>
  <c r="J50" i="16"/>
  <c r="F50" i="16"/>
  <c r="F49" i="16"/>
  <c r="N48" i="16"/>
  <c r="F48" i="16"/>
  <c r="N47" i="16"/>
  <c r="F47" i="16"/>
  <c r="L46" i="16"/>
  <c r="F46" i="16"/>
  <c r="N45" i="16"/>
  <c r="F45" i="16"/>
  <c r="J45" i="16" s="1"/>
  <c r="F44" i="16"/>
  <c r="N43" i="16"/>
  <c r="F43" i="16"/>
  <c r="L43" i="16" s="1"/>
  <c r="L42" i="16"/>
  <c r="F42" i="16"/>
  <c r="N41" i="16"/>
  <c r="L41" i="16"/>
  <c r="J41" i="16"/>
  <c r="F41" i="16"/>
  <c r="N40" i="16"/>
  <c r="F40" i="16"/>
  <c r="L40" i="16" s="1"/>
  <c r="N39" i="16"/>
  <c r="F39" i="16"/>
  <c r="L39" i="16" s="1"/>
  <c r="N37" i="16"/>
  <c r="L37" i="16"/>
  <c r="J37" i="16"/>
  <c r="F37" i="16"/>
  <c r="N36" i="16"/>
  <c r="F36" i="16"/>
  <c r="N35" i="16"/>
  <c r="L35" i="16"/>
  <c r="J35" i="16"/>
  <c r="F35" i="16"/>
  <c r="N34" i="16"/>
  <c r="J34" i="16"/>
  <c r="F34" i="16"/>
  <c r="N33" i="16"/>
  <c r="L33" i="16"/>
  <c r="F33" i="16"/>
  <c r="J33" i="16" s="1"/>
  <c r="N32" i="16"/>
  <c r="L32" i="16"/>
  <c r="J32" i="16"/>
  <c r="F32" i="16"/>
  <c r="N31" i="16"/>
  <c r="F31" i="16"/>
  <c r="N30" i="16"/>
  <c r="L30" i="16"/>
  <c r="J30" i="16"/>
  <c r="F30" i="16"/>
  <c r="N29" i="16"/>
  <c r="J29" i="16"/>
  <c r="F29" i="16"/>
  <c r="N28" i="16"/>
  <c r="J28" i="16"/>
  <c r="F28" i="16"/>
  <c r="H28" i="16" s="1"/>
  <c r="N27" i="16"/>
  <c r="L27" i="16"/>
  <c r="J27" i="16"/>
  <c r="F27" i="16"/>
  <c r="N26" i="16"/>
  <c r="L26" i="16"/>
  <c r="J26" i="16"/>
  <c r="F26" i="16"/>
  <c r="N25" i="16"/>
  <c r="L25" i="16"/>
  <c r="J25" i="16"/>
  <c r="F25" i="16"/>
  <c r="N24" i="16"/>
  <c r="L24" i="16"/>
  <c r="J24" i="16"/>
  <c r="F24" i="16"/>
  <c r="N23" i="16"/>
  <c r="L23" i="16"/>
  <c r="F23" i="16"/>
  <c r="J23" i="16" s="1"/>
  <c r="N22" i="16"/>
  <c r="L22" i="16"/>
  <c r="J22" i="16"/>
  <c r="F22" i="16"/>
  <c r="N21" i="16"/>
  <c r="L21" i="16"/>
  <c r="J21" i="16"/>
  <c r="F21" i="16"/>
  <c r="N20" i="16"/>
  <c r="L20" i="16"/>
  <c r="J20" i="16"/>
  <c r="F20" i="16"/>
  <c r="N19" i="16"/>
  <c r="L19" i="16"/>
  <c r="J19" i="16"/>
  <c r="H19" i="16"/>
  <c r="F19" i="16"/>
  <c r="N18" i="16"/>
  <c r="F18" i="16"/>
  <c r="L18" i="16" s="1"/>
  <c r="N17" i="16"/>
  <c r="L17" i="16"/>
  <c r="J17" i="16"/>
  <c r="F17" i="16"/>
  <c r="N16" i="16"/>
  <c r="J16" i="16"/>
  <c r="F16" i="16"/>
  <c r="L16" i="16" s="1"/>
  <c r="N15" i="16"/>
  <c r="L15" i="16"/>
  <c r="J15" i="16"/>
  <c r="F15" i="16"/>
  <c r="N14" i="16"/>
  <c r="J14" i="16"/>
  <c r="F14" i="16"/>
  <c r="N12" i="16"/>
  <c r="J12" i="16"/>
  <c r="F12" i="16"/>
  <c r="L12" i="16" s="1"/>
  <c r="N11" i="16"/>
  <c r="L11" i="16"/>
  <c r="F11" i="16"/>
  <c r="N10" i="16"/>
  <c r="F10" i="16"/>
  <c r="L10" i="16" s="1"/>
  <c r="N9" i="16"/>
  <c r="F9" i="16"/>
  <c r="N53" i="17"/>
  <c r="F53" i="17"/>
  <c r="F52" i="17"/>
  <c r="F51" i="17"/>
  <c r="N51" i="17" s="1"/>
  <c r="N50" i="17"/>
  <c r="F50" i="17"/>
  <c r="L50" i="17" s="1"/>
  <c r="N49" i="17"/>
  <c r="L49" i="17"/>
  <c r="F49" i="17"/>
  <c r="L48" i="17"/>
  <c r="F48" i="17"/>
  <c r="P48" i="17" s="1"/>
  <c r="F47" i="17"/>
  <c r="P47" i="17" s="1"/>
  <c r="P46" i="17"/>
  <c r="N46" i="17"/>
  <c r="L46" i="17"/>
  <c r="F46" i="17"/>
  <c r="N45" i="17"/>
  <c r="L45" i="17"/>
  <c r="F45" i="17"/>
  <c r="H45" i="17" s="1"/>
  <c r="F44" i="17"/>
  <c r="F43" i="17"/>
  <c r="H43" i="17" s="1"/>
  <c r="N42" i="17"/>
  <c r="F42" i="17"/>
  <c r="J42" i="17" s="1"/>
  <c r="L41" i="17"/>
  <c r="F41" i="17"/>
  <c r="P41" i="17" s="1"/>
  <c r="F40" i="17"/>
  <c r="P40" i="17" s="1"/>
  <c r="P39" i="17"/>
  <c r="N39" i="17"/>
  <c r="L39" i="17"/>
  <c r="J39" i="17"/>
  <c r="F39" i="17"/>
  <c r="P37" i="17"/>
  <c r="N37" i="17"/>
  <c r="L37" i="17"/>
  <c r="F37" i="17"/>
  <c r="J37" i="17" s="1"/>
  <c r="N36" i="17"/>
  <c r="F36" i="17"/>
  <c r="P35" i="17"/>
  <c r="N35" i="17"/>
  <c r="L35" i="17"/>
  <c r="F35" i="17"/>
  <c r="N34" i="17"/>
  <c r="F34" i="17"/>
  <c r="P34" i="17" s="1"/>
  <c r="P33" i="17"/>
  <c r="N33" i="17"/>
  <c r="F33" i="17"/>
  <c r="H33" i="17" s="1"/>
  <c r="P32" i="17"/>
  <c r="N32" i="17"/>
  <c r="F32" i="17"/>
  <c r="F31" i="17"/>
  <c r="P31" i="17" s="1"/>
  <c r="P30" i="17"/>
  <c r="L30" i="17"/>
  <c r="J30" i="17"/>
  <c r="F30" i="17"/>
  <c r="N30" i="17" s="1"/>
  <c r="P29" i="17"/>
  <c r="N29" i="17"/>
  <c r="F29" i="17"/>
  <c r="P28" i="17"/>
  <c r="N28" i="17"/>
  <c r="J28" i="17"/>
  <c r="F28" i="17"/>
  <c r="L28" i="17" s="1"/>
  <c r="P27" i="17"/>
  <c r="N27" i="17"/>
  <c r="L27" i="17"/>
  <c r="J27" i="17"/>
  <c r="F27" i="17"/>
  <c r="P26" i="17"/>
  <c r="N26" i="17"/>
  <c r="F26" i="17"/>
  <c r="J26" i="17" s="1"/>
  <c r="P25" i="17"/>
  <c r="N25" i="17"/>
  <c r="L25" i="17"/>
  <c r="J25" i="17"/>
  <c r="F25" i="17"/>
  <c r="H25" i="17" s="1"/>
  <c r="P24" i="17"/>
  <c r="N24" i="17"/>
  <c r="L24" i="17"/>
  <c r="J24" i="17"/>
  <c r="F24" i="17"/>
  <c r="H24" i="17" s="1"/>
  <c r="N23" i="17"/>
  <c r="L23" i="17"/>
  <c r="J23" i="17"/>
  <c r="F23" i="17"/>
  <c r="P23" i="17" s="1"/>
  <c r="P22" i="17"/>
  <c r="N22" i="17"/>
  <c r="L22" i="17"/>
  <c r="J22" i="17"/>
  <c r="F22" i="17"/>
  <c r="H22" i="17" s="1"/>
  <c r="P21" i="17"/>
  <c r="N21" i="17"/>
  <c r="F21" i="17"/>
  <c r="J21" i="17" s="1"/>
  <c r="P20" i="17"/>
  <c r="N20" i="17"/>
  <c r="F20" i="17"/>
  <c r="H20" i="17" s="1"/>
  <c r="P19" i="17"/>
  <c r="N19" i="17"/>
  <c r="L19" i="17"/>
  <c r="J19" i="17"/>
  <c r="F19" i="17"/>
  <c r="H19" i="17" s="1"/>
  <c r="L18" i="17"/>
  <c r="F18" i="17"/>
  <c r="P18" i="17" s="1"/>
  <c r="P17" i="17"/>
  <c r="N17" i="17"/>
  <c r="L17" i="17"/>
  <c r="J17" i="17"/>
  <c r="F17" i="17"/>
  <c r="P16" i="17"/>
  <c r="L16" i="17"/>
  <c r="F16" i="17"/>
  <c r="P15" i="17"/>
  <c r="N15" i="17"/>
  <c r="L15" i="17"/>
  <c r="J15" i="17"/>
  <c r="F15" i="17"/>
  <c r="H15" i="17" s="1"/>
  <c r="F14" i="17"/>
  <c r="N14" i="17" s="1"/>
  <c r="F12" i="17"/>
  <c r="F11" i="17"/>
  <c r="N11" i="17" s="1"/>
  <c r="F10" i="17"/>
  <c r="F9" i="17"/>
  <c r="N9" i="17" s="1"/>
  <c r="L53" i="18"/>
  <c r="F53" i="18"/>
  <c r="F52" i="18"/>
  <c r="J52" i="18" s="1"/>
  <c r="L51" i="18"/>
  <c r="F51" i="18"/>
  <c r="L50" i="18"/>
  <c r="F50" i="18"/>
  <c r="L49" i="18"/>
  <c r="F49" i="18"/>
  <c r="J49" i="18" s="1"/>
  <c r="L48" i="18"/>
  <c r="F48" i="18"/>
  <c r="L47" i="18"/>
  <c r="F47" i="18"/>
  <c r="L46" i="18"/>
  <c r="F46" i="18"/>
  <c r="L45" i="18"/>
  <c r="F45" i="18"/>
  <c r="F44" i="18"/>
  <c r="L43" i="18"/>
  <c r="F43" i="18"/>
  <c r="J43" i="18" s="1"/>
  <c r="F42" i="18"/>
  <c r="F41" i="18"/>
  <c r="L41" i="18" s="1"/>
  <c r="F40" i="18"/>
  <c r="L39" i="18"/>
  <c r="H39" i="18"/>
  <c r="F39" i="18"/>
  <c r="L37" i="18"/>
  <c r="F37" i="18"/>
  <c r="L36" i="18"/>
  <c r="F36" i="18"/>
  <c r="L35" i="18"/>
  <c r="F35" i="18"/>
  <c r="L34" i="18"/>
  <c r="F34" i="18"/>
  <c r="L33" i="18"/>
  <c r="F33" i="18"/>
  <c r="J33" i="18" s="1"/>
  <c r="L32" i="18"/>
  <c r="F32" i="18"/>
  <c r="F31" i="18"/>
  <c r="L30" i="18"/>
  <c r="F30" i="18"/>
  <c r="H30" i="18" s="1"/>
  <c r="L29" i="18"/>
  <c r="F29" i="18"/>
  <c r="L28" i="18"/>
  <c r="F28" i="18"/>
  <c r="L27" i="18"/>
  <c r="H27" i="18"/>
  <c r="F27" i="18"/>
  <c r="J27" i="18" s="1"/>
  <c r="L26" i="18"/>
  <c r="F26" i="18"/>
  <c r="L25" i="18"/>
  <c r="F25" i="18"/>
  <c r="L24" i="18"/>
  <c r="H24" i="18"/>
  <c r="F24" i="18"/>
  <c r="J24" i="18" s="1"/>
  <c r="L23" i="18"/>
  <c r="F23" i="18"/>
  <c r="L22" i="18"/>
  <c r="H22" i="18"/>
  <c r="F22" i="18"/>
  <c r="L21" i="18"/>
  <c r="F21" i="18"/>
  <c r="J21" i="18" s="1"/>
  <c r="L20" i="18"/>
  <c r="F20" i="18"/>
  <c r="L19" i="18"/>
  <c r="H19" i="18"/>
  <c r="F19" i="18"/>
  <c r="L18" i="18"/>
  <c r="F18" i="18"/>
  <c r="L17" i="18"/>
  <c r="F17" i="18"/>
  <c r="J17" i="18" s="1"/>
  <c r="L16" i="18"/>
  <c r="F16" i="18"/>
  <c r="L15" i="18"/>
  <c r="F15" i="18"/>
  <c r="H15" i="18" s="1"/>
  <c r="F14" i="18"/>
  <c r="L12" i="18"/>
  <c r="F12" i="18"/>
  <c r="L11" i="18"/>
  <c r="F11" i="18"/>
  <c r="F10" i="18"/>
  <c r="L10" i="18" s="1"/>
  <c r="F9" i="18"/>
  <c r="L9" i="18" s="1"/>
  <c r="L101" i="19"/>
  <c r="K101" i="19"/>
  <c r="J101" i="19"/>
  <c r="I101" i="19"/>
  <c r="H101" i="19"/>
  <c r="G101" i="19"/>
  <c r="L99" i="19"/>
  <c r="K99" i="19"/>
  <c r="J99" i="19"/>
  <c r="I99" i="19"/>
  <c r="H99" i="19"/>
  <c r="G99" i="19"/>
  <c r="L97" i="19"/>
  <c r="K97" i="19"/>
  <c r="J97" i="19"/>
  <c r="I97" i="19"/>
  <c r="H97" i="19"/>
  <c r="G97" i="19"/>
  <c r="L95" i="19"/>
  <c r="K95" i="19"/>
  <c r="J95" i="19"/>
  <c r="I95" i="19"/>
  <c r="H95" i="19"/>
  <c r="G95" i="19"/>
  <c r="L93" i="19"/>
  <c r="K93" i="19"/>
  <c r="J93" i="19"/>
  <c r="I93" i="19"/>
  <c r="H93" i="19"/>
  <c r="G93" i="19"/>
  <c r="L91" i="19"/>
  <c r="K91" i="19"/>
  <c r="J91" i="19"/>
  <c r="I91" i="19"/>
  <c r="H91" i="19"/>
  <c r="G91" i="19"/>
  <c r="L89" i="19"/>
  <c r="K89" i="19"/>
  <c r="J89" i="19"/>
  <c r="I89" i="19"/>
  <c r="H89" i="19"/>
  <c r="G89" i="19"/>
  <c r="L87" i="19"/>
  <c r="K87" i="19"/>
  <c r="J87" i="19"/>
  <c r="I87" i="19"/>
  <c r="H87" i="19"/>
  <c r="G87" i="19"/>
  <c r="L85" i="19"/>
  <c r="K85" i="19"/>
  <c r="J85" i="19"/>
  <c r="I85" i="19"/>
  <c r="H85" i="19"/>
  <c r="G85" i="19"/>
  <c r="L83" i="19"/>
  <c r="K83" i="19"/>
  <c r="J83" i="19"/>
  <c r="I83" i="19"/>
  <c r="H83" i="19"/>
  <c r="G83" i="19"/>
  <c r="L81" i="19"/>
  <c r="K81" i="19"/>
  <c r="J81" i="19"/>
  <c r="I81" i="19"/>
  <c r="H81" i="19"/>
  <c r="G81" i="19"/>
  <c r="L79" i="19"/>
  <c r="K79" i="19"/>
  <c r="J79" i="19"/>
  <c r="I79" i="19"/>
  <c r="H79" i="19"/>
  <c r="G79" i="19"/>
  <c r="L77" i="19"/>
  <c r="K77" i="19"/>
  <c r="J77" i="19"/>
  <c r="I77" i="19"/>
  <c r="H77" i="19"/>
  <c r="G77" i="19"/>
  <c r="L75" i="19"/>
  <c r="K75" i="19"/>
  <c r="J75" i="19"/>
  <c r="I75" i="19"/>
  <c r="H75" i="19"/>
  <c r="G75" i="19"/>
  <c r="L73" i="19"/>
  <c r="K73" i="19"/>
  <c r="J73" i="19"/>
  <c r="I73" i="19"/>
  <c r="H73" i="19"/>
  <c r="G73" i="19"/>
  <c r="L69" i="19"/>
  <c r="K69" i="19"/>
  <c r="J69" i="19"/>
  <c r="I69" i="19"/>
  <c r="H69" i="19"/>
  <c r="G69" i="19"/>
  <c r="L67" i="19"/>
  <c r="K67" i="19"/>
  <c r="J67" i="19"/>
  <c r="I67" i="19"/>
  <c r="H67" i="19"/>
  <c r="G67" i="19"/>
  <c r="L65" i="19"/>
  <c r="K65" i="19"/>
  <c r="J65" i="19"/>
  <c r="I65" i="19"/>
  <c r="H65" i="19"/>
  <c r="G65" i="19"/>
  <c r="L63" i="19"/>
  <c r="K63" i="19"/>
  <c r="J63" i="19"/>
  <c r="I63" i="19"/>
  <c r="H63" i="19"/>
  <c r="G63" i="19"/>
  <c r="L61" i="19"/>
  <c r="K61" i="19"/>
  <c r="J61" i="19"/>
  <c r="I61" i="19"/>
  <c r="H61" i="19"/>
  <c r="G61" i="19"/>
  <c r="L59" i="19"/>
  <c r="K59" i="19"/>
  <c r="J59" i="19"/>
  <c r="I59" i="19"/>
  <c r="H59" i="19"/>
  <c r="G59" i="19"/>
  <c r="L57" i="19"/>
  <c r="K57" i="19"/>
  <c r="J57" i="19"/>
  <c r="I57" i="19"/>
  <c r="H57" i="19"/>
  <c r="G57" i="19"/>
  <c r="L55" i="19"/>
  <c r="K55" i="19"/>
  <c r="J55" i="19"/>
  <c r="I55" i="19"/>
  <c r="H55" i="19"/>
  <c r="G55" i="19"/>
  <c r="L53" i="19"/>
  <c r="K53" i="19"/>
  <c r="J53" i="19"/>
  <c r="I53" i="19"/>
  <c r="H53" i="19"/>
  <c r="G53" i="19"/>
  <c r="L51" i="19"/>
  <c r="K51" i="19"/>
  <c r="J51" i="19"/>
  <c r="I51" i="19"/>
  <c r="H51" i="19"/>
  <c r="G51" i="19"/>
  <c r="L49" i="19"/>
  <c r="K49" i="19"/>
  <c r="J49" i="19"/>
  <c r="I49" i="19"/>
  <c r="H49" i="19"/>
  <c r="G49" i="19"/>
  <c r="L47" i="19"/>
  <c r="K47" i="19"/>
  <c r="J47" i="19"/>
  <c r="I47" i="19"/>
  <c r="H47" i="19"/>
  <c r="G47" i="19"/>
  <c r="L45" i="19"/>
  <c r="K45" i="19"/>
  <c r="J45" i="19"/>
  <c r="I45" i="19"/>
  <c r="H45" i="19"/>
  <c r="G45" i="19"/>
  <c r="L43" i="19"/>
  <c r="K43" i="19"/>
  <c r="J43" i="19"/>
  <c r="I43" i="19"/>
  <c r="H43" i="19"/>
  <c r="G43" i="19"/>
  <c r="L41" i="19"/>
  <c r="K41" i="19"/>
  <c r="J41" i="19"/>
  <c r="I41" i="19"/>
  <c r="H41" i="19"/>
  <c r="G41" i="19"/>
  <c r="L39" i="19"/>
  <c r="K39" i="19"/>
  <c r="J39" i="19"/>
  <c r="I39" i="19"/>
  <c r="H39" i="19"/>
  <c r="G39" i="19"/>
  <c r="L37" i="19"/>
  <c r="K37" i="19"/>
  <c r="J37" i="19"/>
  <c r="I37" i="19"/>
  <c r="H37" i="19"/>
  <c r="G37" i="19"/>
  <c r="L35" i="19"/>
  <c r="K35" i="19"/>
  <c r="J35" i="19"/>
  <c r="I35" i="19"/>
  <c r="H35" i="19"/>
  <c r="G35" i="19"/>
  <c r="L33" i="19"/>
  <c r="K33" i="19"/>
  <c r="J33" i="19"/>
  <c r="I33" i="19"/>
  <c r="H33" i="19"/>
  <c r="G33" i="19"/>
  <c r="L31" i="19"/>
  <c r="K31" i="19"/>
  <c r="J31" i="19"/>
  <c r="I31" i="19"/>
  <c r="H31" i="19"/>
  <c r="G31" i="19"/>
  <c r="L29" i="19"/>
  <c r="K29" i="19"/>
  <c r="J29" i="19"/>
  <c r="I29" i="19"/>
  <c r="H29" i="19"/>
  <c r="G29" i="19"/>
  <c r="L27" i="19"/>
  <c r="K27" i="19"/>
  <c r="J27" i="19"/>
  <c r="I27" i="19"/>
  <c r="H27" i="19"/>
  <c r="G27" i="19"/>
  <c r="L25" i="19"/>
  <c r="K25" i="19"/>
  <c r="J25" i="19"/>
  <c r="I25" i="19"/>
  <c r="H25" i="19"/>
  <c r="G25" i="19"/>
  <c r="L23" i="19"/>
  <c r="K23" i="19"/>
  <c r="J23" i="19"/>
  <c r="I23" i="19"/>
  <c r="H23" i="19"/>
  <c r="G23" i="19"/>
  <c r="L19" i="19"/>
  <c r="K19" i="19"/>
  <c r="J19" i="19"/>
  <c r="I19" i="19"/>
  <c r="H19" i="19"/>
  <c r="G19" i="19"/>
  <c r="L17" i="19"/>
  <c r="K17" i="19"/>
  <c r="J17" i="19"/>
  <c r="I17" i="19"/>
  <c r="H17" i="19"/>
  <c r="G17" i="19"/>
  <c r="L15" i="19"/>
  <c r="K15" i="19"/>
  <c r="J15" i="19"/>
  <c r="I15" i="19"/>
  <c r="H15" i="19"/>
  <c r="G15" i="19"/>
  <c r="L13" i="19"/>
  <c r="K13" i="19"/>
  <c r="J13" i="19"/>
  <c r="I13" i="19"/>
  <c r="H13" i="19"/>
  <c r="G13" i="19"/>
  <c r="M53" i="25"/>
  <c r="J53" i="25"/>
  <c r="G53" i="25"/>
  <c r="N53" i="25" s="1"/>
  <c r="F53" i="25"/>
  <c r="M52" i="25"/>
  <c r="J52" i="25"/>
  <c r="G52" i="25"/>
  <c r="N52" i="25" s="1"/>
  <c r="F52" i="25"/>
  <c r="M51" i="25"/>
  <c r="J51" i="25"/>
  <c r="G51" i="25"/>
  <c r="N51" i="25" s="1"/>
  <c r="F51" i="25"/>
  <c r="M50" i="25"/>
  <c r="J50" i="25"/>
  <c r="G50" i="25"/>
  <c r="N50" i="25" s="1"/>
  <c r="F50" i="25"/>
  <c r="M49" i="25"/>
  <c r="J49" i="25"/>
  <c r="G49" i="25"/>
  <c r="N49" i="25" s="1"/>
  <c r="F49" i="25"/>
  <c r="M48" i="25"/>
  <c r="J48" i="25"/>
  <c r="G48" i="25"/>
  <c r="N48" i="25" s="1"/>
  <c r="F48" i="25"/>
  <c r="M47" i="25"/>
  <c r="J47" i="25"/>
  <c r="G47" i="25"/>
  <c r="N47" i="25" s="1"/>
  <c r="F47" i="25"/>
  <c r="M46" i="25"/>
  <c r="J46" i="25"/>
  <c r="G46" i="25"/>
  <c r="N46" i="25" s="1"/>
  <c r="F46" i="25"/>
  <c r="M45" i="25"/>
  <c r="J45" i="25"/>
  <c r="G45" i="25"/>
  <c r="N45" i="25" s="1"/>
  <c r="F45" i="25"/>
  <c r="M44" i="25"/>
  <c r="J44" i="25"/>
  <c r="G44" i="25"/>
  <c r="N44" i="25" s="1"/>
  <c r="F44" i="25"/>
  <c r="M43" i="25"/>
  <c r="J43" i="25"/>
  <c r="G43" i="25"/>
  <c r="N43" i="25" s="1"/>
  <c r="F43" i="25"/>
  <c r="M42" i="25"/>
  <c r="J42" i="25"/>
  <c r="G42" i="25"/>
  <c r="N42" i="25" s="1"/>
  <c r="F42" i="25"/>
  <c r="M41" i="25"/>
  <c r="J41" i="25"/>
  <c r="G41" i="25"/>
  <c r="N41" i="25" s="1"/>
  <c r="F41" i="25"/>
  <c r="M40" i="25"/>
  <c r="J40" i="25"/>
  <c r="G40" i="25"/>
  <c r="N40" i="25" s="1"/>
  <c r="F40" i="25"/>
  <c r="O39" i="25"/>
  <c r="N39" i="25"/>
  <c r="M39" i="25"/>
  <c r="J39" i="25"/>
  <c r="G39" i="25"/>
  <c r="F39" i="25"/>
  <c r="M37" i="25"/>
  <c r="J37" i="25"/>
  <c r="G37" i="25"/>
  <c r="N37" i="25" s="1"/>
  <c r="F37" i="25"/>
  <c r="M36" i="25"/>
  <c r="J36" i="25"/>
  <c r="G36" i="25"/>
  <c r="N36" i="25" s="1"/>
  <c r="F36" i="25"/>
  <c r="M35" i="25"/>
  <c r="J35" i="25"/>
  <c r="G35" i="25"/>
  <c r="N35" i="25" s="1"/>
  <c r="F35" i="25"/>
  <c r="M34" i="25"/>
  <c r="J34" i="25"/>
  <c r="G34" i="25"/>
  <c r="N34" i="25" s="1"/>
  <c r="F34" i="25"/>
  <c r="M33" i="25"/>
  <c r="J33" i="25"/>
  <c r="G33" i="25"/>
  <c r="N33" i="25" s="1"/>
  <c r="F33" i="25"/>
  <c r="M32" i="25"/>
  <c r="J32" i="25"/>
  <c r="G32" i="25"/>
  <c r="N32" i="25" s="1"/>
  <c r="F32" i="25"/>
  <c r="M31" i="25"/>
  <c r="J31" i="25"/>
  <c r="G31" i="25"/>
  <c r="N31" i="25" s="1"/>
  <c r="F31" i="25"/>
  <c r="M30" i="25"/>
  <c r="J30" i="25"/>
  <c r="G30" i="25"/>
  <c r="N30" i="25" s="1"/>
  <c r="F30" i="25"/>
  <c r="M29" i="25"/>
  <c r="J29" i="25"/>
  <c r="G29" i="25"/>
  <c r="N29" i="25" s="1"/>
  <c r="F29" i="25"/>
  <c r="M28" i="25"/>
  <c r="J28" i="25"/>
  <c r="G28" i="25"/>
  <c r="O28" i="25" s="1"/>
  <c r="F28" i="25"/>
  <c r="M27" i="25"/>
  <c r="J27" i="25"/>
  <c r="G27" i="25"/>
  <c r="N27" i="25" s="1"/>
  <c r="F27" i="25"/>
  <c r="M26" i="25"/>
  <c r="J26" i="25"/>
  <c r="G26" i="25"/>
  <c r="N26" i="25" s="1"/>
  <c r="F26" i="25"/>
  <c r="M25" i="25"/>
  <c r="J25" i="25"/>
  <c r="G25" i="25"/>
  <c r="N25" i="25" s="1"/>
  <c r="F25" i="25"/>
  <c r="O24" i="25"/>
  <c r="N24" i="25"/>
  <c r="M24" i="25"/>
  <c r="J24" i="25"/>
  <c r="G24" i="25"/>
  <c r="F24" i="25"/>
  <c r="M23" i="25"/>
  <c r="J23" i="25"/>
  <c r="G23" i="25"/>
  <c r="N23" i="25" s="1"/>
  <c r="F23" i="25"/>
  <c r="N22" i="25"/>
  <c r="M22" i="25"/>
  <c r="J22" i="25"/>
  <c r="G22" i="25"/>
  <c r="O22" i="25" s="1"/>
  <c r="F22" i="25"/>
  <c r="M21" i="25"/>
  <c r="J21" i="25"/>
  <c r="G21" i="25"/>
  <c r="N21" i="25" s="1"/>
  <c r="F21" i="25"/>
  <c r="M20" i="25"/>
  <c r="J20" i="25"/>
  <c r="G20" i="25"/>
  <c r="N20" i="25" s="1"/>
  <c r="F20" i="25"/>
  <c r="O19" i="25"/>
  <c r="N19" i="25"/>
  <c r="M19" i="25"/>
  <c r="J19" i="25"/>
  <c r="G19" i="25"/>
  <c r="F19" i="25"/>
  <c r="M18" i="25"/>
  <c r="J18" i="25"/>
  <c r="G18" i="25"/>
  <c r="N18" i="25" s="1"/>
  <c r="F18" i="25"/>
  <c r="M17" i="25"/>
  <c r="J17" i="25"/>
  <c r="G17" i="25"/>
  <c r="N17" i="25" s="1"/>
  <c r="F17" i="25"/>
  <c r="M16" i="25"/>
  <c r="J16" i="25"/>
  <c r="G16" i="25"/>
  <c r="N16" i="25" s="1"/>
  <c r="F16" i="25"/>
  <c r="M15" i="25"/>
  <c r="J15" i="25"/>
  <c r="G15" i="25"/>
  <c r="N15" i="25" s="1"/>
  <c r="F15" i="25"/>
  <c r="M14" i="25"/>
  <c r="J14" i="25"/>
  <c r="G14" i="25"/>
  <c r="O14" i="25" s="1"/>
  <c r="F14" i="25"/>
  <c r="M13" i="25"/>
  <c r="M12" i="25"/>
  <c r="J12" i="25"/>
  <c r="G12" i="25"/>
  <c r="N12" i="25" s="1"/>
  <c r="F12" i="25"/>
  <c r="M11" i="25"/>
  <c r="J11" i="25"/>
  <c r="G11" i="25"/>
  <c r="N11" i="25" s="1"/>
  <c r="F11" i="25"/>
  <c r="M10" i="25"/>
  <c r="J10" i="25"/>
  <c r="G10" i="25"/>
  <c r="N10" i="25" s="1"/>
  <c r="F10" i="25"/>
  <c r="M9" i="25"/>
  <c r="J9" i="25"/>
  <c r="G9" i="25"/>
  <c r="N9" i="25" s="1"/>
  <c r="F9" i="25"/>
  <c r="L53" i="20"/>
  <c r="F53" i="20"/>
  <c r="F52" i="20"/>
  <c r="J52" i="20" s="1"/>
  <c r="F51" i="20"/>
  <c r="L50" i="20"/>
  <c r="F50" i="20"/>
  <c r="L49" i="20"/>
  <c r="F49" i="20"/>
  <c r="J49" i="20" s="1"/>
  <c r="F48" i="20"/>
  <c r="F47" i="20"/>
  <c r="L47" i="20" s="1"/>
  <c r="L46" i="20"/>
  <c r="F46" i="20"/>
  <c r="L45" i="20"/>
  <c r="F45" i="20"/>
  <c r="F44" i="20"/>
  <c r="L44" i="20" s="1"/>
  <c r="L43" i="20"/>
  <c r="F43" i="20"/>
  <c r="J43" i="20" s="1"/>
  <c r="L42" i="20"/>
  <c r="F42" i="20"/>
  <c r="L41" i="20"/>
  <c r="F41" i="20"/>
  <c r="F40" i="20"/>
  <c r="L40" i="20" s="1"/>
  <c r="L39" i="20"/>
  <c r="F39" i="20"/>
  <c r="L37" i="20"/>
  <c r="F37" i="20"/>
  <c r="J37" i="20" s="1"/>
  <c r="L36" i="20"/>
  <c r="F36" i="20"/>
  <c r="H36" i="20" s="1"/>
  <c r="L35" i="20"/>
  <c r="F35" i="20"/>
  <c r="L34" i="20"/>
  <c r="F34" i="20"/>
  <c r="F33" i="20"/>
  <c r="L33" i="20" s="1"/>
  <c r="L32" i="20"/>
  <c r="F32" i="20"/>
  <c r="L31" i="20"/>
  <c r="F31" i="20"/>
  <c r="J31" i="20" s="1"/>
  <c r="L30" i="20"/>
  <c r="F30" i="20"/>
  <c r="H30" i="20" s="1"/>
  <c r="L29" i="20"/>
  <c r="F29" i="20"/>
  <c r="L28" i="20"/>
  <c r="F28" i="20"/>
  <c r="J28" i="20" s="1"/>
  <c r="L27" i="20"/>
  <c r="F27" i="20"/>
  <c r="J27" i="20" s="1"/>
  <c r="L26" i="20"/>
  <c r="F26" i="20"/>
  <c r="L25" i="20"/>
  <c r="J25" i="20"/>
  <c r="F25" i="20"/>
  <c r="L24" i="20"/>
  <c r="J24" i="20"/>
  <c r="F24" i="20"/>
  <c r="H24" i="20" s="1"/>
  <c r="L23" i="20"/>
  <c r="F23" i="20"/>
  <c r="L22" i="20"/>
  <c r="J22" i="20"/>
  <c r="F22" i="20"/>
  <c r="L21" i="20"/>
  <c r="F21" i="20"/>
  <c r="J21" i="20" s="1"/>
  <c r="L20" i="20"/>
  <c r="F20" i="20"/>
  <c r="L19" i="20"/>
  <c r="J19" i="20"/>
  <c r="F19" i="20"/>
  <c r="L18" i="20"/>
  <c r="F18" i="20"/>
  <c r="H18" i="20" s="1"/>
  <c r="L17" i="20"/>
  <c r="F17" i="20"/>
  <c r="H17" i="20" s="1"/>
  <c r="L16" i="20"/>
  <c r="F16" i="20"/>
  <c r="J16" i="20" s="1"/>
  <c r="L15" i="20"/>
  <c r="F15" i="20"/>
  <c r="H15" i="20" s="1"/>
  <c r="L14" i="20"/>
  <c r="F14" i="20"/>
  <c r="F12" i="20"/>
  <c r="L12" i="20" s="1"/>
  <c r="L11" i="20"/>
  <c r="F11" i="20"/>
  <c r="H11" i="20" s="1"/>
  <c r="F10" i="20"/>
  <c r="F9" i="20"/>
  <c r="L9" i="20" s="1"/>
  <c r="G13" i="20"/>
  <c r="L100" i="71"/>
  <c r="I100" i="71"/>
  <c r="L98" i="71"/>
  <c r="K98" i="71"/>
  <c r="I98" i="71"/>
  <c r="G98" i="71"/>
  <c r="L96" i="71"/>
  <c r="I96" i="71"/>
  <c r="G96" i="71"/>
  <c r="L94" i="71"/>
  <c r="H94" i="71"/>
  <c r="G94" i="71"/>
  <c r="L92" i="71"/>
  <c r="I92" i="71"/>
  <c r="H92" i="71"/>
  <c r="G92" i="71"/>
  <c r="L90" i="71"/>
  <c r="I90" i="71"/>
  <c r="H90" i="71"/>
  <c r="G90" i="71"/>
  <c r="M88" i="71"/>
  <c r="L88" i="71"/>
  <c r="K88" i="71"/>
  <c r="L86" i="71"/>
  <c r="G86" i="71"/>
  <c r="L84" i="71"/>
  <c r="I84" i="71"/>
  <c r="I82" i="71"/>
  <c r="L80" i="71"/>
  <c r="I80" i="71"/>
  <c r="H80" i="71"/>
  <c r="G80" i="71"/>
  <c r="L78" i="71"/>
  <c r="I78" i="71"/>
  <c r="M76" i="71"/>
  <c r="L76" i="71"/>
  <c r="I76" i="71"/>
  <c r="G76" i="71"/>
  <c r="L74" i="71"/>
  <c r="I74" i="71"/>
  <c r="G74" i="71"/>
  <c r="M74" i="71"/>
  <c r="M72" i="71"/>
  <c r="L72" i="71"/>
  <c r="K72" i="71"/>
  <c r="I72" i="71"/>
  <c r="H72" i="71"/>
  <c r="G72" i="71"/>
  <c r="M68" i="71"/>
  <c r="L68" i="71"/>
  <c r="K68" i="71"/>
  <c r="I68" i="71"/>
  <c r="H68" i="71"/>
  <c r="L66" i="71"/>
  <c r="I66" i="71"/>
  <c r="G66" i="71"/>
  <c r="M64" i="71"/>
  <c r="I64" i="71"/>
  <c r="H64" i="71"/>
  <c r="L62" i="71"/>
  <c r="I62" i="71"/>
  <c r="H62" i="71"/>
  <c r="J62" i="71"/>
  <c r="M60" i="71"/>
  <c r="I60" i="71"/>
  <c r="H60" i="71"/>
  <c r="G60" i="71"/>
  <c r="M58" i="71"/>
  <c r="L58" i="71"/>
  <c r="K58" i="71"/>
  <c r="I58" i="71"/>
  <c r="G58" i="71"/>
  <c r="M56" i="71"/>
  <c r="L56" i="71"/>
  <c r="I56" i="71"/>
  <c r="H54" i="71"/>
  <c r="H52" i="71"/>
  <c r="G48" i="71"/>
  <c r="I44" i="71"/>
  <c r="H42" i="71"/>
  <c r="F42" i="71" s="1"/>
  <c r="H36" i="71"/>
  <c r="H34" i="71"/>
  <c r="H32" i="71"/>
  <c r="H28" i="71"/>
  <c r="F28" i="71" s="1"/>
  <c r="G26" i="71"/>
  <c r="H24" i="71"/>
  <c r="H14" i="71"/>
  <c r="I12" i="71"/>
  <c r="G13" i="26"/>
  <c r="S69" i="129"/>
  <c r="R69" i="129"/>
  <c r="Q69" i="129"/>
  <c r="P69" i="129"/>
  <c r="O69" i="129"/>
  <c r="L70" i="129"/>
  <c r="K70" i="129"/>
  <c r="S69" i="130"/>
  <c r="R69" i="130"/>
  <c r="Q69" i="130"/>
  <c r="P69" i="130"/>
  <c r="O69" i="130"/>
  <c r="J70" i="130"/>
  <c r="S69" i="131"/>
  <c r="R69" i="131"/>
  <c r="Q69" i="131"/>
  <c r="P69" i="131"/>
  <c r="O69" i="131"/>
  <c r="S69" i="132"/>
  <c r="R69" i="132"/>
  <c r="Q69" i="132"/>
  <c r="P69" i="132"/>
  <c r="O69" i="132"/>
  <c r="K70" i="132"/>
  <c r="S69" i="133"/>
  <c r="R69" i="133"/>
  <c r="Q69" i="133"/>
  <c r="P69" i="133"/>
  <c r="O69" i="133"/>
  <c r="S19" i="129"/>
  <c r="R19" i="129"/>
  <c r="Q19" i="129"/>
  <c r="P19" i="129"/>
  <c r="O19" i="129"/>
  <c r="S19" i="130"/>
  <c r="R19" i="130"/>
  <c r="Q19" i="130"/>
  <c r="P19" i="130"/>
  <c r="O19" i="130"/>
  <c r="S19" i="132"/>
  <c r="R19" i="132"/>
  <c r="Q19" i="132"/>
  <c r="P19" i="132"/>
  <c r="O19" i="132"/>
  <c r="S19" i="133"/>
  <c r="R19" i="133"/>
  <c r="Q19" i="133"/>
  <c r="P19" i="133"/>
  <c r="O19" i="133"/>
  <c r="G21" i="128"/>
  <c r="O22" i="128" s="1"/>
  <c r="N69" i="27"/>
  <c r="M69" i="27"/>
  <c r="K69" i="27"/>
  <c r="J69" i="27"/>
  <c r="I69" i="27"/>
  <c r="H69" i="27"/>
  <c r="G69" i="27"/>
  <c r="I70" i="27" s="1"/>
  <c r="F19" i="27"/>
  <c r="N53" i="26"/>
  <c r="F53" i="26"/>
  <c r="N52" i="26"/>
  <c r="J52" i="26"/>
  <c r="F52" i="26"/>
  <c r="L52" i="26" s="1"/>
  <c r="F51" i="26"/>
  <c r="L51" i="26" s="1"/>
  <c r="N50" i="26"/>
  <c r="F50" i="26"/>
  <c r="F49" i="26"/>
  <c r="N49" i="26" s="1"/>
  <c r="F48" i="26"/>
  <c r="N48" i="26" s="1"/>
  <c r="N47" i="26"/>
  <c r="F47" i="26"/>
  <c r="L47" i="26" s="1"/>
  <c r="N46" i="26"/>
  <c r="J46" i="26"/>
  <c r="F46" i="26"/>
  <c r="L46" i="26" s="1"/>
  <c r="N45" i="26"/>
  <c r="F45" i="26"/>
  <c r="L45" i="26" s="1"/>
  <c r="F44" i="26"/>
  <c r="J44" i="26" s="1"/>
  <c r="N43" i="26"/>
  <c r="F43" i="26"/>
  <c r="N42" i="26"/>
  <c r="F42" i="26"/>
  <c r="N41" i="26"/>
  <c r="L41" i="26"/>
  <c r="J41" i="26"/>
  <c r="F41" i="26"/>
  <c r="N40" i="26"/>
  <c r="F40" i="26"/>
  <c r="L40" i="26" s="1"/>
  <c r="N39" i="26"/>
  <c r="J39" i="26"/>
  <c r="F39" i="26"/>
  <c r="L39" i="26" s="1"/>
  <c r="N37" i="26"/>
  <c r="J37" i="26"/>
  <c r="F37" i="26"/>
  <c r="L37" i="26" s="1"/>
  <c r="N36" i="26"/>
  <c r="F36" i="26"/>
  <c r="N35" i="26"/>
  <c r="L35" i="26"/>
  <c r="J35" i="26"/>
  <c r="F35" i="26"/>
  <c r="N34" i="26"/>
  <c r="L34" i="26"/>
  <c r="F34" i="26"/>
  <c r="N33" i="26"/>
  <c r="F33" i="26"/>
  <c r="L33" i="26" s="1"/>
  <c r="J32" i="26"/>
  <c r="F32" i="26"/>
  <c r="N31" i="26"/>
  <c r="F31" i="26"/>
  <c r="N30" i="26"/>
  <c r="J30" i="26"/>
  <c r="F30" i="26"/>
  <c r="L30" i="26" s="1"/>
  <c r="N29" i="26"/>
  <c r="F29" i="26"/>
  <c r="J29" i="26" s="1"/>
  <c r="N28" i="26"/>
  <c r="J28" i="26"/>
  <c r="F28" i="26"/>
  <c r="L28" i="26" s="1"/>
  <c r="N27" i="26"/>
  <c r="L27" i="26"/>
  <c r="F27" i="26"/>
  <c r="J27" i="26" s="1"/>
  <c r="N26" i="26"/>
  <c r="J26" i="26"/>
  <c r="F26" i="26"/>
  <c r="L26" i="26" s="1"/>
  <c r="N25" i="26"/>
  <c r="L25" i="26"/>
  <c r="J25" i="26"/>
  <c r="F25" i="26"/>
  <c r="N24" i="26"/>
  <c r="L24" i="26"/>
  <c r="J24" i="26"/>
  <c r="F24" i="26"/>
  <c r="H24" i="26" s="1"/>
  <c r="N23" i="26"/>
  <c r="F23" i="26"/>
  <c r="J23" i="26" s="1"/>
  <c r="N22" i="26"/>
  <c r="L22" i="26"/>
  <c r="J22" i="26"/>
  <c r="F22" i="26"/>
  <c r="N21" i="26"/>
  <c r="J21" i="26"/>
  <c r="F21" i="26"/>
  <c r="N20" i="26"/>
  <c r="L20" i="26"/>
  <c r="F20" i="26"/>
  <c r="J20" i="26" s="1"/>
  <c r="N19" i="26"/>
  <c r="J19" i="26"/>
  <c r="F19" i="26"/>
  <c r="N18" i="26"/>
  <c r="F18" i="26"/>
  <c r="H18" i="26" s="1"/>
  <c r="N17" i="26"/>
  <c r="L17" i="26"/>
  <c r="F17" i="26"/>
  <c r="J17" i="26" s="1"/>
  <c r="N16" i="26"/>
  <c r="J16" i="26"/>
  <c r="F16" i="26"/>
  <c r="L16" i="26" s="1"/>
  <c r="N15" i="26"/>
  <c r="L15" i="26"/>
  <c r="F15" i="26"/>
  <c r="H15" i="26" s="1"/>
  <c r="N14" i="26"/>
  <c r="F14" i="26"/>
  <c r="J14" i="26" s="1"/>
  <c r="F12" i="26"/>
  <c r="J12" i="26" s="1"/>
  <c r="F11" i="26"/>
  <c r="F10" i="26"/>
  <c r="N10" i="26" s="1"/>
  <c r="N9" i="26"/>
  <c r="L9" i="26"/>
  <c r="J9" i="26"/>
  <c r="H9" i="26"/>
  <c r="N100" i="27"/>
  <c r="K100" i="27"/>
  <c r="J100" i="27"/>
  <c r="I100" i="27"/>
  <c r="H100" i="27"/>
  <c r="F99" i="27"/>
  <c r="G100" i="27" s="1"/>
  <c r="K98" i="27"/>
  <c r="J98" i="27"/>
  <c r="I98" i="27"/>
  <c r="H98" i="27"/>
  <c r="F97" i="27"/>
  <c r="M98" i="27" s="1"/>
  <c r="K96" i="27"/>
  <c r="J96" i="27"/>
  <c r="I96" i="27"/>
  <c r="H96" i="27"/>
  <c r="F95" i="27"/>
  <c r="N96" i="27" s="1"/>
  <c r="K94" i="27"/>
  <c r="J94" i="27"/>
  <c r="I94" i="27"/>
  <c r="H94" i="27"/>
  <c r="F93" i="27"/>
  <c r="M94" i="27" s="1"/>
  <c r="K92" i="27"/>
  <c r="J92" i="27"/>
  <c r="I92" i="27"/>
  <c r="H92" i="27"/>
  <c r="F91" i="27"/>
  <c r="M92" i="27" s="1"/>
  <c r="K90" i="27"/>
  <c r="J90" i="27"/>
  <c r="I90" i="27"/>
  <c r="H90" i="27"/>
  <c r="F89" i="27"/>
  <c r="G90" i="27" s="1"/>
  <c r="N88" i="27"/>
  <c r="K88" i="27"/>
  <c r="J88" i="27"/>
  <c r="I88" i="27"/>
  <c r="H88" i="27"/>
  <c r="F87" i="27"/>
  <c r="G88" i="27" s="1"/>
  <c r="N86" i="27"/>
  <c r="K86" i="27"/>
  <c r="J86" i="27"/>
  <c r="I86" i="27"/>
  <c r="H86" i="27"/>
  <c r="F85" i="27"/>
  <c r="G86" i="27" s="1"/>
  <c r="N84" i="27"/>
  <c r="K84" i="27"/>
  <c r="J84" i="27"/>
  <c r="I84" i="27"/>
  <c r="H84" i="27"/>
  <c r="F83" i="27"/>
  <c r="M84" i="27" s="1"/>
  <c r="K82" i="27"/>
  <c r="J82" i="27"/>
  <c r="I82" i="27"/>
  <c r="H82" i="27"/>
  <c r="F81" i="27"/>
  <c r="N82" i="27" s="1"/>
  <c r="K80" i="27"/>
  <c r="J80" i="27"/>
  <c r="I80" i="27"/>
  <c r="H80" i="27"/>
  <c r="F79" i="27"/>
  <c r="N80" i="27" s="1"/>
  <c r="K78" i="27"/>
  <c r="J78" i="27"/>
  <c r="I78" i="27"/>
  <c r="H78" i="27"/>
  <c r="F77" i="27"/>
  <c r="N78" i="27" s="1"/>
  <c r="K76" i="27"/>
  <c r="J76" i="27"/>
  <c r="I76" i="27"/>
  <c r="H76" i="27"/>
  <c r="F75" i="27"/>
  <c r="N76" i="27" s="1"/>
  <c r="K74" i="27"/>
  <c r="J74" i="27"/>
  <c r="I74" i="27"/>
  <c r="H74" i="27"/>
  <c r="F73" i="27"/>
  <c r="N74" i="27" s="1"/>
  <c r="N72" i="27"/>
  <c r="K72" i="27"/>
  <c r="J72" i="27"/>
  <c r="I72" i="27"/>
  <c r="H72" i="27"/>
  <c r="F71" i="27"/>
  <c r="M72" i="27" s="1"/>
  <c r="N68" i="27"/>
  <c r="K68" i="27"/>
  <c r="J68" i="27"/>
  <c r="I68" i="27"/>
  <c r="H68" i="27"/>
  <c r="F67" i="27"/>
  <c r="G68" i="27" s="1"/>
  <c r="K66" i="27"/>
  <c r="J66" i="27"/>
  <c r="I66" i="27"/>
  <c r="H66" i="27"/>
  <c r="F65" i="27"/>
  <c r="M66" i="27" s="1"/>
  <c r="N64" i="27"/>
  <c r="K64" i="27"/>
  <c r="J64" i="27"/>
  <c r="I64" i="27"/>
  <c r="H64" i="27"/>
  <c r="F63" i="27"/>
  <c r="M64" i="27" s="1"/>
  <c r="K62" i="27"/>
  <c r="J62" i="27"/>
  <c r="I62" i="27"/>
  <c r="H62" i="27"/>
  <c r="F61" i="27"/>
  <c r="N62" i="27" s="1"/>
  <c r="K60" i="27"/>
  <c r="J60" i="27"/>
  <c r="I60" i="27"/>
  <c r="H60" i="27"/>
  <c r="F59" i="27"/>
  <c r="M60" i="27" s="1"/>
  <c r="N58" i="27"/>
  <c r="K58" i="27"/>
  <c r="J58" i="27"/>
  <c r="I58" i="27"/>
  <c r="H58" i="27"/>
  <c r="G58" i="27"/>
  <c r="F57" i="27"/>
  <c r="M58" i="27" s="1"/>
  <c r="N56" i="27"/>
  <c r="K56" i="27"/>
  <c r="J56" i="27"/>
  <c r="I56" i="27"/>
  <c r="H56" i="27"/>
  <c r="F55" i="27"/>
  <c r="G56" i="27" s="1"/>
  <c r="F53" i="27"/>
  <c r="F51" i="27"/>
  <c r="F49" i="27"/>
  <c r="F47" i="27"/>
  <c r="F45" i="27"/>
  <c r="F43" i="27"/>
  <c r="M44" i="27" s="1"/>
  <c r="F44" i="27" s="1"/>
  <c r="F41" i="27"/>
  <c r="M42" i="27" s="1"/>
  <c r="F39" i="27"/>
  <c r="F37" i="27"/>
  <c r="F35" i="27"/>
  <c r="F33" i="27"/>
  <c r="F31" i="27"/>
  <c r="M32" i="27" s="1"/>
  <c r="F32" i="27" s="1"/>
  <c r="F29" i="27"/>
  <c r="F27" i="27"/>
  <c r="M28" i="27" s="1"/>
  <c r="F25" i="27"/>
  <c r="F23" i="27"/>
  <c r="M24" i="27" s="1"/>
  <c r="F21" i="27"/>
  <c r="N22" i="27" s="1"/>
  <c r="F17" i="27"/>
  <c r="F15" i="27"/>
  <c r="K14" i="27"/>
  <c r="J14" i="27"/>
  <c r="I14" i="27"/>
  <c r="H14" i="27"/>
  <c r="F13" i="27"/>
  <c r="M14" i="27" s="1"/>
  <c r="F11" i="27"/>
  <c r="L100" i="29"/>
  <c r="H99" i="29"/>
  <c r="F99" i="29"/>
  <c r="K100" i="29" s="1"/>
  <c r="H97" i="29"/>
  <c r="M97" i="29" s="1"/>
  <c r="F97" i="29"/>
  <c r="G98" i="29" s="1"/>
  <c r="H95" i="29"/>
  <c r="M95" i="29" s="1"/>
  <c r="F95" i="29"/>
  <c r="L96" i="29" s="1"/>
  <c r="L94" i="29"/>
  <c r="H93" i="29"/>
  <c r="M93" i="29" s="1"/>
  <c r="F93" i="29"/>
  <c r="G94" i="29" s="1"/>
  <c r="H91" i="29"/>
  <c r="M91" i="29" s="1"/>
  <c r="F91" i="29"/>
  <c r="K92" i="29" s="1"/>
  <c r="H89" i="29"/>
  <c r="M89" i="29" s="1"/>
  <c r="F89" i="29"/>
  <c r="L90" i="29" s="1"/>
  <c r="L88" i="29"/>
  <c r="H87" i="29"/>
  <c r="F87" i="29"/>
  <c r="K88" i="29" s="1"/>
  <c r="L86" i="29"/>
  <c r="H85" i="29"/>
  <c r="F85" i="29"/>
  <c r="K86" i="29" s="1"/>
  <c r="H83" i="29"/>
  <c r="M83" i="29" s="1"/>
  <c r="F83" i="29"/>
  <c r="L84" i="29" s="1"/>
  <c r="H81" i="29"/>
  <c r="F81" i="29"/>
  <c r="L82" i="29" s="1"/>
  <c r="H79" i="29"/>
  <c r="M79" i="29" s="1"/>
  <c r="F79" i="29"/>
  <c r="G80" i="29" s="1"/>
  <c r="H77" i="29"/>
  <c r="M77" i="29" s="1"/>
  <c r="F77" i="29"/>
  <c r="K78" i="29" s="1"/>
  <c r="H75" i="29"/>
  <c r="M75" i="29" s="1"/>
  <c r="F75" i="29"/>
  <c r="L76" i="29" s="1"/>
  <c r="H73" i="29"/>
  <c r="M73" i="29" s="1"/>
  <c r="F73" i="29"/>
  <c r="G74" i="29" s="1"/>
  <c r="L72" i="29"/>
  <c r="I72" i="29"/>
  <c r="H71" i="29"/>
  <c r="M71" i="29" s="1"/>
  <c r="F71" i="29"/>
  <c r="K72" i="29" s="1"/>
  <c r="H67" i="29"/>
  <c r="M67" i="29" s="1"/>
  <c r="F67" i="29"/>
  <c r="L68" i="29" s="1"/>
  <c r="L66" i="29"/>
  <c r="H65" i="29"/>
  <c r="M65" i="29" s="1"/>
  <c r="F65" i="29"/>
  <c r="K66" i="29" s="1"/>
  <c r="H63" i="29"/>
  <c r="M63" i="29" s="1"/>
  <c r="F63" i="29"/>
  <c r="K64" i="29" s="1"/>
  <c r="L62" i="29"/>
  <c r="H61" i="29"/>
  <c r="M61" i="29" s="1"/>
  <c r="F61" i="29"/>
  <c r="G62" i="29" s="1"/>
  <c r="H59" i="29"/>
  <c r="F59" i="29"/>
  <c r="G60" i="29" s="1"/>
  <c r="H57" i="29"/>
  <c r="M57" i="29" s="1"/>
  <c r="F57" i="29"/>
  <c r="K58" i="29" s="1"/>
  <c r="H55" i="29"/>
  <c r="F55" i="29"/>
  <c r="K56" i="29" s="1"/>
  <c r="L54" i="29"/>
  <c r="H53" i="29"/>
  <c r="M53" i="29" s="1"/>
  <c r="F53" i="29"/>
  <c r="G54" i="29" s="1"/>
  <c r="L52" i="29"/>
  <c r="H51" i="29"/>
  <c r="M51" i="29" s="1"/>
  <c r="F51" i="29"/>
  <c r="K52" i="29" s="1"/>
  <c r="L50" i="29"/>
  <c r="H49" i="29"/>
  <c r="M49" i="29" s="1"/>
  <c r="F49" i="29"/>
  <c r="G50" i="29" s="1"/>
  <c r="L48" i="29"/>
  <c r="G48" i="29"/>
  <c r="H47" i="29"/>
  <c r="M47" i="29" s="1"/>
  <c r="K48" i="29"/>
  <c r="L46" i="29"/>
  <c r="H45" i="29"/>
  <c r="M45" i="29" s="1"/>
  <c r="F45" i="29"/>
  <c r="K46" i="29" s="1"/>
  <c r="L44" i="29"/>
  <c r="I44" i="29"/>
  <c r="H43" i="29"/>
  <c r="M43" i="29" s="1"/>
  <c r="F43" i="29"/>
  <c r="K44" i="29" s="1"/>
  <c r="L42" i="29"/>
  <c r="J42" i="29"/>
  <c r="I42" i="29"/>
  <c r="H41" i="29"/>
  <c r="M41" i="29" s="1"/>
  <c r="F41" i="29"/>
  <c r="K42" i="29" s="1"/>
  <c r="L40" i="29"/>
  <c r="H39" i="29"/>
  <c r="F39" i="29"/>
  <c r="K40" i="29" s="1"/>
  <c r="G38" i="29"/>
  <c r="H37" i="29"/>
  <c r="M37" i="29" s="1"/>
  <c r="F37" i="29"/>
  <c r="K38" i="29" s="1"/>
  <c r="H35" i="29"/>
  <c r="M35" i="29" s="1"/>
  <c r="F35" i="29"/>
  <c r="L36" i="29" s="1"/>
  <c r="H33" i="29"/>
  <c r="M33" i="29" s="1"/>
  <c r="F33" i="29"/>
  <c r="G34" i="29" s="1"/>
  <c r="L32" i="29"/>
  <c r="H31" i="29"/>
  <c r="M31" i="29" s="1"/>
  <c r="F31" i="29"/>
  <c r="K32" i="29" s="1"/>
  <c r="L30" i="29"/>
  <c r="H29" i="29"/>
  <c r="M29" i="29" s="1"/>
  <c r="F29" i="29"/>
  <c r="K30" i="29" s="1"/>
  <c r="L28" i="29"/>
  <c r="J28" i="29"/>
  <c r="I28" i="29"/>
  <c r="H27" i="29"/>
  <c r="M27" i="29" s="1"/>
  <c r="F27" i="29"/>
  <c r="K28" i="29" s="1"/>
  <c r="L26" i="29"/>
  <c r="I26" i="29"/>
  <c r="H25" i="29"/>
  <c r="M25" i="29" s="1"/>
  <c r="F25" i="29"/>
  <c r="K26" i="29" s="1"/>
  <c r="H23" i="29"/>
  <c r="F23" i="29"/>
  <c r="K24" i="29" s="1"/>
  <c r="H21" i="29"/>
  <c r="M21" i="29" s="1"/>
  <c r="F21" i="29"/>
  <c r="L22" i="29" s="1"/>
  <c r="H17" i="29"/>
  <c r="M17" i="29" s="1"/>
  <c r="F17" i="29"/>
  <c r="L18" i="29" s="1"/>
  <c r="H15" i="29"/>
  <c r="M15" i="29" s="1"/>
  <c r="F15" i="29"/>
  <c r="K16" i="29" s="1"/>
  <c r="H13" i="29"/>
  <c r="M13" i="29" s="1"/>
  <c r="F13" i="29"/>
  <c r="L14" i="29" s="1"/>
  <c r="H11" i="29"/>
  <c r="M11" i="29" s="1"/>
  <c r="F11" i="29"/>
  <c r="K12" i="29" s="1"/>
  <c r="Q100" i="129"/>
  <c r="M100" i="129"/>
  <c r="L100" i="129"/>
  <c r="K100" i="129"/>
  <c r="J100" i="129"/>
  <c r="I100" i="129"/>
  <c r="F99" i="129"/>
  <c r="S100" i="129" s="1"/>
  <c r="Q98" i="129"/>
  <c r="L98" i="129"/>
  <c r="K98" i="129"/>
  <c r="J98" i="129"/>
  <c r="I98" i="129"/>
  <c r="P98" i="129"/>
  <c r="Q96" i="129"/>
  <c r="M96" i="129"/>
  <c r="L96" i="129"/>
  <c r="K96" i="129"/>
  <c r="J96" i="129"/>
  <c r="F95" i="129"/>
  <c r="S96" i="129" s="1"/>
  <c r="Q94" i="129"/>
  <c r="P94" i="129"/>
  <c r="L94" i="129"/>
  <c r="K94" i="129"/>
  <c r="J94" i="129"/>
  <c r="I94" i="129"/>
  <c r="H94" i="129"/>
  <c r="Q92" i="129"/>
  <c r="P92" i="129"/>
  <c r="O92" i="129"/>
  <c r="M92" i="129"/>
  <c r="L92" i="129"/>
  <c r="K92" i="129"/>
  <c r="J92" i="129"/>
  <c r="I92" i="129"/>
  <c r="H92" i="129"/>
  <c r="F91" i="129"/>
  <c r="R92" i="129" s="1"/>
  <c r="P90" i="129"/>
  <c r="M90" i="129"/>
  <c r="L90" i="129"/>
  <c r="K90" i="129"/>
  <c r="J90" i="129"/>
  <c r="I90" i="129"/>
  <c r="H90" i="129"/>
  <c r="Q90" i="129"/>
  <c r="Q88" i="129"/>
  <c r="P88" i="129"/>
  <c r="M88" i="129"/>
  <c r="L88" i="129"/>
  <c r="K88" i="129"/>
  <c r="J88" i="129"/>
  <c r="I88" i="129"/>
  <c r="H88" i="129"/>
  <c r="F87" i="129"/>
  <c r="R88" i="129" s="1"/>
  <c r="Q86" i="129"/>
  <c r="P86" i="129"/>
  <c r="L86" i="129"/>
  <c r="K86" i="129"/>
  <c r="J86" i="129"/>
  <c r="I86" i="129"/>
  <c r="H86" i="129"/>
  <c r="O86" i="129"/>
  <c r="Q84" i="129"/>
  <c r="P84" i="129"/>
  <c r="L84" i="129"/>
  <c r="K84" i="129"/>
  <c r="F83" i="129"/>
  <c r="R84" i="129" s="1"/>
  <c r="Q82" i="129"/>
  <c r="L82" i="129"/>
  <c r="K82" i="129"/>
  <c r="O82" i="129"/>
  <c r="O80" i="129"/>
  <c r="M80" i="129"/>
  <c r="L80" i="129"/>
  <c r="K80" i="129"/>
  <c r="J80" i="129"/>
  <c r="I80" i="129"/>
  <c r="H80" i="129"/>
  <c r="F79" i="129"/>
  <c r="S80" i="129" s="1"/>
  <c r="Q78" i="129"/>
  <c r="P78" i="129"/>
  <c r="M78" i="129"/>
  <c r="L78" i="129"/>
  <c r="K78" i="129"/>
  <c r="J78" i="129"/>
  <c r="I78" i="129"/>
  <c r="H78" i="129"/>
  <c r="S76" i="129"/>
  <c r="Q76" i="129"/>
  <c r="P76" i="129"/>
  <c r="L76" i="129"/>
  <c r="K76" i="129"/>
  <c r="I76" i="129"/>
  <c r="H76" i="129"/>
  <c r="F75" i="129"/>
  <c r="R76" i="129" s="1"/>
  <c r="Q74" i="129"/>
  <c r="L74" i="129"/>
  <c r="K74" i="129"/>
  <c r="J74" i="129"/>
  <c r="I74" i="129"/>
  <c r="P74" i="129"/>
  <c r="Q72" i="129"/>
  <c r="P72" i="129"/>
  <c r="O72" i="129"/>
  <c r="M72" i="129"/>
  <c r="L72" i="129"/>
  <c r="K72" i="129"/>
  <c r="J72" i="129"/>
  <c r="I72" i="129"/>
  <c r="H72" i="129"/>
  <c r="G72" i="129"/>
  <c r="F71" i="129"/>
  <c r="S68" i="129"/>
  <c r="Q68" i="129"/>
  <c r="P68" i="129"/>
  <c r="M68" i="129"/>
  <c r="L68" i="129"/>
  <c r="K68" i="129"/>
  <c r="J68" i="129"/>
  <c r="I68" i="129"/>
  <c r="H68" i="129"/>
  <c r="F67" i="129"/>
  <c r="R68" i="129" s="1"/>
  <c r="Q66" i="129"/>
  <c r="P66" i="129"/>
  <c r="L66" i="129"/>
  <c r="K66" i="129"/>
  <c r="J66" i="129"/>
  <c r="I66" i="129"/>
  <c r="H66" i="129"/>
  <c r="Q64" i="129"/>
  <c r="P64" i="129"/>
  <c r="L64" i="129"/>
  <c r="K64" i="129"/>
  <c r="I64" i="129"/>
  <c r="H64" i="129"/>
  <c r="F63" i="129"/>
  <c r="R64" i="129" s="1"/>
  <c r="Q62" i="129"/>
  <c r="M62" i="129"/>
  <c r="L62" i="129"/>
  <c r="K62" i="129"/>
  <c r="J62" i="129"/>
  <c r="I62" i="129"/>
  <c r="P62" i="129"/>
  <c r="Q60" i="129"/>
  <c r="K60" i="129"/>
  <c r="J60" i="129"/>
  <c r="I60" i="129"/>
  <c r="F59" i="129"/>
  <c r="R60" i="129" s="1"/>
  <c r="S58" i="129"/>
  <c r="Q58" i="129"/>
  <c r="P58" i="129"/>
  <c r="O58" i="129"/>
  <c r="M58" i="129"/>
  <c r="L58" i="129"/>
  <c r="K58" i="129"/>
  <c r="J58" i="129"/>
  <c r="I58" i="129"/>
  <c r="G58" i="129"/>
  <c r="Q56" i="129"/>
  <c r="P56" i="129"/>
  <c r="M56" i="129"/>
  <c r="L56" i="129"/>
  <c r="K56" i="129"/>
  <c r="I56" i="129"/>
  <c r="F55" i="129"/>
  <c r="S56" i="129" s="1"/>
  <c r="S54" i="129"/>
  <c r="Q54" i="129"/>
  <c r="P54" i="129"/>
  <c r="M54" i="129"/>
  <c r="L54" i="129"/>
  <c r="K54" i="129"/>
  <c r="J54" i="129"/>
  <c r="F53" i="129"/>
  <c r="R54" i="129" s="1"/>
  <c r="S52" i="129"/>
  <c r="Q52" i="129"/>
  <c r="P52" i="129"/>
  <c r="M52" i="129"/>
  <c r="L52" i="129"/>
  <c r="K52" i="129"/>
  <c r="J52" i="129"/>
  <c r="I52" i="129"/>
  <c r="H52" i="129"/>
  <c r="F51" i="129"/>
  <c r="R52" i="129" s="1"/>
  <c r="S50" i="129"/>
  <c r="Q50" i="129"/>
  <c r="P50" i="129"/>
  <c r="M50" i="129"/>
  <c r="L50" i="129"/>
  <c r="K50" i="129"/>
  <c r="J50" i="129"/>
  <c r="I50" i="129"/>
  <c r="S48" i="129"/>
  <c r="Q48" i="129"/>
  <c r="P48" i="129"/>
  <c r="M48" i="129"/>
  <c r="L48" i="129"/>
  <c r="K48" i="129"/>
  <c r="J48" i="129"/>
  <c r="I48" i="129"/>
  <c r="H48" i="129"/>
  <c r="F47" i="129"/>
  <c r="R48" i="129" s="1"/>
  <c r="Q46" i="129"/>
  <c r="P46" i="129"/>
  <c r="L46" i="129"/>
  <c r="J46" i="129"/>
  <c r="I46" i="129"/>
  <c r="K46" i="129"/>
  <c r="S44" i="129"/>
  <c r="Q44" i="129"/>
  <c r="P44" i="129"/>
  <c r="O44" i="129"/>
  <c r="M44" i="129"/>
  <c r="L44" i="129"/>
  <c r="K44" i="129"/>
  <c r="J44" i="129"/>
  <c r="I44" i="129"/>
  <c r="F43" i="129"/>
  <c r="R44" i="129" s="1"/>
  <c r="S42" i="129"/>
  <c r="Q42" i="129"/>
  <c r="P42" i="129"/>
  <c r="O42" i="129"/>
  <c r="M42" i="129"/>
  <c r="L42" i="129"/>
  <c r="K42" i="129"/>
  <c r="J42" i="129"/>
  <c r="I42" i="129"/>
  <c r="H42" i="129"/>
  <c r="G42" i="129"/>
  <c r="Q40" i="129"/>
  <c r="P40" i="129"/>
  <c r="M40" i="129"/>
  <c r="L40" i="129"/>
  <c r="K40" i="129"/>
  <c r="J40" i="129"/>
  <c r="H40" i="129"/>
  <c r="F39" i="129"/>
  <c r="R40" i="129" s="1"/>
  <c r="S38" i="129"/>
  <c r="Q38" i="129"/>
  <c r="P38" i="129"/>
  <c r="M38" i="129"/>
  <c r="L38" i="129"/>
  <c r="K38" i="129"/>
  <c r="J38" i="129"/>
  <c r="I38" i="129"/>
  <c r="O38" i="129"/>
  <c r="Q36" i="129"/>
  <c r="P36" i="129"/>
  <c r="M36" i="129"/>
  <c r="K36" i="129"/>
  <c r="J36" i="129"/>
  <c r="I36" i="129"/>
  <c r="H36" i="129"/>
  <c r="F35" i="129"/>
  <c r="S36" i="129" s="1"/>
  <c r="S34" i="129"/>
  <c r="Q34" i="129"/>
  <c r="P34" i="129"/>
  <c r="O34" i="129"/>
  <c r="M34" i="129"/>
  <c r="L34" i="129"/>
  <c r="K34" i="129"/>
  <c r="J34" i="129"/>
  <c r="I34" i="129"/>
  <c r="G34" i="129"/>
  <c r="S32" i="129"/>
  <c r="Q32" i="129"/>
  <c r="P32" i="129"/>
  <c r="O32" i="129"/>
  <c r="M32" i="129"/>
  <c r="L32" i="129"/>
  <c r="K32" i="129"/>
  <c r="J32" i="129"/>
  <c r="I32" i="129"/>
  <c r="F31" i="129"/>
  <c r="S30" i="129"/>
  <c r="Q30" i="129"/>
  <c r="P30" i="129"/>
  <c r="M30" i="129"/>
  <c r="L30" i="129"/>
  <c r="K30" i="129"/>
  <c r="J30" i="129"/>
  <c r="I30" i="129"/>
  <c r="H30" i="129"/>
  <c r="O30" i="129"/>
  <c r="S28" i="129"/>
  <c r="Q28" i="129"/>
  <c r="P28" i="129"/>
  <c r="O28" i="129"/>
  <c r="M28" i="129"/>
  <c r="L28" i="129"/>
  <c r="K28" i="129"/>
  <c r="J28" i="129"/>
  <c r="I28" i="129"/>
  <c r="H28" i="129"/>
  <c r="F27" i="129"/>
  <c r="R28" i="129" s="1"/>
  <c r="S26" i="129"/>
  <c r="Q26" i="129"/>
  <c r="M26" i="129"/>
  <c r="L26" i="129"/>
  <c r="K26" i="129"/>
  <c r="J26" i="129"/>
  <c r="I26" i="129"/>
  <c r="H26" i="129"/>
  <c r="Q24" i="129"/>
  <c r="P24" i="129"/>
  <c r="O24" i="129"/>
  <c r="M24" i="129"/>
  <c r="L24" i="129"/>
  <c r="K24" i="129"/>
  <c r="J24" i="129"/>
  <c r="I24" i="129"/>
  <c r="H24" i="129"/>
  <c r="G24" i="129"/>
  <c r="M100" i="130"/>
  <c r="K100" i="130"/>
  <c r="J100" i="130"/>
  <c r="I100" i="130"/>
  <c r="G99" i="130"/>
  <c r="P100" i="130" s="1"/>
  <c r="Q98" i="130"/>
  <c r="K98" i="130"/>
  <c r="J98" i="130"/>
  <c r="H98" i="130"/>
  <c r="G97" i="130"/>
  <c r="F97" i="130" s="1"/>
  <c r="S98" i="130" s="1"/>
  <c r="Q96" i="130"/>
  <c r="M96" i="130"/>
  <c r="L96" i="130"/>
  <c r="K96" i="130"/>
  <c r="J96" i="130"/>
  <c r="I96" i="130"/>
  <c r="G95" i="130"/>
  <c r="F95" i="130" s="1"/>
  <c r="R96" i="130" s="1"/>
  <c r="Q94" i="130"/>
  <c r="O94" i="130"/>
  <c r="M94" i="130"/>
  <c r="L94" i="130"/>
  <c r="K94" i="130"/>
  <c r="J94" i="130"/>
  <c r="I94" i="130"/>
  <c r="H94" i="130"/>
  <c r="G93" i="130"/>
  <c r="F93" i="130" s="1"/>
  <c r="S94" i="130" s="1"/>
  <c r="Q92" i="130"/>
  <c r="P92" i="130"/>
  <c r="M92" i="130"/>
  <c r="L92" i="130"/>
  <c r="K92" i="130"/>
  <c r="J92" i="130"/>
  <c r="I92" i="130"/>
  <c r="G91" i="130"/>
  <c r="O92" i="130" s="1"/>
  <c r="O90" i="130"/>
  <c r="L90" i="130"/>
  <c r="K90" i="130"/>
  <c r="J90" i="130"/>
  <c r="I90" i="130"/>
  <c r="H90" i="130"/>
  <c r="G89" i="130"/>
  <c r="F89" i="130" s="1"/>
  <c r="S90" i="130" s="1"/>
  <c r="Q88" i="130"/>
  <c r="P88" i="130"/>
  <c r="O88" i="130"/>
  <c r="M88" i="130"/>
  <c r="L88" i="130"/>
  <c r="K88" i="130"/>
  <c r="J88" i="130"/>
  <c r="I88" i="130"/>
  <c r="H88" i="130"/>
  <c r="G87" i="130"/>
  <c r="G88" i="130" s="1"/>
  <c r="S86" i="130"/>
  <c r="Q86" i="130"/>
  <c r="P86" i="130"/>
  <c r="L86" i="130"/>
  <c r="K86" i="130"/>
  <c r="J86" i="130"/>
  <c r="I86" i="130"/>
  <c r="H86" i="130"/>
  <c r="G85" i="130"/>
  <c r="F85" i="130" s="1"/>
  <c r="R86" i="130" s="1"/>
  <c r="Q84" i="130"/>
  <c r="O84" i="130"/>
  <c r="M84" i="130"/>
  <c r="K84" i="130"/>
  <c r="J84" i="130"/>
  <c r="I84" i="130"/>
  <c r="G83" i="130"/>
  <c r="L84" i="130" s="1"/>
  <c r="Q82" i="130"/>
  <c r="L82" i="130"/>
  <c r="K82" i="130"/>
  <c r="J82" i="130"/>
  <c r="I82" i="130"/>
  <c r="G81" i="130"/>
  <c r="F81" i="130" s="1"/>
  <c r="S82" i="130" s="1"/>
  <c r="Q80" i="130"/>
  <c r="P80" i="130"/>
  <c r="O80" i="130"/>
  <c r="M80" i="130"/>
  <c r="L80" i="130"/>
  <c r="K80" i="130"/>
  <c r="J80" i="130"/>
  <c r="I80" i="130"/>
  <c r="H80" i="130"/>
  <c r="G79" i="130"/>
  <c r="G80" i="130" s="1"/>
  <c r="Q78" i="130"/>
  <c r="P78" i="130"/>
  <c r="O78" i="130"/>
  <c r="M78" i="130"/>
  <c r="L78" i="130"/>
  <c r="K78" i="130"/>
  <c r="J78" i="130"/>
  <c r="I78" i="130"/>
  <c r="H78" i="130"/>
  <c r="G77" i="130"/>
  <c r="F77" i="130" s="1"/>
  <c r="R78" i="130" s="1"/>
  <c r="S76" i="130"/>
  <c r="Q76" i="130"/>
  <c r="L76" i="130"/>
  <c r="K76" i="130"/>
  <c r="J76" i="130"/>
  <c r="I76" i="130"/>
  <c r="G75" i="130"/>
  <c r="O76" i="130" s="1"/>
  <c r="Q74" i="130"/>
  <c r="P74" i="130"/>
  <c r="L74" i="130"/>
  <c r="K74" i="130"/>
  <c r="J74" i="130"/>
  <c r="I74" i="130"/>
  <c r="G73" i="130"/>
  <c r="F73" i="130" s="1"/>
  <c r="Q72" i="130"/>
  <c r="P72" i="130"/>
  <c r="O72" i="130"/>
  <c r="M72" i="130"/>
  <c r="L72" i="130"/>
  <c r="K72" i="130"/>
  <c r="J72" i="130"/>
  <c r="I72" i="130"/>
  <c r="H72" i="130"/>
  <c r="G71" i="130"/>
  <c r="S68" i="130"/>
  <c r="Q68" i="130"/>
  <c r="P68" i="130"/>
  <c r="O68" i="130"/>
  <c r="M68" i="130"/>
  <c r="L68" i="130"/>
  <c r="K68" i="130"/>
  <c r="J68" i="130"/>
  <c r="I68" i="130"/>
  <c r="H68" i="130"/>
  <c r="G67" i="130"/>
  <c r="F67" i="130" s="1"/>
  <c r="R68" i="130" s="1"/>
  <c r="S66" i="130"/>
  <c r="Q66" i="130"/>
  <c r="P66" i="130"/>
  <c r="O66" i="130"/>
  <c r="M66" i="130"/>
  <c r="L66" i="130"/>
  <c r="K66" i="130"/>
  <c r="J66" i="130"/>
  <c r="I66" i="130"/>
  <c r="H66" i="130"/>
  <c r="G65" i="130"/>
  <c r="F65" i="130" s="1"/>
  <c r="R66" i="130" s="1"/>
  <c r="Q64" i="130"/>
  <c r="P64" i="130"/>
  <c r="L64" i="130"/>
  <c r="K64" i="130"/>
  <c r="J64" i="130"/>
  <c r="I64" i="130"/>
  <c r="H64" i="130"/>
  <c r="G63" i="130"/>
  <c r="M64" i="130" s="1"/>
  <c r="Q62" i="130"/>
  <c r="P62" i="130"/>
  <c r="M62" i="130"/>
  <c r="L62" i="130"/>
  <c r="K62" i="130"/>
  <c r="J62" i="130"/>
  <c r="I62" i="130"/>
  <c r="H62" i="130"/>
  <c r="G61" i="130"/>
  <c r="F61" i="130" s="1"/>
  <c r="R62" i="130" s="1"/>
  <c r="K60" i="130"/>
  <c r="J60" i="130"/>
  <c r="G59" i="130"/>
  <c r="L60" i="130" s="1"/>
  <c r="S58" i="130"/>
  <c r="Q58" i="130"/>
  <c r="P58" i="130"/>
  <c r="O58" i="130"/>
  <c r="M58" i="130"/>
  <c r="L58" i="130"/>
  <c r="K58" i="130"/>
  <c r="J58" i="130"/>
  <c r="I58" i="130"/>
  <c r="H58" i="130"/>
  <c r="G57" i="130"/>
  <c r="F57" i="130" s="1"/>
  <c r="R58" i="130" s="1"/>
  <c r="Q56" i="130"/>
  <c r="P56" i="130"/>
  <c r="M56" i="130"/>
  <c r="L56" i="130"/>
  <c r="K56" i="130"/>
  <c r="I56" i="130"/>
  <c r="H56" i="130"/>
  <c r="G55" i="130"/>
  <c r="S54" i="130"/>
  <c r="Q54" i="130"/>
  <c r="P54" i="130"/>
  <c r="O54" i="130"/>
  <c r="M54" i="130"/>
  <c r="L54" i="130"/>
  <c r="K54" i="130"/>
  <c r="J54" i="130"/>
  <c r="I54" i="130"/>
  <c r="H54" i="130"/>
  <c r="G53" i="130"/>
  <c r="F53" i="130" s="1"/>
  <c r="R54" i="130" s="1"/>
  <c r="Q52" i="130"/>
  <c r="P52" i="130"/>
  <c r="M52" i="130"/>
  <c r="L52" i="130"/>
  <c r="K52" i="130"/>
  <c r="J52" i="130"/>
  <c r="I52" i="130"/>
  <c r="H52" i="130"/>
  <c r="G51" i="130"/>
  <c r="S50" i="130"/>
  <c r="Q50" i="130"/>
  <c r="P50" i="130"/>
  <c r="O50" i="130"/>
  <c r="M50" i="130"/>
  <c r="L50" i="130"/>
  <c r="K50" i="130"/>
  <c r="J50" i="130"/>
  <c r="I50" i="130"/>
  <c r="H50" i="130"/>
  <c r="G49" i="130"/>
  <c r="F49" i="130" s="1"/>
  <c r="R50" i="130" s="1"/>
  <c r="Q48" i="130"/>
  <c r="P48" i="130"/>
  <c r="O48" i="130"/>
  <c r="M48" i="130"/>
  <c r="L48" i="130"/>
  <c r="K48" i="130"/>
  <c r="J48" i="130"/>
  <c r="I48" i="130"/>
  <c r="H48" i="130"/>
  <c r="G47" i="130"/>
  <c r="G48" i="130" s="1"/>
  <c r="Q46" i="130"/>
  <c r="P46" i="130"/>
  <c r="M46" i="130"/>
  <c r="L46" i="130"/>
  <c r="J46" i="130"/>
  <c r="I46" i="130"/>
  <c r="G45" i="130"/>
  <c r="F45" i="130" s="1"/>
  <c r="S46" i="130" s="1"/>
  <c r="S44" i="130"/>
  <c r="Q44" i="130"/>
  <c r="P44" i="130"/>
  <c r="O44" i="130"/>
  <c r="M44" i="130"/>
  <c r="L44" i="130"/>
  <c r="K44" i="130"/>
  <c r="J44" i="130"/>
  <c r="I44" i="130"/>
  <c r="H44" i="130"/>
  <c r="G43" i="130"/>
  <c r="G44" i="130" s="1"/>
  <c r="S42" i="130"/>
  <c r="Q42" i="130"/>
  <c r="P42" i="130"/>
  <c r="O42" i="130"/>
  <c r="M42" i="130"/>
  <c r="L42" i="130"/>
  <c r="K42" i="130"/>
  <c r="J42" i="130"/>
  <c r="I42" i="130"/>
  <c r="H42" i="130"/>
  <c r="G41" i="130"/>
  <c r="G42" i="130" s="1"/>
  <c r="Q40" i="130"/>
  <c r="P40" i="130"/>
  <c r="O40" i="130"/>
  <c r="M40" i="130"/>
  <c r="L40" i="130"/>
  <c r="K40" i="130"/>
  <c r="J40" i="130"/>
  <c r="I40" i="130"/>
  <c r="H40" i="130"/>
  <c r="G39" i="130"/>
  <c r="G40" i="130" s="1"/>
  <c r="S38" i="130"/>
  <c r="Q38" i="130"/>
  <c r="P38" i="130"/>
  <c r="O38" i="130"/>
  <c r="M38" i="130"/>
  <c r="L38" i="130"/>
  <c r="K38" i="130"/>
  <c r="J38" i="130"/>
  <c r="I38" i="130"/>
  <c r="H38" i="130"/>
  <c r="G37" i="130"/>
  <c r="F37" i="130" s="1"/>
  <c r="R38" i="130" s="1"/>
  <c r="Q36" i="130"/>
  <c r="P36" i="130"/>
  <c r="O36" i="130"/>
  <c r="M36" i="130"/>
  <c r="L36" i="130"/>
  <c r="K36" i="130"/>
  <c r="J36" i="130"/>
  <c r="I36" i="130"/>
  <c r="H36" i="130"/>
  <c r="G35" i="130"/>
  <c r="S34" i="130"/>
  <c r="Q34" i="130"/>
  <c r="P34" i="130"/>
  <c r="O34" i="130"/>
  <c r="M34" i="130"/>
  <c r="L34" i="130"/>
  <c r="K34" i="130"/>
  <c r="J34" i="130"/>
  <c r="I34" i="130"/>
  <c r="H34" i="130"/>
  <c r="G33" i="130"/>
  <c r="F33" i="130" s="1"/>
  <c r="R34" i="130" s="1"/>
  <c r="S32" i="130"/>
  <c r="Q32" i="130"/>
  <c r="P32" i="130"/>
  <c r="O32" i="130"/>
  <c r="M32" i="130"/>
  <c r="L32" i="130"/>
  <c r="K32" i="130"/>
  <c r="J32" i="130"/>
  <c r="I32" i="130"/>
  <c r="H32" i="130"/>
  <c r="G31" i="130"/>
  <c r="G32" i="130" s="1"/>
  <c r="S30" i="130"/>
  <c r="Q30" i="130"/>
  <c r="P30" i="130"/>
  <c r="M30" i="130"/>
  <c r="K30" i="130"/>
  <c r="J30" i="130"/>
  <c r="I30" i="130"/>
  <c r="H30" i="130"/>
  <c r="G29" i="130"/>
  <c r="F29" i="130" s="1"/>
  <c r="R30" i="130" s="1"/>
  <c r="S28" i="130"/>
  <c r="Q28" i="130"/>
  <c r="P28" i="130"/>
  <c r="O28" i="130"/>
  <c r="M28" i="130"/>
  <c r="L28" i="130"/>
  <c r="K28" i="130"/>
  <c r="J28" i="130"/>
  <c r="I28" i="130"/>
  <c r="H28" i="130"/>
  <c r="G27" i="130"/>
  <c r="S26" i="130"/>
  <c r="Q26" i="130"/>
  <c r="P26" i="130"/>
  <c r="O26" i="130"/>
  <c r="M26" i="130"/>
  <c r="L26" i="130"/>
  <c r="K26" i="130"/>
  <c r="J26" i="130"/>
  <c r="I26" i="130"/>
  <c r="H26" i="130"/>
  <c r="G25" i="130"/>
  <c r="F25" i="130" s="1"/>
  <c r="R26" i="130" s="1"/>
  <c r="Q24" i="130"/>
  <c r="P24" i="130"/>
  <c r="O24" i="130"/>
  <c r="M24" i="130"/>
  <c r="L24" i="130"/>
  <c r="K24" i="130"/>
  <c r="J24" i="130"/>
  <c r="I24" i="130"/>
  <c r="H24" i="130"/>
  <c r="G23" i="130"/>
  <c r="G24" i="130" s="1"/>
  <c r="Q100" i="131"/>
  <c r="P100" i="131"/>
  <c r="M100" i="131"/>
  <c r="K100" i="131"/>
  <c r="J100" i="131"/>
  <c r="G99" i="131"/>
  <c r="F99" i="131" s="1"/>
  <c r="S100" i="131" s="1"/>
  <c r="Q98" i="131"/>
  <c r="P98" i="131"/>
  <c r="M98" i="131"/>
  <c r="L98" i="131"/>
  <c r="K98" i="131"/>
  <c r="J98" i="131"/>
  <c r="I98" i="131"/>
  <c r="G97" i="131"/>
  <c r="O98" i="131" s="1"/>
  <c r="P96" i="131"/>
  <c r="L96" i="131"/>
  <c r="K96" i="131"/>
  <c r="G95" i="131"/>
  <c r="F95" i="131" s="1"/>
  <c r="S96" i="131" s="1"/>
  <c r="Q94" i="131"/>
  <c r="P94" i="131"/>
  <c r="M94" i="131"/>
  <c r="L94" i="131"/>
  <c r="K94" i="131"/>
  <c r="J94" i="131"/>
  <c r="G93" i="131"/>
  <c r="Q92" i="131"/>
  <c r="P92" i="131"/>
  <c r="M92" i="131"/>
  <c r="L92" i="131"/>
  <c r="K92" i="131"/>
  <c r="J92" i="131"/>
  <c r="G91" i="131"/>
  <c r="F91" i="131" s="1"/>
  <c r="R92" i="131" s="1"/>
  <c r="L90" i="131"/>
  <c r="K90" i="131"/>
  <c r="J90" i="131"/>
  <c r="G89" i="131"/>
  <c r="P90" i="131" s="1"/>
  <c r="S88" i="131"/>
  <c r="Q88" i="131"/>
  <c r="P88" i="131"/>
  <c r="M88" i="131"/>
  <c r="L88" i="131"/>
  <c r="K88" i="131"/>
  <c r="J88" i="131"/>
  <c r="G87" i="131"/>
  <c r="F87" i="131" s="1"/>
  <c r="R88" i="131" s="1"/>
  <c r="Q86" i="131"/>
  <c r="P86" i="131"/>
  <c r="L86" i="131"/>
  <c r="K86" i="131"/>
  <c r="J86" i="131"/>
  <c r="G85" i="131"/>
  <c r="F85" i="131" s="1"/>
  <c r="Q84" i="131"/>
  <c r="P84" i="131"/>
  <c r="K84" i="131"/>
  <c r="G83" i="131"/>
  <c r="F83" i="131" s="1"/>
  <c r="S84" i="131" s="1"/>
  <c r="L82" i="131"/>
  <c r="K82" i="131"/>
  <c r="G81" i="131"/>
  <c r="J82" i="131" s="1"/>
  <c r="Q80" i="131"/>
  <c r="P80" i="131"/>
  <c r="M80" i="131"/>
  <c r="L80" i="131"/>
  <c r="K80" i="131"/>
  <c r="J80" i="131"/>
  <c r="G79" i="131"/>
  <c r="F79" i="131" s="1"/>
  <c r="S80" i="131" s="1"/>
  <c r="Q78" i="131"/>
  <c r="P78" i="131"/>
  <c r="M78" i="131"/>
  <c r="L78" i="131"/>
  <c r="K78" i="131"/>
  <c r="G77" i="131"/>
  <c r="J78" i="131" s="1"/>
  <c r="S76" i="131"/>
  <c r="Q76" i="131"/>
  <c r="P76" i="131"/>
  <c r="L76" i="131"/>
  <c r="J76" i="131"/>
  <c r="G75" i="131"/>
  <c r="F75" i="131" s="1"/>
  <c r="G76" i="131" s="1"/>
  <c r="Q74" i="131"/>
  <c r="P74" i="131"/>
  <c r="L74" i="131"/>
  <c r="K74" i="131"/>
  <c r="J74" i="131"/>
  <c r="G73" i="131"/>
  <c r="Q72" i="131"/>
  <c r="P72" i="131"/>
  <c r="O72" i="131"/>
  <c r="M72" i="131"/>
  <c r="L72" i="131"/>
  <c r="K72" i="131"/>
  <c r="J72" i="131"/>
  <c r="I72" i="131"/>
  <c r="H72" i="131"/>
  <c r="G71" i="131"/>
  <c r="S68" i="131"/>
  <c r="P68" i="131"/>
  <c r="M68" i="131"/>
  <c r="L68" i="131"/>
  <c r="K68" i="131"/>
  <c r="J68" i="131"/>
  <c r="G67" i="131"/>
  <c r="F67" i="131" s="1"/>
  <c r="R68" i="131" s="1"/>
  <c r="Q66" i="131"/>
  <c r="M66" i="131"/>
  <c r="L66" i="131"/>
  <c r="K66" i="131"/>
  <c r="J66" i="131"/>
  <c r="G65" i="131"/>
  <c r="P66" i="131" s="1"/>
  <c r="S64" i="131"/>
  <c r="Q64" i="131"/>
  <c r="P64" i="131"/>
  <c r="L64" i="131"/>
  <c r="K64" i="131"/>
  <c r="J64" i="131"/>
  <c r="G63" i="131"/>
  <c r="F63" i="131" s="1"/>
  <c r="S62" i="131"/>
  <c r="Q62" i="131"/>
  <c r="P62" i="131"/>
  <c r="L62" i="131"/>
  <c r="K62" i="131"/>
  <c r="J62" i="131"/>
  <c r="G61" i="131"/>
  <c r="Q60" i="131"/>
  <c r="P60" i="131"/>
  <c r="K60" i="131"/>
  <c r="J60" i="131"/>
  <c r="G59" i="131"/>
  <c r="F59" i="131" s="1"/>
  <c r="S60" i="131" s="1"/>
  <c r="S58" i="131"/>
  <c r="Q58" i="131"/>
  <c r="P58" i="131"/>
  <c r="M58" i="131"/>
  <c r="L58" i="131"/>
  <c r="K58" i="131"/>
  <c r="J58" i="131"/>
  <c r="I58" i="131"/>
  <c r="G57" i="131"/>
  <c r="O58" i="131" s="1"/>
  <c r="Q56" i="131"/>
  <c r="M56" i="131"/>
  <c r="K56" i="131"/>
  <c r="J56" i="131"/>
  <c r="G55" i="131"/>
  <c r="F55" i="131" s="1"/>
  <c r="S56" i="131" s="1"/>
  <c r="G53" i="131"/>
  <c r="G51" i="131"/>
  <c r="G49" i="131"/>
  <c r="G47" i="131"/>
  <c r="F47" i="131" s="1"/>
  <c r="S48" i="131" s="1"/>
  <c r="G45" i="131"/>
  <c r="G43" i="131"/>
  <c r="G41" i="131"/>
  <c r="G42" i="131" s="1"/>
  <c r="Q40" i="131"/>
  <c r="P40" i="131"/>
  <c r="O40" i="131"/>
  <c r="M40" i="131"/>
  <c r="L40" i="131"/>
  <c r="K40" i="131"/>
  <c r="J40" i="131"/>
  <c r="I40" i="131"/>
  <c r="G39" i="131"/>
  <c r="F39" i="131" s="1"/>
  <c r="R40" i="131" s="1"/>
  <c r="G37" i="131"/>
  <c r="G35" i="131"/>
  <c r="F35" i="131" s="1"/>
  <c r="G33" i="131"/>
  <c r="G31" i="131"/>
  <c r="G29" i="131"/>
  <c r="G27" i="131"/>
  <c r="F27" i="131" s="1"/>
  <c r="G25" i="131"/>
  <c r="G23" i="131"/>
  <c r="M100" i="132"/>
  <c r="K100" i="132"/>
  <c r="J100" i="132"/>
  <c r="I100" i="132"/>
  <c r="G99" i="132"/>
  <c r="Q100" i="132" s="1"/>
  <c r="Q98" i="132"/>
  <c r="O98" i="132"/>
  <c r="M98" i="132"/>
  <c r="K98" i="132"/>
  <c r="J98" i="132"/>
  <c r="H98" i="132"/>
  <c r="G97" i="132"/>
  <c r="F97" i="132" s="1"/>
  <c r="S98" i="132" s="1"/>
  <c r="Q96" i="132"/>
  <c r="L96" i="132"/>
  <c r="K96" i="132"/>
  <c r="J96" i="132"/>
  <c r="G95" i="132"/>
  <c r="I96" i="132" s="1"/>
  <c r="Q94" i="132"/>
  <c r="P94" i="132"/>
  <c r="M94" i="132"/>
  <c r="L94" i="132"/>
  <c r="K94" i="132"/>
  <c r="J94" i="132"/>
  <c r="G93" i="132"/>
  <c r="F93" i="132" s="1"/>
  <c r="S94" i="132" s="1"/>
  <c r="Q92" i="132"/>
  <c r="P92" i="132"/>
  <c r="O92" i="132"/>
  <c r="M92" i="132"/>
  <c r="L92" i="132"/>
  <c r="K92" i="132"/>
  <c r="J92" i="132"/>
  <c r="I92" i="132"/>
  <c r="H92" i="132"/>
  <c r="G91" i="132"/>
  <c r="G92" i="132" s="1"/>
  <c r="M90" i="132"/>
  <c r="L90" i="132"/>
  <c r="K90" i="132"/>
  <c r="J90" i="132"/>
  <c r="I90" i="132"/>
  <c r="H90" i="132"/>
  <c r="G89" i="132"/>
  <c r="F89" i="132" s="1"/>
  <c r="S90" i="132" s="1"/>
  <c r="Q88" i="132"/>
  <c r="P88" i="132"/>
  <c r="M88" i="132"/>
  <c r="L88" i="132"/>
  <c r="K88" i="132"/>
  <c r="J88" i="132"/>
  <c r="I88" i="132"/>
  <c r="G87" i="132"/>
  <c r="H88" i="132" s="1"/>
  <c r="Q86" i="132"/>
  <c r="P86" i="132"/>
  <c r="O86" i="132"/>
  <c r="L86" i="132"/>
  <c r="K86" i="132"/>
  <c r="I86" i="132"/>
  <c r="H86" i="132"/>
  <c r="G85" i="132"/>
  <c r="F85" i="132" s="1"/>
  <c r="S86" i="132" s="1"/>
  <c r="Q84" i="132"/>
  <c r="K84" i="132"/>
  <c r="I84" i="132"/>
  <c r="G83" i="132"/>
  <c r="P84" i="132" s="1"/>
  <c r="Q82" i="132"/>
  <c r="P82" i="132"/>
  <c r="L82" i="132"/>
  <c r="K82" i="132"/>
  <c r="J82" i="132"/>
  <c r="I82" i="132"/>
  <c r="H82" i="132"/>
  <c r="G81" i="132"/>
  <c r="F81" i="132" s="1"/>
  <c r="R82" i="132" s="1"/>
  <c r="Q80" i="132"/>
  <c r="M80" i="132"/>
  <c r="K80" i="132"/>
  <c r="J80" i="132"/>
  <c r="I80" i="132"/>
  <c r="G79" i="132"/>
  <c r="L80" i="132" s="1"/>
  <c r="Q78" i="132"/>
  <c r="P78" i="132"/>
  <c r="O78" i="132"/>
  <c r="M78" i="132"/>
  <c r="L78" i="132"/>
  <c r="K78" i="132"/>
  <c r="J78" i="132"/>
  <c r="I78" i="132"/>
  <c r="H78" i="132"/>
  <c r="G77" i="132"/>
  <c r="F77" i="132" s="1"/>
  <c r="R78" i="132" s="1"/>
  <c r="S76" i="132"/>
  <c r="Q76" i="132"/>
  <c r="P76" i="132"/>
  <c r="K76" i="132"/>
  <c r="J76" i="132"/>
  <c r="I76" i="132"/>
  <c r="G75" i="132"/>
  <c r="O76" i="132" s="1"/>
  <c r="Q74" i="132"/>
  <c r="P74" i="132"/>
  <c r="L74" i="132"/>
  <c r="K74" i="132"/>
  <c r="J74" i="132"/>
  <c r="I74" i="132"/>
  <c r="H74" i="132"/>
  <c r="G73" i="132"/>
  <c r="F73" i="132" s="1"/>
  <c r="S74" i="132" s="1"/>
  <c r="Q72" i="132"/>
  <c r="P72" i="132"/>
  <c r="O72" i="132"/>
  <c r="M72" i="132"/>
  <c r="L72" i="132"/>
  <c r="K72" i="132"/>
  <c r="J72" i="132"/>
  <c r="I72" i="132"/>
  <c r="H72" i="132"/>
  <c r="G71" i="132"/>
  <c r="S68" i="132"/>
  <c r="Q68" i="132"/>
  <c r="P68" i="132"/>
  <c r="O68" i="132"/>
  <c r="M68" i="132"/>
  <c r="L68" i="132"/>
  <c r="K68" i="132"/>
  <c r="J68" i="132"/>
  <c r="I68" i="132"/>
  <c r="H68" i="132"/>
  <c r="G67" i="132"/>
  <c r="G68" i="132" s="1"/>
  <c r="Q66" i="132"/>
  <c r="O66" i="132"/>
  <c r="M66" i="132"/>
  <c r="L66" i="132"/>
  <c r="K66" i="132"/>
  <c r="J66" i="132"/>
  <c r="I66" i="132"/>
  <c r="H66" i="132"/>
  <c r="G65" i="132"/>
  <c r="F65" i="132" s="1"/>
  <c r="Q64" i="132"/>
  <c r="P64" i="132"/>
  <c r="L64" i="132"/>
  <c r="K64" i="132"/>
  <c r="J64" i="132"/>
  <c r="I64" i="132"/>
  <c r="H64" i="132"/>
  <c r="G63" i="132"/>
  <c r="Q62" i="132"/>
  <c r="O62" i="132"/>
  <c r="M62" i="132"/>
  <c r="L62" i="132"/>
  <c r="K62" i="132"/>
  <c r="J62" i="132"/>
  <c r="I62" i="132"/>
  <c r="H62" i="132"/>
  <c r="G61" i="132"/>
  <c r="F61" i="132" s="1"/>
  <c r="R62" i="132" s="1"/>
  <c r="Q60" i="132"/>
  <c r="J60" i="132"/>
  <c r="G59" i="132"/>
  <c r="K60" i="132" s="1"/>
  <c r="S58" i="132"/>
  <c r="Q58" i="132"/>
  <c r="P58" i="132"/>
  <c r="O58" i="132"/>
  <c r="M58" i="132"/>
  <c r="L58" i="132"/>
  <c r="K58" i="132"/>
  <c r="J58" i="132"/>
  <c r="I58" i="132"/>
  <c r="H58" i="132"/>
  <c r="G57" i="132"/>
  <c r="F57" i="132" s="1"/>
  <c r="R58" i="132" s="1"/>
  <c r="Q56" i="132"/>
  <c r="M56" i="132"/>
  <c r="K56" i="132"/>
  <c r="J56" i="132"/>
  <c r="H56" i="132"/>
  <c r="G55" i="132"/>
  <c r="L56" i="132" s="1"/>
  <c r="S54" i="132"/>
  <c r="Q54" i="132"/>
  <c r="P54" i="132"/>
  <c r="O54" i="132"/>
  <c r="M54" i="132"/>
  <c r="L54" i="132"/>
  <c r="K54" i="132"/>
  <c r="J54" i="132"/>
  <c r="I54" i="132"/>
  <c r="H54" i="132"/>
  <c r="G53" i="132"/>
  <c r="F53" i="132" s="1"/>
  <c r="R54" i="132" s="1"/>
  <c r="Q52" i="132"/>
  <c r="O52" i="132"/>
  <c r="M52" i="132"/>
  <c r="L52" i="132"/>
  <c r="K52" i="132"/>
  <c r="J52" i="132"/>
  <c r="I52" i="132"/>
  <c r="H52" i="132"/>
  <c r="G51" i="132"/>
  <c r="S50" i="132"/>
  <c r="R50" i="132"/>
  <c r="Q50" i="132"/>
  <c r="P50" i="132"/>
  <c r="O50" i="132"/>
  <c r="M50" i="132"/>
  <c r="L50" i="132"/>
  <c r="K50" i="132"/>
  <c r="J50" i="132"/>
  <c r="I50" i="132"/>
  <c r="H50" i="132"/>
  <c r="G49" i="132"/>
  <c r="F49" i="132" s="1"/>
  <c r="Q48" i="132"/>
  <c r="P48" i="132"/>
  <c r="O48" i="132"/>
  <c r="M48" i="132"/>
  <c r="L48" i="132"/>
  <c r="K48" i="132"/>
  <c r="J48" i="132"/>
  <c r="I48" i="132"/>
  <c r="H48" i="132"/>
  <c r="G47" i="132"/>
  <c r="G48" i="132" s="1"/>
  <c r="Q46" i="132"/>
  <c r="P46" i="132"/>
  <c r="M46" i="132"/>
  <c r="L46" i="132"/>
  <c r="J46" i="132"/>
  <c r="I46" i="132"/>
  <c r="H46" i="132"/>
  <c r="G45" i="132"/>
  <c r="F45" i="132" s="1"/>
  <c r="S46" i="132" s="1"/>
  <c r="S44" i="132"/>
  <c r="Q44" i="132"/>
  <c r="P44" i="132"/>
  <c r="O44" i="132"/>
  <c r="M44" i="132"/>
  <c r="L44" i="132"/>
  <c r="K44" i="132"/>
  <c r="J44" i="132"/>
  <c r="I44" i="132"/>
  <c r="H44" i="132"/>
  <c r="G43" i="132"/>
  <c r="G44" i="132" s="1"/>
  <c r="S42" i="132"/>
  <c r="Q42" i="132"/>
  <c r="P42" i="132"/>
  <c r="O42" i="132"/>
  <c r="M42" i="132"/>
  <c r="L42" i="132"/>
  <c r="K42" i="132"/>
  <c r="J42" i="132"/>
  <c r="I42" i="132"/>
  <c r="H42" i="132"/>
  <c r="G41" i="132"/>
  <c r="F41" i="132" s="1"/>
  <c r="R42" i="132" s="1"/>
  <c r="Q40" i="132"/>
  <c r="P40" i="132"/>
  <c r="O40" i="132"/>
  <c r="M40" i="132"/>
  <c r="L40" i="132"/>
  <c r="K40" i="132"/>
  <c r="J40" i="132"/>
  <c r="I40" i="132"/>
  <c r="H40" i="132"/>
  <c r="G39" i="132"/>
  <c r="G40" i="132" s="1"/>
  <c r="S38" i="132"/>
  <c r="Q38" i="132"/>
  <c r="P38" i="132"/>
  <c r="O38" i="132"/>
  <c r="M38" i="132"/>
  <c r="L38" i="132"/>
  <c r="K38" i="132"/>
  <c r="J38" i="132"/>
  <c r="I38" i="132"/>
  <c r="H38" i="132"/>
  <c r="G37" i="132"/>
  <c r="F37" i="132" s="1"/>
  <c r="R38" i="132" s="1"/>
  <c r="Q36" i="132"/>
  <c r="P36" i="132"/>
  <c r="M36" i="132"/>
  <c r="K36" i="132"/>
  <c r="J36" i="132"/>
  <c r="I36" i="132"/>
  <c r="G35" i="132"/>
  <c r="L36" i="132" s="1"/>
  <c r="S34" i="132"/>
  <c r="Q34" i="132"/>
  <c r="P34" i="132"/>
  <c r="O34" i="132"/>
  <c r="M34" i="132"/>
  <c r="L34" i="132"/>
  <c r="K34" i="132"/>
  <c r="J34" i="132"/>
  <c r="I34" i="132"/>
  <c r="H34" i="132"/>
  <c r="G33" i="132"/>
  <c r="F33" i="132" s="1"/>
  <c r="S32" i="132"/>
  <c r="Q32" i="132"/>
  <c r="P32" i="132"/>
  <c r="O32" i="132"/>
  <c r="M32" i="132"/>
  <c r="L32" i="132"/>
  <c r="K32" i="132"/>
  <c r="J32" i="132"/>
  <c r="I32" i="132"/>
  <c r="H32" i="132"/>
  <c r="G31" i="132"/>
  <c r="G32" i="132" s="1"/>
  <c r="S30" i="132"/>
  <c r="Q30" i="132"/>
  <c r="P30" i="132"/>
  <c r="O30" i="132"/>
  <c r="M30" i="132"/>
  <c r="L30" i="132"/>
  <c r="K30" i="132"/>
  <c r="J30" i="132"/>
  <c r="I30" i="132"/>
  <c r="H30" i="132"/>
  <c r="G29" i="132"/>
  <c r="F29" i="132" s="1"/>
  <c r="R30" i="132" s="1"/>
  <c r="S28" i="132"/>
  <c r="Q28" i="132"/>
  <c r="P28" i="132"/>
  <c r="O28" i="132"/>
  <c r="M28" i="132"/>
  <c r="L28" i="132"/>
  <c r="K28" i="132"/>
  <c r="J28" i="132"/>
  <c r="I28" i="132"/>
  <c r="H28" i="132"/>
  <c r="G27" i="132"/>
  <c r="G28" i="132" s="1"/>
  <c r="S26" i="132"/>
  <c r="Q26" i="132"/>
  <c r="P26" i="132"/>
  <c r="O26" i="132"/>
  <c r="M26" i="132"/>
  <c r="L26" i="132"/>
  <c r="K26" i="132"/>
  <c r="J26" i="132"/>
  <c r="I26" i="132"/>
  <c r="H26" i="132"/>
  <c r="G25" i="132"/>
  <c r="F25" i="132" s="1"/>
  <c r="R26" i="132" s="1"/>
  <c r="Q24" i="132"/>
  <c r="P24" i="132"/>
  <c r="O24" i="132"/>
  <c r="M24" i="132"/>
  <c r="L24" i="132"/>
  <c r="K24" i="132"/>
  <c r="J24" i="132"/>
  <c r="I24" i="132"/>
  <c r="H24" i="132"/>
  <c r="G23" i="132"/>
  <c r="G24" i="132" s="1"/>
  <c r="Q100" i="133"/>
  <c r="L100" i="133"/>
  <c r="K100" i="133"/>
  <c r="J100" i="133"/>
  <c r="I100" i="133"/>
  <c r="G99" i="133"/>
  <c r="F99" i="133" s="1"/>
  <c r="S100" i="133" s="1"/>
  <c r="Q98" i="133"/>
  <c r="P98" i="133"/>
  <c r="M98" i="133"/>
  <c r="L98" i="133"/>
  <c r="K98" i="133"/>
  <c r="J98" i="133"/>
  <c r="I98" i="133"/>
  <c r="G97" i="133"/>
  <c r="O98" i="133" s="1"/>
  <c r="K96" i="133"/>
  <c r="G95" i="133"/>
  <c r="F95" i="133" s="1"/>
  <c r="R96" i="133" s="1"/>
  <c r="Q94" i="133"/>
  <c r="L94" i="133"/>
  <c r="K94" i="133"/>
  <c r="J94" i="133"/>
  <c r="G93" i="133"/>
  <c r="I94" i="133" s="1"/>
  <c r="P92" i="133"/>
  <c r="M92" i="133"/>
  <c r="L92" i="133"/>
  <c r="K92" i="133"/>
  <c r="J92" i="133"/>
  <c r="I92" i="133"/>
  <c r="G91" i="133"/>
  <c r="F91" i="133" s="1"/>
  <c r="R92" i="133" s="1"/>
  <c r="Q90" i="133"/>
  <c r="L90" i="133"/>
  <c r="K90" i="133"/>
  <c r="J90" i="133"/>
  <c r="G89" i="133"/>
  <c r="P90" i="133" s="1"/>
  <c r="Q88" i="133"/>
  <c r="L88" i="133"/>
  <c r="K88" i="133"/>
  <c r="G87" i="133"/>
  <c r="F87" i="133" s="1"/>
  <c r="S88" i="133" s="1"/>
  <c r="Q86" i="133"/>
  <c r="L86" i="133"/>
  <c r="K86" i="133"/>
  <c r="J86" i="133"/>
  <c r="I86" i="133"/>
  <c r="G85" i="133"/>
  <c r="O86" i="133" s="1"/>
  <c r="P84" i="133"/>
  <c r="M84" i="133"/>
  <c r="K84" i="133"/>
  <c r="G83" i="133"/>
  <c r="F83" i="133" s="1"/>
  <c r="G84" i="133" s="1"/>
  <c r="L82" i="133"/>
  <c r="J82" i="133"/>
  <c r="G81" i="133"/>
  <c r="K82" i="133" s="1"/>
  <c r="Q80" i="133"/>
  <c r="L80" i="133"/>
  <c r="K80" i="133"/>
  <c r="J80" i="133"/>
  <c r="G79" i="133"/>
  <c r="F79" i="133" s="1"/>
  <c r="R80" i="133" s="1"/>
  <c r="Q78" i="133"/>
  <c r="M78" i="133"/>
  <c r="K78" i="133"/>
  <c r="J78" i="133"/>
  <c r="I78" i="133"/>
  <c r="G77" i="133"/>
  <c r="P78" i="133" s="1"/>
  <c r="Q76" i="133"/>
  <c r="P76" i="133"/>
  <c r="M76" i="133"/>
  <c r="L76" i="133"/>
  <c r="K76" i="133"/>
  <c r="J76" i="133"/>
  <c r="I76" i="133"/>
  <c r="H76" i="133"/>
  <c r="G75" i="133"/>
  <c r="F75" i="133" s="1"/>
  <c r="S76" i="133" s="1"/>
  <c r="Q74" i="133"/>
  <c r="L74" i="133"/>
  <c r="K74" i="133"/>
  <c r="J74" i="133"/>
  <c r="G73" i="133"/>
  <c r="Q72" i="133"/>
  <c r="P72" i="133"/>
  <c r="O72" i="133"/>
  <c r="M72" i="133"/>
  <c r="L72" i="133"/>
  <c r="K72" i="133"/>
  <c r="J72" i="133"/>
  <c r="I72" i="133"/>
  <c r="H72" i="133"/>
  <c r="G71" i="133"/>
  <c r="Q68" i="133"/>
  <c r="P68" i="133"/>
  <c r="L68" i="133"/>
  <c r="K68" i="133"/>
  <c r="J68" i="133"/>
  <c r="I68" i="133"/>
  <c r="H68" i="133"/>
  <c r="G67" i="133"/>
  <c r="F67" i="133" s="1"/>
  <c r="R68" i="133" s="1"/>
  <c r="Q66" i="133"/>
  <c r="L66" i="133"/>
  <c r="J66" i="133"/>
  <c r="H66" i="133"/>
  <c r="G65" i="133"/>
  <c r="P66" i="133" s="1"/>
  <c r="Q64" i="133"/>
  <c r="P64" i="133"/>
  <c r="L64" i="133"/>
  <c r="K64" i="133"/>
  <c r="J64" i="133"/>
  <c r="G63" i="133"/>
  <c r="F63" i="133" s="1"/>
  <c r="R64" i="133" s="1"/>
  <c r="Q62" i="133"/>
  <c r="P62" i="133"/>
  <c r="M62" i="133"/>
  <c r="L62" i="133"/>
  <c r="K62" i="133"/>
  <c r="J62" i="133"/>
  <c r="H62" i="133"/>
  <c r="G61" i="133"/>
  <c r="Q60" i="133"/>
  <c r="K60" i="133"/>
  <c r="J60" i="133"/>
  <c r="G59" i="133"/>
  <c r="F59" i="133" s="1"/>
  <c r="S60" i="133" s="1"/>
  <c r="Q58" i="133"/>
  <c r="P58" i="133"/>
  <c r="M58" i="133"/>
  <c r="L58" i="133"/>
  <c r="J58" i="133"/>
  <c r="I58" i="133"/>
  <c r="H58" i="133"/>
  <c r="G57" i="133"/>
  <c r="O58" i="133" s="1"/>
  <c r="Q56" i="133"/>
  <c r="L56" i="133"/>
  <c r="K56" i="133"/>
  <c r="J56" i="133"/>
  <c r="G55" i="133"/>
  <c r="F55" i="133" s="1"/>
  <c r="S56" i="133" s="1"/>
  <c r="Q54" i="133"/>
  <c r="P54" i="133"/>
  <c r="M54" i="133"/>
  <c r="L54" i="133"/>
  <c r="K54" i="133"/>
  <c r="J54" i="133"/>
  <c r="G53" i="133"/>
  <c r="I54" i="133" s="1"/>
  <c r="Q52" i="133"/>
  <c r="P52" i="133"/>
  <c r="L52" i="133"/>
  <c r="K52" i="133"/>
  <c r="I52" i="133"/>
  <c r="H52" i="133"/>
  <c r="G51" i="133"/>
  <c r="F51" i="133" s="1"/>
  <c r="S52" i="133" s="1"/>
  <c r="Q50" i="133"/>
  <c r="P50" i="133"/>
  <c r="O50" i="133"/>
  <c r="M50" i="133"/>
  <c r="K50" i="133"/>
  <c r="J50" i="133"/>
  <c r="I50" i="133"/>
  <c r="H50" i="133"/>
  <c r="G49" i="133"/>
  <c r="L50" i="133" s="1"/>
  <c r="S48" i="133"/>
  <c r="Q48" i="133"/>
  <c r="O48" i="133"/>
  <c r="M48" i="133"/>
  <c r="L48" i="133"/>
  <c r="K48" i="133"/>
  <c r="J48" i="133"/>
  <c r="I48" i="133"/>
  <c r="H48" i="133"/>
  <c r="G47" i="133"/>
  <c r="F47" i="133" s="1"/>
  <c r="R48" i="133" s="1"/>
  <c r="Q46" i="133"/>
  <c r="P46" i="133"/>
  <c r="O46" i="133"/>
  <c r="M46" i="133"/>
  <c r="L46" i="133"/>
  <c r="K46" i="133"/>
  <c r="J46" i="133"/>
  <c r="I46" i="133"/>
  <c r="H46" i="133"/>
  <c r="G45" i="133"/>
  <c r="S44" i="133"/>
  <c r="Q44" i="133"/>
  <c r="P44" i="133"/>
  <c r="L44" i="133"/>
  <c r="K44" i="133"/>
  <c r="J44" i="133"/>
  <c r="I44" i="133"/>
  <c r="H44" i="133"/>
  <c r="G43" i="133"/>
  <c r="F43" i="133" s="1"/>
  <c r="R44" i="133" s="1"/>
  <c r="S42" i="133"/>
  <c r="Q42" i="133"/>
  <c r="P42" i="133"/>
  <c r="O42" i="133"/>
  <c r="M42" i="133"/>
  <c r="L42" i="133"/>
  <c r="K42" i="133"/>
  <c r="J42" i="133"/>
  <c r="I42" i="133"/>
  <c r="H42" i="133"/>
  <c r="G41" i="133"/>
  <c r="G42" i="133" s="1"/>
  <c r="Q40" i="133"/>
  <c r="P40" i="133"/>
  <c r="L40" i="133"/>
  <c r="K40" i="133"/>
  <c r="J40" i="133"/>
  <c r="I40" i="133"/>
  <c r="H40" i="133"/>
  <c r="G39" i="133"/>
  <c r="F39" i="133" s="1"/>
  <c r="R40" i="133" s="1"/>
  <c r="R38" i="133"/>
  <c r="Q38" i="133"/>
  <c r="P38" i="133"/>
  <c r="O38" i="133"/>
  <c r="L38" i="133"/>
  <c r="K38" i="133"/>
  <c r="J38" i="133"/>
  <c r="I38" i="133"/>
  <c r="H38" i="133"/>
  <c r="G37" i="133"/>
  <c r="M38" i="133" s="1"/>
  <c r="Q36" i="133"/>
  <c r="P36" i="133"/>
  <c r="M36" i="133"/>
  <c r="L36" i="133"/>
  <c r="K36" i="133"/>
  <c r="J36" i="133"/>
  <c r="I36" i="133"/>
  <c r="G35" i="133"/>
  <c r="F35" i="133" s="1"/>
  <c r="Q34" i="133"/>
  <c r="P34" i="133"/>
  <c r="O34" i="133"/>
  <c r="M34" i="133"/>
  <c r="L34" i="133"/>
  <c r="K34" i="133"/>
  <c r="J34" i="133"/>
  <c r="I34" i="133"/>
  <c r="H34" i="133"/>
  <c r="G33" i="133"/>
  <c r="G34" i="133" s="1"/>
  <c r="Q32" i="133"/>
  <c r="P32" i="133"/>
  <c r="M32" i="133"/>
  <c r="L32" i="133"/>
  <c r="K32" i="133"/>
  <c r="J32" i="133"/>
  <c r="I32" i="133"/>
  <c r="G31" i="133"/>
  <c r="F31" i="133" s="1"/>
  <c r="S32" i="133" s="1"/>
  <c r="Q30" i="133"/>
  <c r="L30" i="133"/>
  <c r="K30" i="133"/>
  <c r="J30" i="133"/>
  <c r="I30" i="133"/>
  <c r="H30" i="133"/>
  <c r="G29" i="133"/>
  <c r="P30" i="133" s="1"/>
  <c r="Q28" i="133"/>
  <c r="P28" i="133"/>
  <c r="O28" i="133"/>
  <c r="M28" i="133"/>
  <c r="L28" i="133"/>
  <c r="K28" i="133"/>
  <c r="J28" i="133"/>
  <c r="I28" i="133"/>
  <c r="H28" i="133"/>
  <c r="G27" i="133"/>
  <c r="F27" i="133" s="1"/>
  <c r="R28" i="133" s="1"/>
  <c r="Q26" i="133"/>
  <c r="O26" i="133"/>
  <c r="M26" i="133"/>
  <c r="L26" i="133"/>
  <c r="K26" i="133"/>
  <c r="J26" i="133"/>
  <c r="I26" i="133"/>
  <c r="G25" i="133"/>
  <c r="P26" i="133" s="1"/>
  <c r="Q24" i="133"/>
  <c r="P24" i="133"/>
  <c r="M24" i="133"/>
  <c r="L24" i="133"/>
  <c r="K24" i="133"/>
  <c r="J24" i="133"/>
  <c r="I24" i="133"/>
  <c r="G23" i="133"/>
  <c r="F23" i="133" s="1"/>
  <c r="R24" i="133" s="1"/>
  <c r="M100" i="128"/>
  <c r="K100" i="128"/>
  <c r="J100" i="128"/>
  <c r="I100" i="128"/>
  <c r="G99" i="128"/>
  <c r="L100" i="128" s="1"/>
  <c r="Q98" i="128"/>
  <c r="P98" i="128"/>
  <c r="L98" i="128"/>
  <c r="K98" i="128"/>
  <c r="J98" i="128"/>
  <c r="I98" i="128"/>
  <c r="H98" i="128"/>
  <c r="G97" i="128"/>
  <c r="F97" i="128" s="1"/>
  <c r="S98" i="128" s="1"/>
  <c r="Q96" i="128"/>
  <c r="L96" i="128"/>
  <c r="K96" i="128"/>
  <c r="J96" i="128"/>
  <c r="G95" i="128"/>
  <c r="O96" i="128" s="1"/>
  <c r="Q94" i="128"/>
  <c r="P94" i="128"/>
  <c r="O94" i="128"/>
  <c r="L94" i="128"/>
  <c r="K94" i="128"/>
  <c r="J94" i="128"/>
  <c r="I94" i="128"/>
  <c r="H94" i="128"/>
  <c r="G93" i="128"/>
  <c r="F93" i="128" s="1"/>
  <c r="S94" i="128" s="1"/>
  <c r="P92" i="128"/>
  <c r="M92" i="128"/>
  <c r="L92" i="128"/>
  <c r="K92" i="128"/>
  <c r="J92" i="128"/>
  <c r="I92" i="128"/>
  <c r="G91" i="128"/>
  <c r="Q92" i="128" s="1"/>
  <c r="L90" i="128"/>
  <c r="K90" i="128"/>
  <c r="J90" i="128"/>
  <c r="G89" i="128"/>
  <c r="F89" i="128" s="1"/>
  <c r="S90" i="128" s="1"/>
  <c r="Q88" i="128"/>
  <c r="P88" i="128"/>
  <c r="L88" i="128"/>
  <c r="K88" i="128"/>
  <c r="I88" i="128"/>
  <c r="H88" i="128"/>
  <c r="G87" i="128"/>
  <c r="Q86" i="128"/>
  <c r="P86" i="128"/>
  <c r="L86" i="128"/>
  <c r="K86" i="128"/>
  <c r="J86" i="128"/>
  <c r="I86" i="128"/>
  <c r="H86" i="128"/>
  <c r="G85" i="128"/>
  <c r="F85" i="128" s="1"/>
  <c r="R86" i="128" s="1"/>
  <c r="L84" i="128"/>
  <c r="K84" i="128"/>
  <c r="J84" i="128"/>
  <c r="I84" i="128"/>
  <c r="G83" i="128"/>
  <c r="M84" i="128" s="1"/>
  <c r="L82" i="128"/>
  <c r="K82" i="128"/>
  <c r="J82" i="128"/>
  <c r="G81" i="128"/>
  <c r="F81" i="128" s="1"/>
  <c r="S82" i="128" s="1"/>
  <c r="Q80" i="128"/>
  <c r="P80" i="128"/>
  <c r="L80" i="128"/>
  <c r="K80" i="128"/>
  <c r="J80" i="128"/>
  <c r="I80" i="128"/>
  <c r="H80" i="128"/>
  <c r="G79" i="128"/>
  <c r="O80" i="128" s="1"/>
  <c r="Q78" i="128"/>
  <c r="P78" i="128"/>
  <c r="L78" i="128"/>
  <c r="K78" i="128"/>
  <c r="J78" i="128"/>
  <c r="I78" i="128"/>
  <c r="G77" i="128"/>
  <c r="F77" i="128" s="1"/>
  <c r="S78" i="128" s="1"/>
  <c r="Q76" i="128"/>
  <c r="P76" i="128"/>
  <c r="M76" i="128"/>
  <c r="L76" i="128"/>
  <c r="K76" i="128"/>
  <c r="J76" i="128"/>
  <c r="I76" i="128"/>
  <c r="G75" i="128"/>
  <c r="Q74" i="128"/>
  <c r="P74" i="128"/>
  <c r="L74" i="128"/>
  <c r="K74" i="128"/>
  <c r="J74" i="128"/>
  <c r="I74" i="128"/>
  <c r="G73" i="128"/>
  <c r="F73" i="128" s="1"/>
  <c r="S74" i="128" s="1"/>
  <c r="Q72" i="128"/>
  <c r="P72" i="128"/>
  <c r="O72" i="128"/>
  <c r="L72" i="128"/>
  <c r="K72" i="128"/>
  <c r="J72" i="128"/>
  <c r="I72" i="128"/>
  <c r="H72" i="128"/>
  <c r="G71" i="128"/>
  <c r="G72" i="128" s="1"/>
  <c r="S68" i="128"/>
  <c r="Q68" i="128"/>
  <c r="P68" i="128"/>
  <c r="L68" i="128"/>
  <c r="K68" i="128"/>
  <c r="J68" i="128"/>
  <c r="I68" i="128"/>
  <c r="H68" i="128"/>
  <c r="G67" i="128"/>
  <c r="O68" i="128" s="1"/>
  <c r="Q66" i="128"/>
  <c r="P66" i="128"/>
  <c r="O66" i="128"/>
  <c r="L66" i="128"/>
  <c r="K66" i="128"/>
  <c r="J66" i="128"/>
  <c r="I66" i="128"/>
  <c r="H66" i="128"/>
  <c r="G65" i="128"/>
  <c r="F65" i="128" s="1"/>
  <c r="S66" i="128" s="1"/>
  <c r="Q64" i="128"/>
  <c r="P64" i="128"/>
  <c r="O64" i="128"/>
  <c r="M64" i="128"/>
  <c r="L64" i="128"/>
  <c r="K64" i="128"/>
  <c r="J64" i="128"/>
  <c r="I64" i="128"/>
  <c r="H64" i="128"/>
  <c r="G63" i="128"/>
  <c r="Q62" i="128"/>
  <c r="L62" i="128"/>
  <c r="K62" i="128"/>
  <c r="J62" i="128"/>
  <c r="I62" i="128"/>
  <c r="H62" i="128"/>
  <c r="G61" i="128"/>
  <c r="F61" i="128" s="1"/>
  <c r="R62" i="128" s="1"/>
  <c r="Q60" i="128"/>
  <c r="K60" i="128"/>
  <c r="J60" i="128"/>
  <c r="I60" i="128"/>
  <c r="G59" i="128"/>
  <c r="O60" i="128" s="1"/>
  <c r="S58" i="128"/>
  <c r="Q58" i="128"/>
  <c r="M58" i="128"/>
  <c r="L58" i="128"/>
  <c r="K58" i="128"/>
  <c r="J58" i="128"/>
  <c r="I58" i="128"/>
  <c r="H58" i="128"/>
  <c r="G57" i="128"/>
  <c r="F57" i="128" s="1"/>
  <c r="R58" i="128" s="1"/>
  <c r="Q56" i="128"/>
  <c r="L56" i="128"/>
  <c r="K56" i="128"/>
  <c r="J56" i="128"/>
  <c r="I56" i="128"/>
  <c r="H56" i="128"/>
  <c r="G55" i="128"/>
  <c r="O56" i="128" s="1"/>
  <c r="S54" i="128"/>
  <c r="Q54" i="128"/>
  <c r="O54" i="128"/>
  <c r="L54" i="128"/>
  <c r="K54" i="128"/>
  <c r="J54" i="128"/>
  <c r="I54" i="128"/>
  <c r="H54" i="128"/>
  <c r="G53" i="128"/>
  <c r="F53" i="128" s="1"/>
  <c r="R54" i="128" s="1"/>
  <c r="S52" i="128"/>
  <c r="O52" i="128"/>
  <c r="L52" i="128"/>
  <c r="K52" i="128"/>
  <c r="J52" i="128"/>
  <c r="I52" i="128"/>
  <c r="G51" i="128"/>
  <c r="M52" i="128" s="1"/>
  <c r="S50" i="128"/>
  <c r="Q50" i="128"/>
  <c r="P50" i="128"/>
  <c r="O50" i="128"/>
  <c r="M50" i="128"/>
  <c r="L50" i="128"/>
  <c r="K50" i="128"/>
  <c r="J50" i="128"/>
  <c r="I50" i="128"/>
  <c r="H50" i="128"/>
  <c r="G49" i="128"/>
  <c r="F49" i="128" s="1"/>
  <c r="R50" i="128" s="1"/>
  <c r="Q48" i="128"/>
  <c r="P48" i="128"/>
  <c r="L48" i="128"/>
  <c r="K48" i="128"/>
  <c r="J48" i="128"/>
  <c r="I48" i="128"/>
  <c r="H48" i="128"/>
  <c r="G47" i="128"/>
  <c r="M48" i="128" s="1"/>
  <c r="Q46" i="128"/>
  <c r="P46" i="128"/>
  <c r="L46" i="128"/>
  <c r="J46" i="128"/>
  <c r="I46" i="128"/>
  <c r="H46" i="128"/>
  <c r="G45" i="128"/>
  <c r="F45" i="128" s="1"/>
  <c r="S46" i="128" s="1"/>
  <c r="S44" i="128"/>
  <c r="Q44" i="128"/>
  <c r="P44" i="128"/>
  <c r="O44" i="128"/>
  <c r="L44" i="128"/>
  <c r="K44" i="128"/>
  <c r="J44" i="128"/>
  <c r="I44" i="128"/>
  <c r="H44" i="128"/>
  <c r="G43" i="128"/>
  <c r="G44" i="128" s="1"/>
  <c r="S42" i="128"/>
  <c r="Q42" i="128"/>
  <c r="P42" i="128"/>
  <c r="O42" i="128"/>
  <c r="M42" i="128"/>
  <c r="L42" i="128"/>
  <c r="K42" i="128"/>
  <c r="J42" i="128"/>
  <c r="I42" i="128"/>
  <c r="H42" i="128"/>
  <c r="G41" i="128"/>
  <c r="F41" i="128" s="1"/>
  <c r="R42" i="128" s="1"/>
  <c r="Q40" i="128"/>
  <c r="P40" i="128"/>
  <c r="O40" i="128"/>
  <c r="L40" i="128"/>
  <c r="K40" i="128"/>
  <c r="J40" i="128"/>
  <c r="I40" i="128"/>
  <c r="H40" i="128"/>
  <c r="G39" i="128"/>
  <c r="G40" i="128" s="1"/>
  <c r="S38" i="128"/>
  <c r="Q38" i="128"/>
  <c r="P38" i="128"/>
  <c r="L38" i="128"/>
  <c r="K38" i="128"/>
  <c r="J38" i="128"/>
  <c r="I38" i="128"/>
  <c r="G37" i="128"/>
  <c r="F37" i="128" s="1"/>
  <c r="R38" i="128" s="1"/>
  <c r="S36" i="128"/>
  <c r="Q36" i="128"/>
  <c r="P36" i="128"/>
  <c r="L36" i="128"/>
  <c r="K36" i="128"/>
  <c r="J36" i="128"/>
  <c r="I36" i="128"/>
  <c r="G35" i="128"/>
  <c r="F35" i="128" s="1"/>
  <c r="R36" i="128" s="1"/>
  <c r="S34" i="128"/>
  <c r="Q34" i="128"/>
  <c r="P34" i="128"/>
  <c r="O34" i="128"/>
  <c r="M34" i="128"/>
  <c r="L34" i="128"/>
  <c r="K34" i="128"/>
  <c r="J34" i="128"/>
  <c r="I34" i="128"/>
  <c r="H34" i="128"/>
  <c r="G33" i="128"/>
  <c r="F33" i="128" s="1"/>
  <c r="R34" i="128" s="1"/>
  <c r="S32" i="128"/>
  <c r="Q32" i="128"/>
  <c r="P32" i="128"/>
  <c r="O32" i="128"/>
  <c r="L32" i="128"/>
  <c r="K32" i="128"/>
  <c r="J32" i="128"/>
  <c r="I32" i="128"/>
  <c r="H32" i="128"/>
  <c r="G31" i="128"/>
  <c r="G32" i="128" s="1"/>
  <c r="S30" i="128"/>
  <c r="Q30" i="128"/>
  <c r="P30" i="128"/>
  <c r="O30" i="128"/>
  <c r="M30" i="128"/>
  <c r="L30" i="128"/>
  <c r="K30" i="128"/>
  <c r="J30" i="128"/>
  <c r="I30" i="128"/>
  <c r="H30" i="128"/>
  <c r="G29" i="128"/>
  <c r="F29" i="128" s="1"/>
  <c r="R30" i="128" s="1"/>
  <c r="S28" i="128"/>
  <c r="Q28" i="128"/>
  <c r="P28" i="128"/>
  <c r="L28" i="128"/>
  <c r="K28" i="128"/>
  <c r="J28" i="128"/>
  <c r="I28" i="128"/>
  <c r="H28" i="128"/>
  <c r="G27" i="128"/>
  <c r="M28" i="128" s="1"/>
  <c r="S26" i="128"/>
  <c r="Q26" i="128"/>
  <c r="P26" i="128"/>
  <c r="M26" i="128"/>
  <c r="L26" i="128"/>
  <c r="K26" i="128"/>
  <c r="J26" i="128"/>
  <c r="I26" i="128"/>
  <c r="H26" i="128"/>
  <c r="G25" i="128"/>
  <c r="F25" i="128" s="1"/>
  <c r="R26" i="128" s="1"/>
  <c r="Q24" i="128"/>
  <c r="P24" i="128"/>
  <c r="L24" i="128"/>
  <c r="K24" i="128"/>
  <c r="J24" i="128"/>
  <c r="I24" i="128"/>
  <c r="H24" i="128"/>
  <c r="G23" i="128"/>
  <c r="M24" i="128" s="1"/>
  <c r="I22" i="133"/>
  <c r="G21" i="133"/>
  <c r="G17" i="133"/>
  <c r="Q18" i="133" s="1"/>
  <c r="G15" i="133"/>
  <c r="O16" i="133" s="1"/>
  <c r="K14" i="133"/>
  <c r="G13" i="133"/>
  <c r="Q14" i="133" s="1"/>
  <c r="L12" i="133"/>
  <c r="K12" i="133"/>
  <c r="G11" i="133"/>
  <c r="Q12" i="133" s="1"/>
  <c r="K10" i="133"/>
  <c r="G9" i="133"/>
  <c r="S7" i="133"/>
  <c r="R7" i="133"/>
  <c r="Q7" i="133"/>
  <c r="P7" i="133"/>
  <c r="O7" i="133"/>
  <c r="K22" i="132"/>
  <c r="I22" i="132"/>
  <c r="H22" i="132"/>
  <c r="G21" i="132"/>
  <c r="G17" i="132"/>
  <c r="Q18" i="132" s="1"/>
  <c r="G15" i="132"/>
  <c r="L16" i="132" s="1"/>
  <c r="K14" i="132"/>
  <c r="G13" i="132"/>
  <c r="Q14" i="132" s="1"/>
  <c r="P12" i="132"/>
  <c r="K12" i="132"/>
  <c r="I12" i="132"/>
  <c r="G11" i="132"/>
  <c r="Q12" i="132" s="1"/>
  <c r="K10" i="132"/>
  <c r="G9" i="132"/>
  <c r="S7" i="132"/>
  <c r="R7" i="132"/>
  <c r="Q7" i="132"/>
  <c r="P7" i="132"/>
  <c r="O7" i="132"/>
  <c r="G21" i="131"/>
  <c r="G17" i="131"/>
  <c r="G15" i="131"/>
  <c r="L16" i="131" s="1"/>
  <c r="G13" i="131"/>
  <c r="P14" i="131" s="1"/>
  <c r="G11" i="131"/>
  <c r="G9" i="131"/>
  <c r="S7" i="131"/>
  <c r="R7" i="131"/>
  <c r="Q7" i="131"/>
  <c r="P7" i="131"/>
  <c r="O7" i="131"/>
  <c r="K22" i="130"/>
  <c r="G21" i="130"/>
  <c r="G17" i="130"/>
  <c r="O18" i="130" s="1"/>
  <c r="K16" i="130"/>
  <c r="G15" i="130"/>
  <c r="L16" i="130" s="1"/>
  <c r="K14" i="130"/>
  <c r="H14" i="130"/>
  <c r="G13" i="130"/>
  <c r="Q14" i="130" s="1"/>
  <c r="K12" i="130"/>
  <c r="I12" i="130"/>
  <c r="G11" i="130"/>
  <c r="O12" i="130" s="1"/>
  <c r="K10" i="130"/>
  <c r="G9" i="130"/>
  <c r="S7" i="130"/>
  <c r="R7" i="130"/>
  <c r="Q7" i="130"/>
  <c r="P7" i="130"/>
  <c r="O7" i="130"/>
  <c r="P22" i="129"/>
  <c r="K22" i="129"/>
  <c r="J22" i="129"/>
  <c r="Q18" i="129"/>
  <c r="O18" i="129"/>
  <c r="P16" i="129"/>
  <c r="K16" i="129"/>
  <c r="L16" i="129"/>
  <c r="L14" i="129"/>
  <c r="K14" i="129"/>
  <c r="I14" i="129"/>
  <c r="Q14" i="129"/>
  <c r="Q12" i="129"/>
  <c r="L12" i="129"/>
  <c r="K12" i="129"/>
  <c r="I12" i="129"/>
  <c r="O12" i="129"/>
  <c r="K10" i="129"/>
  <c r="J10" i="129"/>
  <c r="S7" i="129"/>
  <c r="R7" i="129"/>
  <c r="Q7" i="129"/>
  <c r="Q8" i="129" s="1"/>
  <c r="P7" i="129"/>
  <c r="O7" i="129"/>
  <c r="Q22" i="128"/>
  <c r="P22" i="128"/>
  <c r="K22" i="128"/>
  <c r="J22" i="128"/>
  <c r="I22" i="128"/>
  <c r="G17" i="128"/>
  <c r="L18" i="128" s="1"/>
  <c r="Q16" i="128"/>
  <c r="K16" i="128"/>
  <c r="J16" i="128"/>
  <c r="I16" i="128"/>
  <c r="G15" i="128"/>
  <c r="L16" i="128" s="1"/>
  <c r="K14" i="128"/>
  <c r="I14" i="128"/>
  <c r="G13" i="128"/>
  <c r="L14" i="128" s="1"/>
  <c r="L12" i="128"/>
  <c r="K12" i="128"/>
  <c r="J12" i="128"/>
  <c r="G11" i="128"/>
  <c r="P12" i="128" s="1"/>
  <c r="M10" i="128"/>
  <c r="K10" i="128"/>
  <c r="H10" i="128"/>
  <c r="Q10" i="128"/>
  <c r="P10" i="128"/>
  <c r="O7" i="128"/>
  <c r="Q7" i="128"/>
  <c r="P7" i="128"/>
  <c r="L10" i="128"/>
  <c r="L7" i="128"/>
  <c r="K7" i="128"/>
  <c r="J10" i="128"/>
  <c r="I10" i="128"/>
  <c r="S7" i="128"/>
  <c r="R7" i="128"/>
  <c r="M7" i="128"/>
  <c r="J7" i="128"/>
  <c r="H62" i="35" l="1"/>
  <c r="M32" i="60"/>
  <c r="K66" i="60"/>
  <c r="K84" i="60"/>
  <c r="J52" i="133"/>
  <c r="M78" i="35"/>
  <c r="M50" i="60"/>
  <c r="M48" i="14"/>
  <c r="L30" i="30"/>
  <c r="N94" i="31"/>
  <c r="Q78" i="35"/>
  <c r="M90" i="131"/>
  <c r="M90" i="130"/>
  <c r="R52" i="31"/>
  <c r="F54" i="34"/>
  <c r="G94" i="34"/>
  <c r="I34" i="39"/>
  <c r="P66" i="60"/>
  <c r="O26" i="30"/>
  <c r="F96" i="34"/>
  <c r="G42" i="35"/>
  <c r="Q82" i="133"/>
  <c r="G96" i="34"/>
  <c r="P48" i="122"/>
  <c r="G22" i="39"/>
  <c r="H24" i="133"/>
  <c r="L98" i="130"/>
  <c r="N92" i="27"/>
  <c r="F44" i="60"/>
  <c r="L100" i="130"/>
  <c r="L46" i="39"/>
  <c r="P40" i="122"/>
  <c r="O66" i="133"/>
  <c r="P96" i="132"/>
  <c r="K88" i="14"/>
  <c r="N72" i="35"/>
  <c r="N69" i="35"/>
  <c r="F32" i="39"/>
  <c r="I80" i="39"/>
  <c r="I84" i="131"/>
  <c r="I56" i="29"/>
  <c r="M55" i="29"/>
  <c r="P26" i="33"/>
  <c r="F62" i="35"/>
  <c r="I78" i="131"/>
  <c r="M58" i="34"/>
  <c r="O68" i="34"/>
  <c r="I96" i="39"/>
  <c r="L14" i="130"/>
  <c r="M68" i="133"/>
  <c r="Q100" i="130"/>
  <c r="I60" i="29"/>
  <c r="M59" i="29"/>
  <c r="N22" i="34"/>
  <c r="N19" i="34"/>
  <c r="P62" i="60"/>
  <c r="F62" i="60" s="1"/>
  <c r="J92" i="33"/>
  <c r="P22" i="35"/>
  <c r="N19" i="35"/>
  <c r="I74" i="39"/>
  <c r="H74" i="39" s="1"/>
  <c r="M73" i="39"/>
  <c r="J98" i="39"/>
  <c r="M97" i="39"/>
  <c r="L48" i="30"/>
  <c r="J72" i="34"/>
  <c r="J69" i="34"/>
  <c r="K68" i="31"/>
  <c r="I60" i="39"/>
  <c r="M59" i="39"/>
  <c r="L12" i="60"/>
  <c r="J12" i="60" s="1"/>
  <c r="S40" i="129"/>
  <c r="G28" i="35"/>
  <c r="P34" i="60"/>
  <c r="F34" i="60" s="1"/>
  <c r="O40" i="133"/>
  <c r="I100" i="131"/>
  <c r="O60" i="30"/>
  <c r="P12" i="34"/>
  <c r="K24" i="34"/>
  <c r="G24" i="35"/>
  <c r="P50" i="35"/>
  <c r="Q68" i="35"/>
  <c r="G14" i="39"/>
  <c r="I52" i="39"/>
  <c r="M51" i="39"/>
  <c r="M26" i="60"/>
  <c r="S80" i="133"/>
  <c r="H50" i="35"/>
  <c r="M68" i="128"/>
  <c r="I24" i="29"/>
  <c r="M23" i="29"/>
  <c r="J82" i="29"/>
  <c r="M81" i="29"/>
  <c r="J12" i="39"/>
  <c r="M11" i="39"/>
  <c r="Q67" i="40"/>
  <c r="M12" i="35"/>
  <c r="K18" i="133"/>
  <c r="M18" i="133"/>
  <c r="I40" i="29"/>
  <c r="M39" i="29"/>
  <c r="J86" i="29"/>
  <c r="M85" i="29"/>
  <c r="M50" i="30"/>
  <c r="P88" i="33"/>
  <c r="P92" i="34"/>
  <c r="F100" i="34"/>
  <c r="K76" i="39"/>
  <c r="N72" i="34"/>
  <c r="N69" i="34"/>
  <c r="G98" i="27"/>
  <c r="O16" i="33"/>
  <c r="I88" i="39"/>
  <c r="M87" i="39"/>
  <c r="Q100" i="128"/>
  <c r="K66" i="133"/>
  <c r="P100" i="133"/>
  <c r="M74" i="132"/>
  <c r="I16" i="39"/>
  <c r="M15" i="39"/>
  <c r="P18" i="60"/>
  <c r="M72" i="60"/>
  <c r="M69" i="60"/>
  <c r="I24" i="34"/>
  <c r="S40" i="133"/>
  <c r="L100" i="131"/>
  <c r="I78" i="39"/>
  <c r="M77" i="39"/>
  <c r="K26" i="60"/>
  <c r="Q89" i="40"/>
  <c r="M98" i="60"/>
  <c r="I100" i="29"/>
  <c r="M99" i="29"/>
  <c r="I62" i="39"/>
  <c r="J14" i="39"/>
  <c r="M13" i="39"/>
  <c r="P16" i="128"/>
  <c r="M66" i="133"/>
  <c r="M96" i="132"/>
  <c r="L30" i="130"/>
  <c r="I88" i="29"/>
  <c r="M87" i="29"/>
  <c r="F72" i="71"/>
  <c r="H14" i="34"/>
  <c r="J30" i="39"/>
  <c r="M29" i="39"/>
  <c r="J46" i="39"/>
  <c r="M45" i="39"/>
  <c r="K14" i="60"/>
  <c r="J14" i="60" s="1"/>
  <c r="P30" i="114"/>
  <c r="N26" i="9"/>
  <c r="J40" i="20"/>
  <c r="L53" i="114"/>
  <c r="N35" i="10"/>
  <c r="J28" i="112"/>
  <c r="J36" i="114"/>
  <c r="J28" i="92"/>
  <c r="H32" i="113"/>
  <c r="L43" i="114"/>
  <c r="L29" i="114"/>
  <c r="H41" i="92"/>
  <c r="N42" i="38"/>
  <c r="L20" i="9"/>
  <c r="J26" i="9"/>
  <c r="P12" i="115"/>
  <c r="J36" i="116"/>
  <c r="L45" i="114"/>
  <c r="L18" i="26"/>
  <c r="H23" i="17"/>
  <c r="J34" i="9"/>
  <c r="J45" i="4"/>
  <c r="H28" i="3"/>
  <c r="J37" i="3"/>
  <c r="J42" i="117"/>
  <c r="J37" i="116"/>
  <c r="J20" i="115"/>
  <c r="P12" i="114"/>
  <c r="J28" i="3"/>
  <c r="N37" i="3"/>
  <c r="R37" i="2"/>
  <c r="N35" i="92"/>
  <c r="J33" i="20"/>
  <c r="J15" i="18"/>
  <c r="L14" i="5"/>
  <c r="H49" i="37"/>
  <c r="N49" i="38"/>
  <c r="J28" i="91"/>
  <c r="H26" i="26"/>
  <c r="H33" i="26"/>
  <c r="H16" i="16"/>
  <c r="J33" i="26"/>
  <c r="J40" i="26"/>
  <c r="L15" i="10"/>
  <c r="L52" i="10"/>
  <c r="H40" i="26"/>
  <c r="V43" i="2"/>
  <c r="L68" i="59"/>
  <c r="F19" i="59"/>
  <c r="G38" i="122"/>
  <c r="F38" i="122" s="1"/>
  <c r="P58" i="122"/>
  <c r="G96" i="122"/>
  <c r="F96" i="122" s="1"/>
  <c r="P50" i="122"/>
  <c r="P68" i="122"/>
  <c r="F68" i="122" s="1"/>
  <c r="P14" i="60"/>
  <c r="Q30" i="60"/>
  <c r="F30" i="60" s="1"/>
  <c r="Q22" i="60"/>
  <c r="Q50" i="60"/>
  <c r="Q88" i="60"/>
  <c r="Q26" i="60"/>
  <c r="Q100" i="60"/>
  <c r="Q76" i="60"/>
  <c r="P54" i="60"/>
  <c r="F54" i="60" s="1"/>
  <c r="M24" i="60"/>
  <c r="M82" i="60"/>
  <c r="P86" i="60"/>
  <c r="F86" i="60" s="1"/>
  <c r="M92" i="60"/>
  <c r="P96" i="60"/>
  <c r="F42" i="60"/>
  <c r="M46" i="60"/>
  <c r="P64" i="60"/>
  <c r="F64" i="60" s="1"/>
  <c r="M56" i="60"/>
  <c r="M14" i="60"/>
  <c r="M66" i="60"/>
  <c r="G88" i="60"/>
  <c r="K56" i="60"/>
  <c r="J56" i="60" s="1"/>
  <c r="L98" i="60"/>
  <c r="M22" i="60"/>
  <c r="G22" i="60"/>
  <c r="F22" i="60" s="1"/>
  <c r="M80" i="60"/>
  <c r="L40" i="60"/>
  <c r="J40" i="60" s="1"/>
  <c r="M54" i="60"/>
  <c r="M16" i="60"/>
  <c r="F50" i="60"/>
  <c r="M96" i="60"/>
  <c r="F28" i="60"/>
  <c r="M68" i="60"/>
  <c r="K80" i="60"/>
  <c r="M86" i="60"/>
  <c r="P40" i="60"/>
  <c r="F40" i="60" s="1"/>
  <c r="K54" i="60"/>
  <c r="P58" i="60"/>
  <c r="F58" i="60" s="1"/>
  <c r="M12" i="60"/>
  <c r="L16" i="60"/>
  <c r="M76" i="60"/>
  <c r="L96" i="60"/>
  <c r="J96" i="60" s="1"/>
  <c r="G58" i="59"/>
  <c r="L58" i="59"/>
  <c r="G52" i="59"/>
  <c r="L52" i="59"/>
  <c r="M52" i="59"/>
  <c r="G94" i="59"/>
  <c r="M94" i="59"/>
  <c r="L12" i="59"/>
  <c r="M12" i="59"/>
  <c r="G12" i="59"/>
  <c r="G54" i="59"/>
  <c r="M54" i="59"/>
  <c r="G96" i="59"/>
  <c r="L96" i="59"/>
  <c r="M96" i="59"/>
  <c r="G14" i="59"/>
  <c r="M14" i="59"/>
  <c r="L14" i="59"/>
  <c r="G56" i="59"/>
  <c r="M56" i="59"/>
  <c r="G98" i="59"/>
  <c r="M98" i="59"/>
  <c r="G16" i="59"/>
  <c r="M16" i="59"/>
  <c r="L60" i="59"/>
  <c r="G60" i="59"/>
  <c r="M60" i="59"/>
  <c r="G74" i="59"/>
  <c r="M74" i="59"/>
  <c r="L74" i="59"/>
  <c r="G34" i="59"/>
  <c r="M34" i="59"/>
  <c r="G76" i="59"/>
  <c r="M76" i="59"/>
  <c r="G40" i="59"/>
  <c r="M40" i="59"/>
  <c r="G82" i="59"/>
  <c r="L82" i="59"/>
  <c r="M82" i="59"/>
  <c r="G84" i="59"/>
  <c r="L84" i="59"/>
  <c r="M84" i="59"/>
  <c r="G88" i="59"/>
  <c r="M88" i="59"/>
  <c r="G48" i="59"/>
  <c r="L48" i="59"/>
  <c r="L90" i="59"/>
  <c r="G90" i="59"/>
  <c r="M90" i="59"/>
  <c r="G50" i="59"/>
  <c r="M50" i="59"/>
  <c r="G24" i="59"/>
  <c r="M24" i="59"/>
  <c r="G64" i="59"/>
  <c r="M64" i="59"/>
  <c r="G26" i="59"/>
  <c r="M26" i="59"/>
  <c r="G66" i="59"/>
  <c r="M66" i="59"/>
  <c r="G28" i="59"/>
  <c r="M28" i="59"/>
  <c r="G30" i="59"/>
  <c r="M30" i="59"/>
  <c r="M36" i="59"/>
  <c r="G36" i="59"/>
  <c r="M78" i="59"/>
  <c r="G78" i="59"/>
  <c r="F42" i="59"/>
  <c r="M42" i="59"/>
  <c r="G44" i="59"/>
  <c r="L44" i="59"/>
  <c r="G86" i="59"/>
  <c r="L86" i="59"/>
  <c r="M86" i="59"/>
  <c r="G46" i="59"/>
  <c r="M46" i="59"/>
  <c r="G92" i="59"/>
  <c r="L92" i="59"/>
  <c r="M92" i="59"/>
  <c r="M22" i="59"/>
  <c r="G22" i="59"/>
  <c r="M62" i="59"/>
  <c r="G62" i="59"/>
  <c r="G68" i="59"/>
  <c r="M68" i="59"/>
  <c r="F38" i="59"/>
  <c r="M38" i="59"/>
  <c r="G80" i="59"/>
  <c r="L80" i="59"/>
  <c r="M80" i="59"/>
  <c r="F66" i="59"/>
  <c r="I66" i="59"/>
  <c r="J66" i="59"/>
  <c r="K66" i="59"/>
  <c r="H66" i="59"/>
  <c r="F90" i="59"/>
  <c r="K90" i="59"/>
  <c r="H90" i="59"/>
  <c r="J90" i="59"/>
  <c r="I90" i="59"/>
  <c r="F34" i="59"/>
  <c r="J34" i="59"/>
  <c r="I34" i="59"/>
  <c r="K34" i="59"/>
  <c r="H34" i="59"/>
  <c r="F50" i="59"/>
  <c r="K50" i="59"/>
  <c r="J50" i="59"/>
  <c r="H50" i="59"/>
  <c r="F12" i="59"/>
  <c r="I12" i="59"/>
  <c r="J12" i="59"/>
  <c r="K12" i="59"/>
  <c r="H12" i="59"/>
  <c r="F68" i="59"/>
  <c r="I68" i="59"/>
  <c r="K68" i="59"/>
  <c r="J68" i="59"/>
  <c r="F14" i="59"/>
  <c r="K14" i="59"/>
  <c r="J14" i="59"/>
  <c r="H14" i="59"/>
  <c r="I14" i="59"/>
  <c r="F36" i="59"/>
  <c r="K36" i="59"/>
  <c r="H36" i="59"/>
  <c r="I36" i="59"/>
  <c r="J36" i="59"/>
  <c r="F92" i="59"/>
  <c r="H92" i="59"/>
  <c r="K92" i="59"/>
  <c r="I92" i="59"/>
  <c r="J92" i="59"/>
  <c r="F16" i="59"/>
  <c r="I16" i="59"/>
  <c r="H16" i="59"/>
  <c r="K16" i="59"/>
  <c r="J16" i="59"/>
  <c r="F52" i="59"/>
  <c r="H52" i="59"/>
  <c r="K52" i="59"/>
  <c r="I52" i="59"/>
  <c r="J52" i="59"/>
  <c r="F18" i="59"/>
  <c r="J18" i="59"/>
  <c r="K18" i="59"/>
  <c r="H18" i="59"/>
  <c r="I18" i="59"/>
  <c r="F72" i="59"/>
  <c r="H72" i="59"/>
  <c r="J72" i="59"/>
  <c r="K72" i="59"/>
  <c r="F94" i="59"/>
  <c r="I94" i="59"/>
  <c r="J94" i="59"/>
  <c r="K94" i="59"/>
  <c r="H94" i="59"/>
  <c r="F58" i="59"/>
  <c r="J58" i="59"/>
  <c r="K58" i="59"/>
  <c r="H58" i="59"/>
  <c r="F80" i="59"/>
  <c r="K80" i="59"/>
  <c r="J80" i="59"/>
  <c r="H80" i="59"/>
  <c r="I80" i="59"/>
  <c r="F22" i="59"/>
  <c r="K22" i="59"/>
  <c r="J22" i="59"/>
  <c r="I22" i="59"/>
  <c r="H22" i="59"/>
  <c r="F96" i="59"/>
  <c r="H96" i="59"/>
  <c r="I96" i="59"/>
  <c r="K96" i="59"/>
  <c r="J96" i="59"/>
  <c r="F74" i="59"/>
  <c r="K74" i="59"/>
  <c r="I74" i="59"/>
  <c r="J74" i="59"/>
  <c r="H74" i="59"/>
  <c r="F24" i="59"/>
  <c r="I24" i="59"/>
  <c r="J24" i="59"/>
  <c r="K24" i="59"/>
  <c r="F76" i="59"/>
  <c r="K76" i="59"/>
  <c r="J76" i="59"/>
  <c r="F40" i="59"/>
  <c r="J40" i="59"/>
  <c r="H40" i="59"/>
  <c r="K40" i="59"/>
  <c r="F100" i="59"/>
  <c r="I100" i="59"/>
  <c r="H100" i="59"/>
  <c r="J100" i="59"/>
  <c r="K100" i="59"/>
  <c r="F56" i="59"/>
  <c r="K56" i="59"/>
  <c r="H56" i="59"/>
  <c r="J56" i="59"/>
  <c r="F26" i="59"/>
  <c r="H26" i="59"/>
  <c r="I26" i="59"/>
  <c r="J26" i="59"/>
  <c r="K26" i="59"/>
  <c r="F28" i="59"/>
  <c r="K28" i="59"/>
  <c r="F82" i="59"/>
  <c r="H82" i="59"/>
  <c r="I82" i="59"/>
  <c r="K82" i="59"/>
  <c r="J82" i="59"/>
  <c r="F44" i="59"/>
  <c r="J44" i="59"/>
  <c r="K44" i="59"/>
  <c r="I44" i="59"/>
  <c r="F60" i="59"/>
  <c r="K60" i="59"/>
  <c r="J60" i="59"/>
  <c r="I60" i="59"/>
  <c r="H60" i="59"/>
  <c r="F84" i="59"/>
  <c r="I84" i="59"/>
  <c r="J84" i="59"/>
  <c r="H84" i="59"/>
  <c r="K84" i="59"/>
  <c r="F46" i="59"/>
  <c r="H46" i="59"/>
  <c r="J46" i="59"/>
  <c r="K46" i="59"/>
  <c r="I46" i="59"/>
  <c r="F62" i="59"/>
  <c r="I62" i="59"/>
  <c r="H62" i="59"/>
  <c r="K62" i="59"/>
  <c r="J62" i="59"/>
  <c r="F30" i="59"/>
  <c r="J30" i="59"/>
  <c r="K30" i="59"/>
  <c r="F64" i="59"/>
  <c r="K64" i="59"/>
  <c r="J64" i="59"/>
  <c r="H64" i="59"/>
  <c r="I64" i="59"/>
  <c r="F86" i="59"/>
  <c r="J86" i="59"/>
  <c r="K86" i="59"/>
  <c r="F32" i="59"/>
  <c r="J32" i="59"/>
  <c r="I32" i="59"/>
  <c r="K32" i="59"/>
  <c r="F48" i="59"/>
  <c r="H48" i="59"/>
  <c r="K48" i="59"/>
  <c r="J48" i="59"/>
  <c r="F88" i="59"/>
  <c r="H88" i="59"/>
  <c r="K88" i="59"/>
  <c r="I88" i="59"/>
  <c r="J88" i="59"/>
  <c r="F54" i="59"/>
  <c r="K54" i="59"/>
  <c r="F98" i="59"/>
  <c r="H98" i="59"/>
  <c r="K98" i="59"/>
  <c r="J98" i="59"/>
  <c r="I98" i="59"/>
  <c r="F78" i="59"/>
  <c r="J78" i="59"/>
  <c r="H78" i="59"/>
  <c r="K78" i="59"/>
  <c r="I78" i="59"/>
  <c r="P79" i="40"/>
  <c r="H23" i="92"/>
  <c r="L44" i="92"/>
  <c r="J11" i="92"/>
  <c r="H37" i="92"/>
  <c r="H47" i="92"/>
  <c r="H19" i="92"/>
  <c r="J47" i="92"/>
  <c r="N14" i="92"/>
  <c r="L48" i="92"/>
  <c r="N16" i="92"/>
  <c r="L42" i="92"/>
  <c r="J51" i="92"/>
  <c r="J42" i="92"/>
  <c r="N43" i="91"/>
  <c r="L48" i="91"/>
  <c r="N49" i="91"/>
  <c r="L49" i="91"/>
  <c r="J42" i="91"/>
  <c r="L64" i="39"/>
  <c r="J88" i="39"/>
  <c r="H88" i="39" s="1"/>
  <c r="G12" i="39"/>
  <c r="F58" i="39"/>
  <c r="I12" i="39"/>
  <c r="G90" i="39"/>
  <c r="G34" i="39"/>
  <c r="F34" i="39" s="1"/>
  <c r="H42" i="39"/>
  <c r="F50" i="39"/>
  <c r="G88" i="39"/>
  <c r="H50" i="39"/>
  <c r="L60" i="39"/>
  <c r="G30" i="39"/>
  <c r="F30" i="39" s="1"/>
  <c r="K64" i="39"/>
  <c r="H28" i="39"/>
  <c r="L52" i="39"/>
  <c r="L36" i="38"/>
  <c r="J26" i="38"/>
  <c r="L18" i="38"/>
  <c r="P48" i="38"/>
  <c r="J33" i="38"/>
  <c r="J34" i="38"/>
  <c r="L23" i="37"/>
  <c r="J14" i="37"/>
  <c r="I16" i="36"/>
  <c r="G88" i="36"/>
  <c r="H54" i="36"/>
  <c r="G100" i="36"/>
  <c r="P94" i="35"/>
  <c r="P18" i="35"/>
  <c r="P34" i="35"/>
  <c r="Q34" i="35"/>
  <c r="Q80" i="35"/>
  <c r="I58" i="35"/>
  <c r="Q94" i="35"/>
  <c r="H34" i="35"/>
  <c r="M10" i="35"/>
  <c r="O84" i="35"/>
  <c r="G96" i="35"/>
  <c r="K26" i="35"/>
  <c r="G22" i="35"/>
  <c r="M94" i="35"/>
  <c r="O74" i="35"/>
  <c r="G90" i="35"/>
  <c r="O76" i="35"/>
  <c r="Q60" i="35"/>
  <c r="H22" i="35"/>
  <c r="N10" i="34"/>
  <c r="G100" i="34"/>
  <c r="O46" i="34"/>
  <c r="Q94" i="34"/>
  <c r="N14" i="34"/>
  <c r="M52" i="34"/>
  <c r="M62" i="34"/>
  <c r="M78" i="34"/>
  <c r="O80" i="34"/>
  <c r="L28" i="34"/>
  <c r="P66" i="34"/>
  <c r="G74" i="34"/>
  <c r="P36" i="34"/>
  <c r="M48" i="34"/>
  <c r="F80" i="34"/>
  <c r="O10" i="34"/>
  <c r="O22" i="34"/>
  <c r="G80" i="34"/>
  <c r="L80" i="34"/>
  <c r="Q90" i="34"/>
  <c r="O12" i="34"/>
  <c r="Q66" i="34"/>
  <c r="H74" i="34"/>
  <c r="F14" i="36"/>
  <c r="G14" i="36"/>
  <c r="I14" i="36"/>
  <c r="H94" i="36"/>
  <c r="G10" i="36"/>
  <c r="G26" i="36"/>
  <c r="G50" i="36"/>
  <c r="G94" i="36"/>
  <c r="L12" i="35"/>
  <c r="P56" i="35"/>
  <c r="I86" i="35"/>
  <c r="K14" i="35"/>
  <c r="H52" i="35"/>
  <c r="I98" i="35"/>
  <c r="M14" i="35"/>
  <c r="H40" i="35"/>
  <c r="M86" i="35"/>
  <c r="O52" i="35"/>
  <c r="P52" i="35"/>
  <c r="M80" i="35"/>
  <c r="N16" i="35"/>
  <c r="O100" i="35"/>
  <c r="G88" i="35"/>
  <c r="Q36" i="35"/>
  <c r="P44" i="35"/>
  <c r="I76" i="35"/>
  <c r="G82" i="35"/>
  <c r="O32" i="35"/>
  <c r="Q24" i="35"/>
  <c r="P32" i="35"/>
  <c r="L56" i="35"/>
  <c r="Q58" i="35"/>
  <c r="I66" i="35"/>
  <c r="F38" i="35"/>
  <c r="P54" i="35"/>
  <c r="G84" i="35"/>
  <c r="H46" i="35"/>
  <c r="Q54" i="35"/>
  <c r="K60" i="34"/>
  <c r="O90" i="34"/>
  <c r="F16" i="34"/>
  <c r="O54" i="34"/>
  <c r="G68" i="34"/>
  <c r="L16" i="34"/>
  <c r="P54" i="34"/>
  <c r="I68" i="34"/>
  <c r="O34" i="34"/>
  <c r="O40" i="34"/>
  <c r="F50" i="34"/>
  <c r="I62" i="34"/>
  <c r="G98" i="34"/>
  <c r="P40" i="34"/>
  <c r="H92" i="34"/>
  <c r="P56" i="34"/>
  <c r="Q62" i="34"/>
  <c r="Q98" i="34"/>
  <c r="Q54" i="34"/>
  <c r="P50" i="34"/>
  <c r="H12" i="34"/>
  <c r="I22" i="34"/>
  <c r="Q50" i="34"/>
  <c r="G42" i="34"/>
  <c r="G78" i="34"/>
  <c r="H28" i="34"/>
  <c r="K72" i="34"/>
  <c r="I58" i="34"/>
  <c r="K90" i="34"/>
  <c r="F30" i="34"/>
  <c r="O44" i="34"/>
  <c r="G84" i="34"/>
  <c r="G52" i="34"/>
  <c r="O62" i="34"/>
  <c r="P98" i="34"/>
  <c r="P94" i="34"/>
  <c r="G14" i="34"/>
  <c r="I48" i="34"/>
  <c r="O52" i="34"/>
  <c r="P58" i="34"/>
  <c r="O10" i="32"/>
  <c r="J100" i="33"/>
  <c r="P94" i="33"/>
  <c r="M16" i="33"/>
  <c r="L28" i="33"/>
  <c r="Q50" i="33"/>
  <c r="G68" i="33"/>
  <c r="N18" i="33"/>
  <c r="I34" i="33"/>
  <c r="G98" i="33"/>
  <c r="I10" i="33"/>
  <c r="G50" i="33"/>
  <c r="G94" i="33"/>
  <c r="H50" i="33"/>
  <c r="N50" i="33"/>
  <c r="J78" i="33"/>
  <c r="K26" i="31"/>
  <c r="I38" i="31"/>
  <c r="H80" i="31"/>
  <c r="O80" i="31"/>
  <c r="G28" i="31"/>
  <c r="L84" i="31"/>
  <c r="Q38" i="31"/>
  <c r="H52" i="31"/>
  <c r="H62" i="31"/>
  <c r="J50" i="31"/>
  <c r="K50" i="31"/>
  <c r="N12" i="31"/>
  <c r="J34" i="31"/>
  <c r="H76" i="31"/>
  <c r="H22" i="31"/>
  <c r="J78" i="31"/>
  <c r="J30" i="31"/>
  <c r="K48" i="31"/>
  <c r="I80" i="31"/>
  <c r="H68" i="31"/>
  <c r="J68" i="31"/>
  <c r="O94" i="30"/>
  <c r="N96" i="30"/>
  <c r="L32" i="30"/>
  <c r="L54" i="30"/>
  <c r="K26" i="30"/>
  <c r="O46" i="30"/>
  <c r="K78" i="30"/>
  <c r="M92" i="30"/>
  <c r="J24" i="30"/>
  <c r="J78" i="30"/>
  <c r="N54" i="30"/>
  <c r="K22" i="30"/>
  <c r="H34" i="30"/>
  <c r="M68" i="30"/>
  <c r="G34" i="30"/>
  <c r="O34" i="30"/>
  <c r="N68" i="30"/>
  <c r="G22" i="30"/>
  <c r="H22" i="30"/>
  <c r="G30" i="30"/>
  <c r="I94" i="30"/>
  <c r="H30" i="30"/>
  <c r="G24" i="30"/>
  <c r="H80" i="30"/>
  <c r="G82" i="30"/>
  <c r="J82" i="30"/>
  <c r="J44" i="30"/>
  <c r="K82" i="30"/>
  <c r="G46" i="30"/>
  <c r="K62" i="30"/>
  <c r="I46" i="30"/>
  <c r="J28" i="30"/>
  <c r="I40" i="30"/>
  <c r="K14" i="30"/>
  <c r="H54" i="30"/>
  <c r="H88" i="30"/>
  <c r="M16" i="30"/>
  <c r="J88" i="30"/>
  <c r="O30" i="133"/>
  <c r="H22" i="133"/>
  <c r="G19" i="133"/>
  <c r="I62" i="133"/>
  <c r="K22" i="133"/>
  <c r="M56" i="133"/>
  <c r="O62" i="133"/>
  <c r="I88" i="133"/>
  <c r="G32" i="133"/>
  <c r="J88" i="133"/>
  <c r="P10" i="133"/>
  <c r="G7" i="133"/>
  <c r="O8" i="133" s="1"/>
  <c r="M40" i="133"/>
  <c r="I64" i="133"/>
  <c r="M88" i="133"/>
  <c r="M94" i="133"/>
  <c r="M100" i="133"/>
  <c r="M64" i="133"/>
  <c r="F71" i="133"/>
  <c r="G69" i="133"/>
  <c r="I90" i="133"/>
  <c r="J96" i="133"/>
  <c r="I84" i="133"/>
  <c r="H90" i="133"/>
  <c r="H54" i="133"/>
  <c r="K16" i="133"/>
  <c r="L96" i="133"/>
  <c r="I96" i="133"/>
  <c r="O24" i="133"/>
  <c r="I60" i="132"/>
  <c r="G72" i="132"/>
  <c r="G69" i="132"/>
  <c r="H76" i="132"/>
  <c r="P100" i="132"/>
  <c r="H10" i="132"/>
  <c r="G7" i="132"/>
  <c r="Q8" i="132" s="1"/>
  <c r="M84" i="132"/>
  <c r="H60" i="132"/>
  <c r="L100" i="132"/>
  <c r="L60" i="132"/>
  <c r="H84" i="132"/>
  <c r="H16" i="132"/>
  <c r="M16" i="132"/>
  <c r="G30" i="132"/>
  <c r="I18" i="132"/>
  <c r="K18" i="132"/>
  <c r="O8" i="132"/>
  <c r="P18" i="132"/>
  <c r="I94" i="132"/>
  <c r="H18" i="132"/>
  <c r="M22" i="132"/>
  <c r="G19" i="132"/>
  <c r="I60" i="131"/>
  <c r="I50" i="131"/>
  <c r="H50" i="131"/>
  <c r="L60" i="131"/>
  <c r="L56" i="131"/>
  <c r="H68" i="131"/>
  <c r="I68" i="131"/>
  <c r="Q10" i="131"/>
  <c r="G7" i="131"/>
  <c r="O8" i="131" s="1"/>
  <c r="P12" i="131"/>
  <c r="L12" i="131"/>
  <c r="Q12" i="131"/>
  <c r="J96" i="131"/>
  <c r="Q68" i="131"/>
  <c r="G19" i="131"/>
  <c r="J20" i="131" s="1"/>
  <c r="J22" i="131"/>
  <c r="S40" i="131"/>
  <c r="F71" i="131"/>
  <c r="R72" i="131" s="1"/>
  <c r="G69" i="131"/>
  <c r="Q82" i="131"/>
  <c r="H22" i="130"/>
  <c r="G19" i="130"/>
  <c r="H82" i="130"/>
  <c r="K46" i="130"/>
  <c r="M82" i="130"/>
  <c r="H84" i="130"/>
  <c r="I98" i="130"/>
  <c r="F9" i="130"/>
  <c r="G7" i="130"/>
  <c r="H8" i="130" s="1"/>
  <c r="H60" i="130"/>
  <c r="I60" i="130"/>
  <c r="H100" i="130"/>
  <c r="G69" i="130"/>
  <c r="I70" i="130" s="1"/>
  <c r="S88" i="129"/>
  <c r="S72" i="129"/>
  <c r="O8" i="129"/>
  <c r="P8" i="129"/>
  <c r="L60" i="128"/>
  <c r="P100" i="128"/>
  <c r="P96" i="128"/>
  <c r="H52" i="128"/>
  <c r="J14" i="128"/>
  <c r="M78" i="128"/>
  <c r="O78" i="128"/>
  <c r="H22" i="128"/>
  <c r="G19" i="128"/>
  <c r="H20" i="128" s="1"/>
  <c r="H100" i="128"/>
  <c r="M90" i="128"/>
  <c r="H96" i="128"/>
  <c r="I96" i="128"/>
  <c r="M38" i="128"/>
  <c r="M54" i="128"/>
  <c r="H92" i="128"/>
  <c r="M32" i="128"/>
  <c r="M44" i="128"/>
  <c r="Q52" i="128"/>
  <c r="O98" i="128"/>
  <c r="J88" i="128"/>
  <c r="M66" i="128"/>
  <c r="M72" i="128"/>
  <c r="H78" i="128"/>
  <c r="M40" i="128"/>
  <c r="M88" i="128"/>
  <c r="M36" i="128"/>
  <c r="O88" i="128"/>
  <c r="M98" i="128"/>
  <c r="M94" i="128"/>
  <c r="G100" i="29"/>
  <c r="G72" i="29"/>
  <c r="F72" i="29" s="1"/>
  <c r="G88" i="29"/>
  <c r="J72" i="29"/>
  <c r="J90" i="29"/>
  <c r="I90" i="29"/>
  <c r="I34" i="29"/>
  <c r="G38" i="27"/>
  <c r="M38" i="27"/>
  <c r="M96" i="27"/>
  <c r="G92" i="27"/>
  <c r="M68" i="27"/>
  <c r="G72" i="27"/>
  <c r="F69" i="27"/>
  <c r="G70" i="27" s="1"/>
  <c r="J45" i="26"/>
  <c r="H49" i="20"/>
  <c r="F7" i="25"/>
  <c r="L10" i="151"/>
  <c r="L7" i="151"/>
  <c r="O16" i="25"/>
  <c r="O17" i="25"/>
  <c r="L42" i="17"/>
  <c r="H50" i="17"/>
  <c r="H26" i="17"/>
  <c r="N43" i="17"/>
  <c r="H11" i="17"/>
  <c r="N18" i="17"/>
  <c r="H9" i="17"/>
  <c r="H14" i="17"/>
  <c r="J20" i="17"/>
  <c r="L20" i="17"/>
  <c r="N47" i="17"/>
  <c r="N40" i="17"/>
  <c r="J10" i="16"/>
  <c r="J39" i="16"/>
  <c r="L28" i="16"/>
  <c r="M72" i="15"/>
  <c r="I18" i="15"/>
  <c r="H96" i="15"/>
  <c r="G68" i="15"/>
  <c r="Q32" i="15"/>
  <c r="R32" i="15"/>
  <c r="G60" i="15"/>
  <c r="Q64" i="15"/>
  <c r="R64" i="15"/>
  <c r="Q50" i="15"/>
  <c r="R50" i="15"/>
  <c r="G64" i="15"/>
  <c r="G30" i="15"/>
  <c r="G50" i="15"/>
  <c r="Q88" i="15"/>
  <c r="R88" i="15"/>
  <c r="Q58" i="15"/>
  <c r="R58" i="15"/>
  <c r="G88" i="15"/>
  <c r="G32" i="15"/>
  <c r="G52" i="15"/>
  <c r="Q34" i="15"/>
  <c r="R34" i="15"/>
  <c r="Q54" i="15"/>
  <c r="R54" i="15"/>
  <c r="M78" i="15"/>
  <c r="G54" i="15"/>
  <c r="Q28" i="15"/>
  <c r="R28" i="15"/>
  <c r="G28" i="15"/>
  <c r="G98" i="15"/>
  <c r="N42" i="15"/>
  <c r="R42" i="15"/>
  <c r="L38" i="15"/>
  <c r="R38" i="15"/>
  <c r="G38" i="15"/>
  <c r="G66" i="15"/>
  <c r="G24" i="15"/>
  <c r="G78" i="15"/>
  <c r="I94" i="15"/>
  <c r="R94" i="15"/>
  <c r="J46" i="15"/>
  <c r="R46" i="15"/>
  <c r="G94" i="15"/>
  <c r="G46" i="15"/>
  <c r="N26" i="15"/>
  <c r="R26" i="15"/>
  <c r="G40" i="15"/>
  <c r="G34" i="15"/>
  <c r="M46" i="15"/>
  <c r="G16" i="15"/>
  <c r="G62" i="15"/>
  <c r="N34" i="15"/>
  <c r="Q48" i="15"/>
  <c r="R48" i="15"/>
  <c r="Q36" i="15"/>
  <c r="R36" i="15"/>
  <c r="H100" i="14"/>
  <c r="P69" i="14"/>
  <c r="N50" i="14"/>
  <c r="M28" i="14"/>
  <c r="M84" i="14"/>
  <c r="J72" i="14"/>
  <c r="N34" i="14"/>
  <c r="K40" i="14"/>
  <c r="H28" i="10"/>
  <c r="J28" i="10"/>
  <c r="L50" i="10"/>
  <c r="L29" i="10"/>
  <c r="L40" i="10"/>
  <c r="N20" i="10"/>
  <c r="N40" i="10"/>
  <c r="L23" i="10"/>
  <c r="L33" i="10"/>
  <c r="H36" i="10"/>
  <c r="J36" i="10"/>
  <c r="N47" i="10"/>
  <c r="L31" i="10"/>
  <c r="J31" i="10"/>
  <c r="H14" i="10"/>
  <c r="J14" i="10"/>
  <c r="L44" i="10"/>
  <c r="N42" i="10"/>
  <c r="N18" i="10"/>
  <c r="J40" i="9"/>
  <c r="J18" i="9"/>
  <c r="J47" i="9"/>
  <c r="H28" i="9"/>
  <c r="J12" i="9"/>
  <c r="H43" i="9"/>
  <c r="J20" i="9"/>
  <c r="H36" i="9"/>
  <c r="J14" i="9"/>
  <c r="L14" i="9"/>
  <c r="J52" i="9"/>
  <c r="H42" i="5"/>
  <c r="J30" i="5"/>
  <c r="H51" i="5"/>
  <c r="H47" i="5"/>
  <c r="J47" i="5"/>
  <c r="N53" i="5"/>
  <c r="H31" i="5"/>
  <c r="H37" i="5"/>
  <c r="L42" i="5"/>
  <c r="H14" i="5"/>
  <c r="L32" i="5"/>
  <c r="J19" i="5"/>
  <c r="H15" i="5"/>
  <c r="H29" i="5"/>
  <c r="H50" i="5"/>
  <c r="N33" i="4"/>
  <c r="P33" i="4"/>
  <c r="N37" i="4"/>
  <c r="J24" i="4"/>
  <c r="J19" i="4"/>
  <c r="N53" i="4"/>
  <c r="J22" i="4"/>
  <c r="H28" i="4"/>
  <c r="J17" i="4"/>
  <c r="J28" i="4"/>
  <c r="J47" i="4"/>
  <c r="J19" i="3"/>
  <c r="L24" i="3"/>
  <c r="J52" i="3"/>
  <c r="J14" i="3"/>
  <c r="J31" i="3"/>
  <c r="J46" i="3"/>
  <c r="H30" i="3"/>
  <c r="J44" i="3"/>
  <c r="J11" i="3"/>
  <c r="J39" i="3"/>
  <c r="J20" i="3"/>
  <c r="J22" i="3"/>
  <c r="H17" i="3"/>
  <c r="L17" i="3"/>
  <c r="J41" i="3"/>
  <c r="J26" i="3"/>
  <c r="H43" i="117"/>
  <c r="N51" i="117"/>
  <c r="H11" i="117"/>
  <c r="H48" i="117"/>
  <c r="J37" i="117"/>
  <c r="H34" i="117"/>
  <c r="H45" i="117"/>
  <c r="H9" i="117"/>
  <c r="J20" i="117"/>
  <c r="J26" i="116"/>
  <c r="J14" i="116"/>
  <c r="J33" i="116"/>
  <c r="L33" i="116"/>
  <c r="J21" i="116"/>
  <c r="J43" i="116"/>
  <c r="J45" i="116"/>
  <c r="L36" i="116"/>
  <c r="J35" i="115"/>
  <c r="J45" i="115"/>
  <c r="N12" i="115"/>
  <c r="P53" i="115"/>
  <c r="L37" i="115"/>
  <c r="L26" i="113"/>
  <c r="J50" i="113"/>
  <c r="J47" i="113"/>
  <c r="H18" i="113"/>
  <c r="J42" i="113"/>
  <c r="J52" i="113"/>
  <c r="H14" i="113"/>
  <c r="H35" i="113"/>
  <c r="J49" i="113"/>
  <c r="J30" i="113"/>
  <c r="J45" i="113"/>
  <c r="N37" i="112"/>
  <c r="H40" i="112"/>
  <c r="J47" i="112"/>
  <c r="L34" i="114"/>
  <c r="H28" i="114"/>
  <c r="L51" i="114"/>
  <c r="J18" i="114"/>
  <c r="J23" i="114"/>
  <c r="J28" i="114"/>
  <c r="L18" i="114"/>
  <c r="L23" i="114"/>
  <c r="L28" i="114"/>
  <c r="J35" i="114"/>
  <c r="J9" i="114"/>
  <c r="J19" i="114"/>
  <c r="J24" i="114"/>
  <c r="L42" i="114"/>
  <c r="J15" i="114"/>
  <c r="N37" i="114"/>
  <c r="L30" i="114"/>
  <c r="J10" i="114"/>
  <c r="J16" i="114"/>
  <c r="J20" i="114"/>
  <c r="N11" i="114"/>
  <c r="H17" i="114"/>
  <c r="J32" i="114"/>
  <c r="J22" i="114"/>
  <c r="L44" i="114"/>
  <c r="N50" i="114"/>
  <c r="T24" i="2"/>
  <c r="R26" i="2"/>
  <c r="R28" i="2"/>
  <c r="R45" i="2"/>
  <c r="T28" i="2"/>
  <c r="V45" i="2"/>
  <c r="V53" i="2"/>
  <c r="J20" i="2"/>
  <c r="N30" i="2"/>
  <c r="P10" i="2"/>
  <c r="F7" i="2"/>
  <c r="T20" i="2"/>
  <c r="N17" i="2"/>
  <c r="R53" i="2"/>
  <c r="J10" i="2"/>
  <c r="N10" i="2"/>
  <c r="H28" i="2"/>
  <c r="H8" i="2"/>
  <c r="J8" i="2"/>
  <c r="P12" i="2"/>
  <c r="L38" i="2"/>
  <c r="P48" i="2"/>
  <c r="L8" i="2"/>
  <c r="H12" i="2"/>
  <c r="P28" i="2"/>
  <c r="P49" i="2"/>
  <c r="N8" i="2"/>
  <c r="P18" i="2"/>
  <c r="N23" i="2"/>
  <c r="P50" i="2"/>
  <c r="N12" i="2"/>
  <c r="J39" i="2"/>
  <c r="P52" i="2"/>
  <c r="L19" i="2"/>
  <c r="P29" i="2"/>
  <c r="J52" i="2"/>
  <c r="P30" i="2"/>
  <c r="P53" i="2"/>
  <c r="J19" i="2"/>
  <c r="J24" i="2"/>
  <c r="H30" i="2"/>
  <c r="P39" i="2"/>
  <c r="P40" i="2"/>
  <c r="P8" i="2"/>
  <c r="L12" i="2"/>
  <c r="H18" i="2"/>
  <c r="J23" i="2"/>
  <c r="P51" i="2"/>
  <c r="V10" i="2"/>
  <c r="P31" i="2"/>
  <c r="P41" i="2"/>
  <c r="T49" i="2"/>
  <c r="H10" i="2"/>
  <c r="L20" i="2"/>
  <c r="P32" i="2"/>
  <c r="P43" i="2"/>
  <c r="P44" i="2"/>
  <c r="L16" i="2"/>
  <c r="P35" i="2"/>
  <c r="P46" i="2"/>
  <c r="J35" i="2"/>
  <c r="J17" i="2"/>
  <c r="T22" i="2"/>
  <c r="L27" i="2"/>
  <c r="P36" i="2"/>
  <c r="P47" i="2"/>
  <c r="T18" i="2"/>
  <c r="L15" i="2"/>
  <c r="L25" i="2"/>
  <c r="P33" i="2"/>
  <c r="P42" i="2"/>
  <c r="H33" i="2"/>
  <c r="R51" i="2"/>
  <c r="P34" i="2"/>
  <c r="P45" i="2"/>
  <c r="P21" i="2"/>
  <c r="H35" i="2"/>
  <c r="T39" i="2"/>
  <c r="P26" i="2"/>
  <c r="J22" i="2"/>
  <c r="P37" i="2"/>
  <c r="J47" i="2"/>
  <c r="T41" i="2"/>
  <c r="G38" i="25"/>
  <c r="G90" i="122"/>
  <c r="F90" i="122" s="1"/>
  <c r="P72" i="122"/>
  <c r="F72" i="122" s="1"/>
  <c r="P82" i="122"/>
  <c r="F82" i="122" s="1"/>
  <c r="F28" i="122"/>
  <c r="P76" i="122"/>
  <c r="F76" i="122" s="1"/>
  <c r="P24" i="122"/>
  <c r="F24" i="122" s="1"/>
  <c r="P54" i="122"/>
  <c r="F54" i="122" s="1"/>
  <c r="P14" i="122"/>
  <c r="G94" i="122"/>
  <c r="F94" i="122" s="1"/>
  <c r="P60" i="122"/>
  <c r="P64" i="122"/>
  <c r="G92" i="122"/>
  <c r="P46" i="122"/>
  <c r="F46" i="122" s="1"/>
  <c r="P74" i="122"/>
  <c r="F74" i="122" s="1"/>
  <c r="P62" i="122"/>
  <c r="G78" i="122"/>
  <c r="F78" i="122" s="1"/>
  <c r="P86" i="122"/>
  <c r="P80" i="122"/>
  <c r="F80" i="122" s="1"/>
  <c r="G88" i="122"/>
  <c r="F88" i="122" s="1"/>
  <c r="P98" i="122"/>
  <c r="F98" i="122" s="1"/>
  <c r="P18" i="122"/>
  <c r="P78" i="122"/>
  <c r="G86" i="122"/>
  <c r="P16" i="122"/>
  <c r="G84" i="122"/>
  <c r="G100" i="122"/>
  <c r="P52" i="60"/>
  <c r="Q60" i="60"/>
  <c r="P24" i="60"/>
  <c r="M30" i="60"/>
  <c r="M44" i="60"/>
  <c r="M48" i="60"/>
  <c r="M52" i="60"/>
  <c r="M60" i="60"/>
  <c r="P68" i="60"/>
  <c r="M74" i="60"/>
  <c r="Q74" i="60"/>
  <c r="M78" i="60"/>
  <c r="P78" i="60"/>
  <c r="M90" i="60"/>
  <c r="Q90" i="60"/>
  <c r="M94" i="60"/>
  <c r="Q94" i="60"/>
  <c r="M34" i="60"/>
  <c r="P12" i="60"/>
  <c r="P16" i="60"/>
  <c r="J26" i="60"/>
  <c r="J28" i="60"/>
  <c r="Q78" i="60"/>
  <c r="G94" i="60"/>
  <c r="M18" i="60"/>
  <c r="M64" i="60"/>
  <c r="P90" i="60"/>
  <c r="Q16" i="60"/>
  <c r="L34" i="60"/>
  <c r="J34" i="60" s="1"/>
  <c r="F38" i="60"/>
  <c r="M40" i="60"/>
  <c r="M62" i="60"/>
  <c r="K64" i="60"/>
  <c r="P72" i="60"/>
  <c r="F72" i="60" s="1"/>
  <c r="P76" i="60"/>
  <c r="F76" i="60" s="1"/>
  <c r="M84" i="60"/>
  <c r="P92" i="60"/>
  <c r="P98" i="60"/>
  <c r="P74" i="60"/>
  <c r="M100" i="60"/>
  <c r="M36" i="60"/>
  <c r="J38" i="60"/>
  <c r="L44" i="60"/>
  <c r="J44" i="60" s="1"/>
  <c r="Q46" i="60"/>
  <c r="K48" i="60"/>
  <c r="J48" i="60" s="1"/>
  <c r="K78" i="60"/>
  <c r="Q92" i="60"/>
  <c r="F92" i="60" s="1"/>
  <c r="L72" i="59"/>
  <c r="Q55" i="40"/>
  <c r="Q93" i="40"/>
  <c r="P97" i="40"/>
  <c r="Q59" i="40"/>
  <c r="Q99" i="40"/>
  <c r="P91" i="40"/>
  <c r="F91" i="40" s="1"/>
  <c r="Q11" i="40"/>
  <c r="F11" i="40" s="1"/>
  <c r="Q53" i="40"/>
  <c r="F53" i="40" s="1"/>
  <c r="H18" i="92"/>
  <c r="N21" i="92"/>
  <c r="N33" i="92"/>
  <c r="H39" i="92"/>
  <c r="N46" i="92"/>
  <c r="N10" i="92"/>
  <c r="N27" i="92"/>
  <c r="H31" i="92"/>
  <c r="N42" i="92"/>
  <c r="J50" i="92"/>
  <c r="H14" i="92"/>
  <c r="H24" i="92"/>
  <c r="H10" i="92"/>
  <c r="J12" i="92"/>
  <c r="L14" i="92"/>
  <c r="H17" i="92"/>
  <c r="H20" i="92"/>
  <c r="N23" i="92"/>
  <c r="H30" i="92"/>
  <c r="J31" i="92"/>
  <c r="H34" i="92"/>
  <c r="L39" i="92"/>
  <c r="J43" i="92"/>
  <c r="H45" i="92"/>
  <c r="J48" i="92"/>
  <c r="H50" i="92"/>
  <c r="L52" i="92"/>
  <c r="H26" i="92"/>
  <c r="L31" i="92"/>
  <c r="N39" i="92"/>
  <c r="L53" i="92"/>
  <c r="L9" i="92"/>
  <c r="L10" i="92"/>
  <c r="L12" i="92"/>
  <c r="H15" i="92"/>
  <c r="J19" i="92"/>
  <c r="H29" i="92"/>
  <c r="N31" i="92"/>
  <c r="L34" i="92"/>
  <c r="N40" i="92"/>
  <c r="J44" i="92"/>
  <c r="L45" i="92"/>
  <c r="N48" i="92"/>
  <c r="N50" i="92"/>
  <c r="H53" i="92"/>
  <c r="H33" i="92"/>
  <c r="H9" i="92"/>
  <c r="H11" i="92"/>
  <c r="N12" i="92"/>
  <c r="H25" i="92"/>
  <c r="H28" i="92"/>
  <c r="H32" i="92"/>
  <c r="N34" i="92"/>
  <c r="J36" i="92"/>
  <c r="J41" i="92"/>
  <c r="H44" i="92"/>
  <c r="N45" i="92"/>
  <c r="J49" i="92"/>
  <c r="L51" i="92"/>
  <c r="N53" i="92"/>
  <c r="H22" i="91"/>
  <c r="L45" i="91"/>
  <c r="N34" i="91"/>
  <c r="H42" i="91"/>
  <c r="N10" i="91"/>
  <c r="L14" i="91"/>
  <c r="J19" i="91"/>
  <c r="H24" i="91"/>
  <c r="H30" i="91"/>
  <c r="J31" i="91"/>
  <c r="N40" i="91"/>
  <c r="N46" i="91"/>
  <c r="N52" i="91"/>
  <c r="H17" i="91"/>
  <c r="H10" i="91"/>
  <c r="N14" i="91"/>
  <c r="N16" i="91"/>
  <c r="N21" i="91"/>
  <c r="N27" i="91"/>
  <c r="L31" i="91"/>
  <c r="H33" i="91"/>
  <c r="L34" i="91"/>
  <c r="H36" i="91"/>
  <c r="J41" i="91"/>
  <c r="J44" i="91"/>
  <c r="N47" i="91"/>
  <c r="J50" i="91"/>
  <c r="N53" i="91"/>
  <c r="N9" i="91"/>
  <c r="H31" i="91"/>
  <c r="H48" i="91"/>
  <c r="H11" i="91"/>
  <c r="N19" i="91"/>
  <c r="N23" i="91"/>
  <c r="J29" i="91"/>
  <c r="N31" i="91"/>
  <c r="J33" i="91"/>
  <c r="H39" i="91"/>
  <c r="N42" i="91"/>
  <c r="L44" i="91"/>
  <c r="N48" i="91"/>
  <c r="L50" i="91"/>
  <c r="J12" i="91"/>
  <c r="H28" i="91"/>
  <c r="H37" i="91"/>
  <c r="L51" i="91"/>
  <c r="N45" i="91"/>
  <c r="J11" i="91"/>
  <c r="H15" i="91"/>
  <c r="H18" i="91"/>
  <c r="H20" i="91"/>
  <c r="H23" i="91"/>
  <c r="H26" i="91"/>
  <c r="H29" i="91"/>
  <c r="H32" i="91"/>
  <c r="H35" i="91"/>
  <c r="N41" i="91"/>
  <c r="H43" i="91"/>
  <c r="N44" i="91"/>
  <c r="H49" i="91"/>
  <c r="N50" i="91"/>
  <c r="H24" i="39"/>
  <c r="F28" i="39"/>
  <c r="H38" i="39"/>
  <c r="K46" i="39"/>
  <c r="G52" i="39"/>
  <c r="G54" i="39"/>
  <c r="F54" i="39" s="1"/>
  <c r="G60" i="39"/>
  <c r="J84" i="39"/>
  <c r="H84" i="39" s="1"/>
  <c r="G96" i="39"/>
  <c r="G100" i="39"/>
  <c r="K12" i="39"/>
  <c r="G18" i="39"/>
  <c r="L22" i="39"/>
  <c r="F42" i="39"/>
  <c r="G62" i="39"/>
  <c r="F62" i="39" s="1"/>
  <c r="G68" i="39"/>
  <c r="F68" i="39" s="1"/>
  <c r="G80" i="39"/>
  <c r="I82" i="39"/>
  <c r="K84" i="39"/>
  <c r="G92" i="39"/>
  <c r="J94" i="39"/>
  <c r="H94" i="39" s="1"/>
  <c r="I100" i="39"/>
  <c r="G16" i="39"/>
  <c r="I18" i="39"/>
  <c r="J52" i="39"/>
  <c r="H52" i="39" s="1"/>
  <c r="I54" i="39"/>
  <c r="H54" i="39" s="1"/>
  <c r="J56" i="39"/>
  <c r="H58" i="39"/>
  <c r="J60" i="39"/>
  <c r="H60" i="39" s="1"/>
  <c r="G66" i="39"/>
  <c r="F66" i="39" s="1"/>
  <c r="I68" i="39"/>
  <c r="G78" i="39"/>
  <c r="K82" i="39"/>
  <c r="L86" i="39"/>
  <c r="F86" i="39" s="1"/>
  <c r="K94" i="39"/>
  <c r="F94" i="39" s="1"/>
  <c r="J96" i="39"/>
  <c r="H96" i="39" s="1"/>
  <c r="K98" i="39"/>
  <c r="F98" i="39" s="1"/>
  <c r="J100" i="39"/>
  <c r="J16" i="39"/>
  <c r="J18" i="39"/>
  <c r="G26" i="39"/>
  <c r="F26" i="39" s="1"/>
  <c r="F38" i="39"/>
  <c r="F40" i="39"/>
  <c r="F46" i="39"/>
  <c r="J62" i="39"/>
  <c r="I66" i="39"/>
  <c r="H78" i="39"/>
  <c r="J80" i="39"/>
  <c r="J92" i="39"/>
  <c r="K96" i="39"/>
  <c r="L16" i="39"/>
  <c r="F48" i="39"/>
  <c r="L80" i="39"/>
  <c r="H14" i="38"/>
  <c r="J53" i="38"/>
  <c r="J14" i="38"/>
  <c r="H25" i="38"/>
  <c r="J9" i="38"/>
  <c r="L11" i="38"/>
  <c r="L14" i="38"/>
  <c r="J16" i="38"/>
  <c r="J21" i="38"/>
  <c r="H24" i="38"/>
  <c r="J29" i="38"/>
  <c r="H32" i="38"/>
  <c r="H39" i="38"/>
  <c r="J45" i="38"/>
  <c r="H47" i="38"/>
  <c r="J52" i="38"/>
  <c r="P53" i="38"/>
  <c r="H26" i="38"/>
  <c r="J44" i="38"/>
  <c r="J51" i="38"/>
  <c r="H35" i="38"/>
  <c r="L53" i="38"/>
  <c r="L9" i="38"/>
  <c r="L16" i="38"/>
  <c r="H20" i="38"/>
  <c r="L21" i="38"/>
  <c r="H28" i="38"/>
  <c r="L35" i="38"/>
  <c r="H37" i="38"/>
  <c r="J41" i="38"/>
  <c r="L45" i="38"/>
  <c r="J47" i="38"/>
  <c r="J50" i="38"/>
  <c r="L52" i="38"/>
  <c r="H11" i="38"/>
  <c r="H30" i="38"/>
  <c r="J10" i="38"/>
  <c r="J12" i="38"/>
  <c r="H15" i="38"/>
  <c r="H19" i="38"/>
  <c r="J23" i="38"/>
  <c r="H27" i="38"/>
  <c r="L32" i="38"/>
  <c r="H34" i="38"/>
  <c r="J43" i="38"/>
  <c r="H49" i="38"/>
  <c r="L50" i="38"/>
  <c r="N52" i="38"/>
  <c r="H17" i="38"/>
  <c r="H33" i="38"/>
  <c r="H42" i="38"/>
  <c r="J48" i="38"/>
  <c r="J11" i="38"/>
  <c r="J40" i="38"/>
  <c r="L51" i="38"/>
  <c r="L10" i="38"/>
  <c r="L12" i="38"/>
  <c r="H18" i="38"/>
  <c r="H22" i="38"/>
  <c r="L28" i="38"/>
  <c r="J31" i="38"/>
  <c r="H36" i="38"/>
  <c r="L37" i="38"/>
  <c r="L43" i="38"/>
  <c r="H46" i="38"/>
  <c r="N47" i="38"/>
  <c r="J49" i="38"/>
  <c r="H45" i="37"/>
  <c r="J10" i="37"/>
  <c r="N12" i="37"/>
  <c r="J16" i="37"/>
  <c r="J18" i="37"/>
  <c r="H25" i="37"/>
  <c r="H33" i="37"/>
  <c r="H35" i="37"/>
  <c r="H39" i="37"/>
  <c r="H41" i="37"/>
  <c r="L43" i="37"/>
  <c r="H47" i="37"/>
  <c r="N51" i="37"/>
  <c r="H12" i="37"/>
  <c r="H15" i="37"/>
  <c r="H18" i="37"/>
  <c r="H21" i="37"/>
  <c r="H30" i="37"/>
  <c r="H52" i="37"/>
  <c r="L31" i="37"/>
  <c r="J11" i="37"/>
  <c r="J15" i="37"/>
  <c r="H17" i="37"/>
  <c r="J27" i="37"/>
  <c r="H32" i="37"/>
  <c r="L33" i="37"/>
  <c r="H37" i="37"/>
  <c r="L39" i="37"/>
  <c r="N41" i="37"/>
  <c r="N43" i="37"/>
  <c r="J48" i="37"/>
  <c r="L50" i="37"/>
  <c r="H28" i="37"/>
  <c r="H14" i="37"/>
  <c r="H20" i="37"/>
  <c r="H23" i="37"/>
  <c r="H29" i="37"/>
  <c r="J42" i="37"/>
  <c r="N44" i="37"/>
  <c r="L46" i="37"/>
  <c r="H16" i="37"/>
  <c r="H22" i="37"/>
  <c r="H53" i="37"/>
  <c r="H9" i="37"/>
  <c r="H26" i="37"/>
  <c r="L32" i="37"/>
  <c r="H34" i="37"/>
  <c r="J36" i="37"/>
  <c r="L40" i="37"/>
  <c r="J44" i="37"/>
  <c r="J49" i="37"/>
  <c r="M30" i="35"/>
  <c r="L16" i="35"/>
  <c r="M16" i="35"/>
  <c r="K90" i="35"/>
  <c r="G12" i="36"/>
  <c r="H18" i="36"/>
  <c r="H58" i="36"/>
  <c r="I82" i="36"/>
  <c r="G56" i="36"/>
  <c r="H56" i="36"/>
  <c r="F100" i="36"/>
  <c r="H90" i="36"/>
  <c r="Q10" i="35"/>
  <c r="G14" i="35"/>
  <c r="P16" i="35"/>
  <c r="F26" i="35"/>
  <c r="H38" i="35"/>
  <c r="I40" i="35"/>
  <c r="I46" i="35"/>
  <c r="K48" i="35"/>
  <c r="K52" i="35"/>
  <c r="L54" i="35"/>
  <c r="M56" i="35"/>
  <c r="M58" i="35"/>
  <c r="I62" i="35"/>
  <c r="M74" i="35"/>
  <c r="H76" i="35"/>
  <c r="F80" i="35"/>
  <c r="P80" i="35"/>
  <c r="H82" i="35"/>
  <c r="N84" i="35"/>
  <c r="N96" i="35"/>
  <c r="H100" i="35"/>
  <c r="O80" i="35"/>
  <c r="O12" i="35"/>
  <c r="N22" i="35"/>
  <c r="H26" i="35"/>
  <c r="K40" i="35"/>
  <c r="K46" i="35"/>
  <c r="L48" i="35"/>
  <c r="L52" i="35"/>
  <c r="M54" i="35"/>
  <c r="O56" i="35"/>
  <c r="G58" i="35"/>
  <c r="N58" i="35"/>
  <c r="G60" i="35"/>
  <c r="K62" i="35"/>
  <c r="P78" i="35"/>
  <c r="I80" i="35"/>
  <c r="P82" i="35"/>
  <c r="Q96" i="35"/>
  <c r="M98" i="35"/>
  <c r="N7" i="35"/>
  <c r="N8" i="35" s="1"/>
  <c r="F16" i="35"/>
  <c r="O22" i="35"/>
  <c r="K38" i="35"/>
  <c r="L40" i="35"/>
  <c r="L46" i="35"/>
  <c r="L50" i="35"/>
  <c r="M52" i="35"/>
  <c r="H56" i="35"/>
  <c r="H58" i="35"/>
  <c r="I60" i="35"/>
  <c r="L62" i="35"/>
  <c r="K66" i="35"/>
  <c r="Q74" i="35"/>
  <c r="G78" i="35"/>
  <c r="K80" i="35"/>
  <c r="G94" i="35"/>
  <c r="Q98" i="35"/>
  <c r="L100" i="35"/>
  <c r="L58" i="35"/>
  <c r="I10" i="35"/>
  <c r="O14" i="35"/>
  <c r="Q22" i="35"/>
  <c r="G34" i="35"/>
  <c r="L38" i="35"/>
  <c r="I56" i="35"/>
  <c r="K60" i="35"/>
  <c r="M62" i="35"/>
  <c r="F72" i="35"/>
  <c r="O90" i="35"/>
  <c r="F92" i="35"/>
  <c r="H94" i="35"/>
  <c r="M100" i="35"/>
  <c r="H12" i="35"/>
  <c r="P14" i="35"/>
  <c r="H18" i="35"/>
  <c r="P30" i="35"/>
  <c r="G36" i="35"/>
  <c r="G46" i="35"/>
  <c r="N46" i="35"/>
  <c r="K56" i="35"/>
  <c r="K58" i="35"/>
  <c r="M60" i="35"/>
  <c r="I74" i="35"/>
  <c r="H88" i="35"/>
  <c r="I92" i="35"/>
  <c r="F96" i="35"/>
  <c r="Q60" i="34"/>
  <c r="H72" i="34"/>
  <c r="O74" i="34"/>
  <c r="F76" i="34"/>
  <c r="M80" i="34"/>
  <c r="G82" i="34"/>
  <c r="M100" i="34"/>
  <c r="H10" i="34"/>
  <c r="O14" i="34"/>
  <c r="M16" i="34"/>
  <c r="M24" i="34"/>
  <c r="L30" i="34"/>
  <c r="I40" i="34"/>
  <c r="F46" i="34"/>
  <c r="H48" i="34"/>
  <c r="Q52" i="34"/>
  <c r="K54" i="34"/>
  <c r="P62" i="34"/>
  <c r="K64" i="34"/>
  <c r="H66" i="34"/>
  <c r="P74" i="34"/>
  <c r="O100" i="34"/>
  <c r="P16" i="34"/>
  <c r="G26" i="34"/>
  <c r="H32" i="34"/>
  <c r="K40" i="34"/>
  <c r="G46" i="34"/>
  <c r="Q46" i="34"/>
  <c r="K50" i="34"/>
  <c r="L54" i="34"/>
  <c r="I66" i="34"/>
  <c r="Q74" i="34"/>
  <c r="P80" i="34"/>
  <c r="I86" i="34"/>
  <c r="I88" i="34"/>
  <c r="H96" i="34"/>
  <c r="M46" i="34"/>
  <c r="G12" i="34"/>
  <c r="Q16" i="34"/>
  <c r="H26" i="34"/>
  <c r="K36" i="34"/>
  <c r="M40" i="34"/>
  <c r="H44" i="34"/>
  <c r="H46" i="34"/>
  <c r="M54" i="34"/>
  <c r="Q64" i="34"/>
  <c r="H68" i="34"/>
  <c r="M76" i="34"/>
  <c r="K86" i="34"/>
  <c r="M88" i="34"/>
  <c r="I90" i="34"/>
  <c r="O96" i="34"/>
  <c r="H98" i="34"/>
  <c r="I44" i="34"/>
  <c r="O50" i="34"/>
  <c r="O76" i="34"/>
  <c r="P96" i="34"/>
  <c r="I18" i="33"/>
  <c r="P10" i="33"/>
  <c r="K86" i="33"/>
  <c r="G10" i="33"/>
  <c r="Q18" i="33"/>
  <c r="K38" i="33"/>
  <c r="Q78" i="33"/>
  <c r="O94" i="33"/>
  <c r="K78" i="33"/>
  <c r="P90" i="33"/>
  <c r="L68" i="33"/>
  <c r="H10" i="32"/>
  <c r="Q10" i="32"/>
  <c r="H24" i="31"/>
  <c r="N90" i="31"/>
  <c r="H66" i="31"/>
  <c r="I30" i="31"/>
  <c r="J46" i="31"/>
  <c r="I52" i="31"/>
  <c r="K54" i="31"/>
  <c r="I64" i="31"/>
  <c r="R34" i="31"/>
  <c r="J40" i="31"/>
  <c r="Q50" i="31"/>
  <c r="R84" i="31"/>
  <c r="M26" i="31"/>
  <c r="O62" i="31"/>
  <c r="O72" i="31"/>
  <c r="N80" i="31"/>
  <c r="H88" i="31"/>
  <c r="K12" i="31"/>
  <c r="G22" i="31"/>
  <c r="G38" i="31"/>
  <c r="G46" i="31"/>
  <c r="G54" i="31"/>
  <c r="O54" i="31"/>
  <c r="G58" i="31"/>
  <c r="P64" i="31"/>
  <c r="P78" i="31"/>
  <c r="O26" i="31"/>
  <c r="O92" i="31"/>
  <c r="M22" i="31"/>
  <c r="G30" i="31"/>
  <c r="P40" i="31"/>
  <c r="I54" i="31"/>
  <c r="K58" i="31"/>
  <c r="G82" i="31"/>
  <c r="I26" i="31"/>
  <c r="L58" i="31"/>
  <c r="J64" i="31"/>
  <c r="M68" i="31"/>
  <c r="N82" i="31"/>
  <c r="G94" i="31"/>
  <c r="O30" i="33"/>
  <c r="J96" i="33"/>
  <c r="K36" i="33"/>
  <c r="R72" i="33"/>
  <c r="P82" i="33"/>
  <c r="Q86" i="33"/>
  <c r="Q90" i="33"/>
  <c r="Q36" i="33"/>
  <c r="O10" i="33"/>
  <c r="H18" i="33"/>
  <c r="L22" i="33"/>
  <c r="L50" i="33"/>
  <c r="Q52" i="33"/>
  <c r="J60" i="33"/>
  <c r="H80" i="33"/>
  <c r="O88" i="33"/>
  <c r="Q94" i="33"/>
  <c r="Q24" i="33"/>
  <c r="L34" i="33"/>
  <c r="G36" i="33"/>
  <c r="L40" i="33"/>
  <c r="Q54" i="33"/>
  <c r="G64" i="33"/>
  <c r="Q72" i="33"/>
  <c r="K82" i="33"/>
  <c r="J10" i="33"/>
  <c r="O18" i="33"/>
  <c r="O56" i="33"/>
  <c r="L58" i="33"/>
  <c r="G60" i="33"/>
  <c r="O60" i="33"/>
  <c r="L62" i="33"/>
  <c r="I98" i="33"/>
  <c r="N10" i="32"/>
  <c r="P10" i="32"/>
  <c r="J10" i="32"/>
  <c r="K10" i="32"/>
  <c r="G16" i="31"/>
  <c r="K24" i="31"/>
  <c r="P26" i="31"/>
  <c r="G32" i="31"/>
  <c r="O32" i="31"/>
  <c r="I34" i="31"/>
  <c r="O34" i="31"/>
  <c r="M36" i="31"/>
  <c r="O38" i="31"/>
  <c r="O52" i="31"/>
  <c r="P54" i="31"/>
  <c r="O56" i="31"/>
  <c r="K60" i="31"/>
  <c r="P62" i="31"/>
  <c r="K64" i="31"/>
  <c r="O66" i="31"/>
  <c r="N68" i="31"/>
  <c r="Q76" i="31"/>
  <c r="I88" i="31"/>
  <c r="P88" i="31"/>
  <c r="O90" i="31"/>
  <c r="M98" i="31"/>
  <c r="Q100" i="31"/>
  <c r="Q12" i="31"/>
  <c r="I16" i="31"/>
  <c r="H18" i="31"/>
  <c r="N22" i="31"/>
  <c r="M24" i="31"/>
  <c r="Q26" i="31"/>
  <c r="M30" i="31"/>
  <c r="L40" i="31"/>
  <c r="G44" i="31"/>
  <c r="O44" i="31"/>
  <c r="M46" i="31"/>
  <c r="G50" i="31"/>
  <c r="M50" i="31"/>
  <c r="P52" i="31"/>
  <c r="Q62" i="31"/>
  <c r="R72" i="31"/>
  <c r="K76" i="31"/>
  <c r="R76" i="31"/>
  <c r="G84" i="31"/>
  <c r="J88" i="31"/>
  <c r="Q88" i="31"/>
  <c r="P90" i="31"/>
  <c r="G96" i="31"/>
  <c r="J16" i="31"/>
  <c r="N18" i="31"/>
  <c r="O22" i="31"/>
  <c r="N24" i="31"/>
  <c r="L26" i="31"/>
  <c r="K34" i="31"/>
  <c r="O36" i="31"/>
  <c r="M40" i="31"/>
  <c r="O46" i="31"/>
  <c r="M48" i="31"/>
  <c r="O58" i="31"/>
  <c r="M60" i="31"/>
  <c r="K62" i="31"/>
  <c r="M64" i="31"/>
  <c r="G66" i="31"/>
  <c r="L72" i="31"/>
  <c r="L76" i="31"/>
  <c r="M78" i="31"/>
  <c r="K88" i="31"/>
  <c r="H96" i="31"/>
  <c r="O98" i="31"/>
  <c r="O16" i="31"/>
  <c r="G12" i="31"/>
  <c r="J14" i="31"/>
  <c r="K16" i="31"/>
  <c r="O30" i="31"/>
  <c r="P46" i="31"/>
  <c r="I50" i="31"/>
  <c r="O50" i="31"/>
  <c r="J52" i="31"/>
  <c r="M54" i="31"/>
  <c r="P58" i="31"/>
  <c r="N60" i="31"/>
  <c r="M62" i="31"/>
  <c r="M72" i="31"/>
  <c r="N74" i="31"/>
  <c r="M76" i="31"/>
  <c r="G78" i="31"/>
  <c r="H82" i="31"/>
  <c r="M84" i="31"/>
  <c r="O86" i="31"/>
  <c r="M88" i="31"/>
  <c r="I90" i="31"/>
  <c r="H94" i="31"/>
  <c r="M96" i="31"/>
  <c r="O76" i="31"/>
  <c r="H12" i="31"/>
  <c r="P14" i="31"/>
  <c r="N16" i="31"/>
  <c r="G34" i="31"/>
  <c r="M34" i="31"/>
  <c r="O40" i="31"/>
  <c r="M56" i="31"/>
  <c r="R58" i="31"/>
  <c r="O60" i="31"/>
  <c r="N62" i="31"/>
  <c r="O64" i="31"/>
  <c r="I66" i="31"/>
  <c r="G72" i="31"/>
  <c r="P74" i="31"/>
  <c r="M80" i="31"/>
  <c r="M82" i="31"/>
  <c r="N84" i="31"/>
  <c r="J90" i="31"/>
  <c r="I92" i="31"/>
  <c r="K100" i="31"/>
  <c r="O40" i="30"/>
  <c r="G50" i="30"/>
  <c r="H60" i="30"/>
  <c r="G72" i="30"/>
  <c r="H86" i="30"/>
  <c r="I100" i="30"/>
  <c r="G16" i="30"/>
  <c r="I18" i="30"/>
  <c r="J34" i="30"/>
  <c r="J38" i="30"/>
  <c r="H40" i="30"/>
  <c r="J54" i="30"/>
  <c r="O62" i="30"/>
  <c r="I72" i="30"/>
  <c r="I74" i="30"/>
  <c r="N76" i="30"/>
  <c r="N80" i="30"/>
  <c r="M82" i="30"/>
  <c r="G92" i="30"/>
  <c r="G98" i="30"/>
  <c r="O100" i="30"/>
  <c r="O72" i="30"/>
  <c r="H16" i="30"/>
  <c r="O18" i="30"/>
  <c r="N24" i="30"/>
  <c r="J30" i="30"/>
  <c r="J50" i="30"/>
  <c r="M52" i="30"/>
  <c r="J60" i="30"/>
  <c r="J72" i="30"/>
  <c r="O74" i="30"/>
  <c r="O76" i="30"/>
  <c r="N86" i="30"/>
  <c r="K88" i="30"/>
  <c r="J92" i="30"/>
  <c r="H96" i="30"/>
  <c r="H98" i="30"/>
  <c r="J12" i="30"/>
  <c r="I16" i="30"/>
  <c r="H24" i="30"/>
  <c r="G28" i="30"/>
  <c r="L34" i="30"/>
  <c r="J40" i="30"/>
  <c r="N58" i="30"/>
  <c r="M88" i="30"/>
  <c r="J96" i="30"/>
  <c r="J98" i="30"/>
  <c r="K16" i="30"/>
  <c r="G44" i="30"/>
  <c r="G58" i="30"/>
  <c r="O58" i="30"/>
  <c r="H76" i="30"/>
  <c r="G78" i="30"/>
  <c r="H82" i="30"/>
  <c r="L84" i="30"/>
  <c r="G88" i="30"/>
  <c r="O88" i="30"/>
  <c r="K96" i="30"/>
  <c r="M98" i="30"/>
  <c r="R32" i="129"/>
  <c r="Q92" i="133"/>
  <c r="P94" i="133"/>
  <c r="H84" i="133"/>
  <c r="P56" i="133"/>
  <c r="O68" i="133"/>
  <c r="G88" i="133"/>
  <c r="P88" i="133"/>
  <c r="P86" i="133"/>
  <c r="H86" i="133"/>
  <c r="H100" i="133"/>
  <c r="G72" i="133"/>
  <c r="O100" i="133"/>
  <c r="S28" i="133"/>
  <c r="P48" i="133"/>
  <c r="O76" i="133"/>
  <c r="G62" i="132"/>
  <c r="R86" i="132"/>
  <c r="O56" i="132"/>
  <c r="O60" i="132"/>
  <c r="S62" i="132"/>
  <c r="H58" i="131"/>
  <c r="H80" i="131"/>
  <c r="P90" i="130"/>
  <c r="S62" i="130"/>
  <c r="O100" i="130"/>
  <c r="O62" i="130"/>
  <c r="H58" i="129"/>
  <c r="O48" i="129"/>
  <c r="O90" i="129"/>
  <c r="H34" i="129"/>
  <c r="P10" i="129"/>
  <c r="H56" i="129"/>
  <c r="Q12" i="128"/>
  <c r="H74" i="128"/>
  <c r="O92" i="128"/>
  <c r="R34" i="132"/>
  <c r="G54" i="132"/>
  <c r="O90" i="132"/>
  <c r="H80" i="132"/>
  <c r="O80" i="132"/>
  <c r="O88" i="132"/>
  <c r="P90" i="132"/>
  <c r="P52" i="132"/>
  <c r="P80" i="132"/>
  <c r="G86" i="132"/>
  <c r="Q90" i="132"/>
  <c r="P66" i="132"/>
  <c r="G74" i="132"/>
  <c r="R86" i="131"/>
  <c r="S86" i="131"/>
  <c r="O26" i="131"/>
  <c r="F77" i="131"/>
  <c r="Q90" i="131"/>
  <c r="O68" i="131"/>
  <c r="O80" i="131"/>
  <c r="S92" i="131"/>
  <c r="R100" i="131"/>
  <c r="R96" i="131"/>
  <c r="H46" i="130"/>
  <c r="O46" i="130"/>
  <c r="P60" i="130"/>
  <c r="Q90" i="130"/>
  <c r="P98" i="130"/>
  <c r="O98" i="130"/>
  <c r="O30" i="130"/>
  <c r="F39" i="130"/>
  <c r="G82" i="130"/>
  <c r="F82" i="130" s="1"/>
  <c r="F91" i="130"/>
  <c r="P94" i="130"/>
  <c r="G68" i="130"/>
  <c r="H74" i="130"/>
  <c r="R98" i="130"/>
  <c r="R46" i="130"/>
  <c r="O52" i="130"/>
  <c r="R82" i="130"/>
  <c r="P96" i="130"/>
  <c r="H22" i="129"/>
  <c r="H54" i="129"/>
  <c r="O88" i="129"/>
  <c r="S92" i="129"/>
  <c r="O46" i="129"/>
  <c r="O52" i="129"/>
  <c r="S64" i="129"/>
  <c r="S84" i="129"/>
  <c r="P26" i="129"/>
  <c r="P100" i="129"/>
  <c r="G44" i="129"/>
  <c r="F44" i="129" s="1"/>
  <c r="H46" i="129"/>
  <c r="H62" i="129"/>
  <c r="O62" i="129"/>
  <c r="P80" i="129"/>
  <c r="H44" i="129"/>
  <c r="O68" i="129"/>
  <c r="O78" i="129"/>
  <c r="O90" i="128"/>
  <c r="F21" i="128"/>
  <c r="R22" i="128" s="1"/>
  <c r="O26" i="128"/>
  <c r="H90" i="128"/>
  <c r="Q90" i="128"/>
  <c r="P60" i="128"/>
  <c r="P52" i="128"/>
  <c r="P56" i="128"/>
  <c r="O100" i="128"/>
  <c r="G66" i="128"/>
  <c r="H82" i="128"/>
  <c r="O82" i="128"/>
  <c r="H38" i="128"/>
  <c r="O38" i="128"/>
  <c r="G54" i="128"/>
  <c r="F54" i="128" s="1"/>
  <c r="H12" i="128"/>
  <c r="O28" i="128"/>
  <c r="P62" i="128"/>
  <c r="H76" i="128"/>
  <c r="O76" i="128"/>
  <c r="H84" i="128"/>
  <c r="O84" i="128"/>
  <c r="S86" i="128"/>
  <c r="P54" i="128"/>
  <c r="O58" i="128"/>
  <c r="P84" i="128"/>
  <c r="G90" i="128"/>
  <c r="O24" i="128"/>
  <c r="O48" i="128"/>
  <c r="P58" i="128"/>
  <c r="S62" i="128"/>
  <c r="Q84" i="128"/>
  <c r="P14" i="128"/>
  <c r="J18" i="29"/>
  <c r="L34" i="29"/>
  <c r="L56" i="29"/>
  <c r="F56" i="29" s="1"/>
  <c r="G66" i="29"/>
  <c r="F66" i="29" s="1"/>
  <c r="G90" i="29"/>
  <c r="J34" i="29"/>
  <c r="J44" i="29"/>
  <c r="G86" i="29"/>
  <c r="G82" i="29"/>
  <c r="G56" i="29"/>
  <c r="L24" i="29"/>
  <c r="G30" i="29"/>
  <c r="F30" i="29" s="1"/>
  <c r="G12" i="29"/>
  <c r="G32" i="29"/>
  <c r="F32" i="29" s="1"/>
  <c r="G36" i="29"/>
  <c r="I38" i="29"/>
  <c r="I48" i="29"/>
  <c r="H48" i="29" s="1"/>
  <c r="J54" i="29"/>
  <c r="J64" i="29"/>
  <c r="L78" i="29"/>
  <c r="I98" i="29"/>
  <c r="J40" i="29"/>
  <c r="H40" i="29" s="1"/>
  <c r="J74" i="29"/>
  <c r="I22" i="29"/>
  <c r="J30" i="29"/>
  <c r="I32" i="29"/>
  <c r="I36" i="29"/>
  <c r="J38" i="29"/>
  <c r="J46" i="29"/>
  <c r="J48" i="29"/>
  <c r="J52" i="29"/>
  <c r="G64" i="29"/>
  <c r="J76" i="29"/>
  <c r="J98" i="29"/>
  <c r="J16" i="29"/>
  <c r="J14" i="29"/>
  <c r="G18" i="29"/>
  <c r="J22" i="29"/>
  <c r="G28" i="29"/>
  <c r="J32" i="29"/>
  <c r="K34" i="29"/>
  <c r="J36" i="29"/>
  <c r="L38" i="29"/>
  <c r="F38" i="29" s="1"/>
  <c r="G52" i="29"/>
  <c r="J58" i="29"/>
  <c r="J62" i="29"/>
  <c r="I68" i="29"/>
  <c r="G76" i="29"/>
  <c r="J80" i="29"/>
  <c r="J84" i="29"/>
  <c r="J92" i="29"/>
  <c r="I96" i="29"/>
  <c r="L98" i="29"/>
  <c r="J50" i="29"/>
  <c r="I82" i="29"/>
  <c r="I86" i="29"/>
  <c r="H86" i="29" s="1"/>
  <c r="J88" i="29"/>
  <c r="J100" i="29"/>
  <c r="H100" i="29" s="1"/>
  <c r="J12" i="29"/>
  <c r="H7" i="29"/>
  <c r="M7" i="29" s="1"/>
  <c r="J24" i="29"/>
  <c r="H24" i="29" s="1"/>
  <c r="J60" i="29"/>
  <c r="J78" i="29"/>
  <c r="J94" i="29"/>
  <c r="G14" i="29"/>
  <c r="I18" i="29"/>
  <c r="J26" i="29"/>
  <c r="H28" i="29"/>
  <c r="G42" i="29"/>
  <c r="F42" i="29" s="1"/>
  <c r="I52" i="29"/>
  <c r="J56" i="29"/>
  <c r="L58" i="29"/>
  <c r="I62" i="29"/>
  <c r="J66" i="29"/>
  <c r="J68" i="29"/>
  <c r="I76" i="29"/>
  <c r="I92" i="29"/>
  <c r="G96" i="29"/>
  <c r="N60" i="27"/>
  <c r="F68" i="27"/>
  <c r="G94" i="27"/>
  <c r="N98" i="27"/>
  <c r="F98" i="27" s="1"/>
  <c r="N94" i="27"/>
  <c r="G64" i="27"/>
  <c r="F64" i="27" s="1"/>
  <c r="M100" i="27"/>
  <c r="F100" i="27" s="1"/>
  <c r="M48" i="27"/>
  <c r="G48" i="27"/>
  <c r="G34" i="27"/>
  <c r="F34" i="27" s="1"/>
  <c r="M34" i="27"/>
  <c r="G54" i="27"/>
  <c r="M54" i="27"/>
  <c r="G20" i="27"/>
  <c r="N20" i="27"/>
  <c r="F20" i="27" s="1"/>
  <c r="M20" i="27"/>
  <c r="M26" i="27"/>
  <c r="G26" i="27"/>
  <c r="M36" i="27"/>
  <c r="G36" i="27"/>
  <c r="G46" i="27"/>
  <c r="M46" i="27"/>
  <c r="F46" i="27" s="1"/>
  <c r="M12" i="27"/>
  <c r="G12" i="27"/>
  <c r="N12" i="27"/>
  <c r="M16" i="27"/>
  <c r="G16" i="27"/>
  <c r="N16" i="27"/>
  <c r="G30" i="27"/>
  <c r="M30" i="27"/>
  <c r="F30" i="27" s="1"/>
  <c r="M40" i="27"/>
  <c r="F40" i="27" s="1"/>
  <c r="G40" i="27"/>
  <c r="M50" i="27"/>
  <c r="G50" i="27"/>
  <c r="G22" i="27"/>
  <c r="M22" i="27"/>
  <c r="M18" i="27"/>
  <c r="G18" i="27"/>
  <c r="N18" i="27"/>
  <c r="M52" i="27"/>
  <c r="G52" i="27"/>
  <c r="N52" i="27"/>
  <c r="L36" i="26"/>
  <c r="H47" i="26"/>
  <c r="J18" i="26"/>
  <c r="H35" i="26"/>
  <c r="L42" i="26"/>
  <c r="H46" i="26"/>
  <c r="J47" i="26"/>
  <c r="H49" i="26"/>
  <c r="H12" i="26"/>
  <c r="H25" i="26"/>
  <c r="H36" i="26"/>
  <c r="H44" i="26"/>
  <c r="J51" i="26"/>
  <c r="L11" i="26"/>
  <c r="H14" i="26"/>
  <c r="J15" i="26"/>
  <c r="H21" i="26"/>
  <c r="H28" i="26"/>
  <c r="H31" i="26"/>
  <c r="L32" i="26"/>
  <c r="H37" i="26"/>
  <c r="H45" i="26"/>
  <c r="N51" i="26"/>
  <c r="H53" i="26"/>
  <c r="H16" i="26"/>
  <c r="H32" i="26"/>
  <c r="H11" i="26"/>
  <c r="H17" i="26"/>
  <c r="H20" i="26"/>
  <c r="J31" i="26"/>
  <c r="N32" i="26"/>
  <c r="H34" i="26"/>
  <c r="H41" i="26"/>
  <c r="L43" i="26"/>
  <c r="H50" i="26"/>
  <c r="H52" i="26"/>
  <c r="J53" i="26"/>
  <c r="H19" i="26"/>
  <c r="L10" i="26"/>
  <c r="H22" i="26"/>
  <c r="L29" i="26"/>
  <c r="H39" i="26"/>
  <c r="L49" i="26"/>
  <c r="N11" i="26"/>
  <c r="L14" i="26"/>
  <c r="L21" i="26"/>
  <c r="L23" i="26"/>
  <c r="H27" i="26"/>
  <c r="H30" i="26"/>
  <c r="J34" i="26"/>
  <c r="H43" i="26"/>
  <c r="L48" i="26"/>
  <c r="J50" i="26"/>
  <c r="L53" i="26"/>
  <c r="F80" i="71"/>
  <c r="F90" i="71"/>
  <c r="F60" i="71"/>
  <c r="F92" i="71"/>
  <c r="O27" i="25"/>
  <c r="H14" i="20"/>
  <c r="H16" i="20"/>
  <c r="H43" i="20"/>
  <c r="H52" i="20"/>
  <c r="O20" i="25"/>
  <c r="J45" i="20"/>
  <c r="H20" i="20"/>
  <c r="H22" i="20"/>
  <c r="H26" i="20"/>
  <c r="H28" i="20"/>
  <c r="H32" i="20"/>
  <c r="H34" i="20"/>
  <c r="H39" i="20"/>
  <c r="J41" i="20"/>
  <c r="H48" i="20"/>
  <c r="J50" i="20"/>
  <c r="J11" i="20"/>
  <c r="J18" i="20"/>
  <c r="J30" i="20"/>
  <c r="J34" i="20"/>
  <c r="J36" i="20"/>
  <c r="H46" i="20"/>
  <c r="L48" i="20"/>
  <c r="L52" i="20"/>
  <c r="J9" i="20"/>
  <c r="J17" i="20"/>
  <c r="J42" i="20"/>
  <c r="J44" i="20"/>
  <c r="J46" i="20"/>
  <c r="J51" i="20"/>
  <c r="J53" i="20"/>
  <c r="H10" i="20"/>
  <c r="J47" i="20"/>
  <c r="J12" i="20"/>
  <c r="J15" i="20"/>
  <c r="H19" i="20"/>
  <c r="H21" i="20"/>
  <c r="H23" i="20"/>
  <c r="H25" i="20"/>
  <c r="H27" i="20"/>
  <c r="H29" i="20"/>
  <c r="H31" i="20"/>
  <c r="H33" i="20"/>
  <c r="H35" i="20"/>
  <c r="H37" i="20"/>
  <c r="H40" i="20"/>
  <c r="L51" i="20"/>
  <c r="O31" i="25"/>
  <c r="O26" i="25"/>
  <c r="O18" i="25"/>
  <c r="O29" i="25"/>
  <c r="O36" i="25"/>
  <c r="O44" i="25"/>
  <c r="O48" i="25"/>
  <c r="O23" i="25"/>
  <c r="O30" i="25"/>
  <c r="O34" i="25"/>
  <c r="O43" i="25"/>
  <c r="O21" i="25"/>
  <c r="N28" i="25"/>
  <c r="O46" i="25"/>
  <c r="O12" i="25"/>
  <c r="O11" i="25"/>
  <c r="O45" i="25"/>
  <c r="O50" i="25"/>
  <c r="O49" i="25"/>
  <c r="J19" i="18"/>
  <c r="J29" i="18"/>
  <c r="J50" i="18"/>
  <c r="J31" i="18"/>
  <c r="J12" i="18"/>
  <c r="J25" i="18"/>
  <c r="L31" i="18"/>
  <c r="H46" i="18"/>
  <c r="J32" i="18"/>
  <c r="J34" i="18"/>
  <c r="J36" i="18"/>
  <c r="J42" i="18"/>
  <c r="J44" i="18"/>
  <c r="J46" i="18"/>
  <c r="J51" i="18"/>
  <c r="J48" i="18"/>
  <c r="J23" i="18"/>
  <c r="J53" i="18"/>
  <c r="J14" i="18"/>
  <c r="J16" i="18"/>
  <c r="H18" i="18"/>
  <c r="J20" i="18"/>
  <c r="J26" i="18"/>
  <c r="J28" i="18"/>
  <c r="L40" i="18"/>
  <c r="L42" i="18"/>
  <c r="L44" i="18"/>
  <c r="H49" i="18"/>
  <c r="J39" i="18"/>
  <c r="J10" i="18"/>
  <c r="H21" i="18"/>
  <c r="H36" i="18"/>
  <c r="H11" i="18"/>
  <c r="L14" i="18"/>
  <c r="J18" i="18"/>
  <c r="H20" i="18"/>
  <c r="J22" i="18"/>
  <c r="H28" i="18"/>
  <c r="J30" i="18"/>
  <c r="J35" i="18"/>
  <c r="J37" i="18"/>
  <c r="H40" i="18"/>
  <c r="J45" i="18"/>
  <c r="J47" i="18"/>
  <c r="L52" i="18"/>
  <c r="J41" i="18"/>
  <c r="J9" i="18"/>
  <c r="J11" i="18"/>
  <c r="H17" i="18"/>
  <c r="H33" i="18"/>
  <c r="J40" i="18"/>
  <c r="H43" i="18"/>
  <c r="H52" i="18"/>
  <c r="J36" i="17"/>
  <c r="J18" i="17"/>
  <c r="H21" i="17"/>
  <c r="J32" i="17"/>
  <c r="J35" i="17"/>
  <c r="H36" i="17"/>
  <c r="P42" i="17"/>
  <c r="J49" i="17"/>
  <c r="J52" i="17"/>
  <c r="J10" i="17"/>
  <c r="J12" i="17"/>
  <c r="J16" i="17"/>
  <c r="H17" i="17"/>
  <c r="H18" i="17"/>
  <c r="J31" i="17"/>
  <c r="H32" i="17"/>
  <c r="H35" i="17"/>
  <c r="J41" i="17"/>
  <c r="H42" i="17"/>
  <c r="J48" i="17"/>
  <c r="H49" i="17"/>
  <c r="H52" i="17"/>
  <c r="J45" i="17"/>
  <c r="H10" i="17"/>
  <c r="H12" i="17"/>
  <c r="H16" i="17"/>
  <c r="H30" i="17"/>
  <c r="H31" i="17"/>
  <c r="J34" i="17"/>
  <c r="J40" i="17"/>
  <c r="H41" i="17"/>
  <c r="J44" i="17"/>
  <c r="J47" i="17"/>
  <c r="H48" i="17"/>
  <c r="J51" i="17"/>
  <c r="N52" i="17"/>
  <c r="L21" i="17"/>
  <c r="J43" i="17"/>
  <c r="N10" i="17"/>
  <c r="N12" i="17"/>
  <c r="J29" i="17"/>
  <c r="L31" i="17"/>
  <c r="H34" i="17"/>
  <c r="H37" i="17"/>
  <c r="H39" i="17"/>
  <c r="H40" i="17"/>
  <c r="H44" i="17"/>
  <c r="J46" i="17"/>
  <c r="H47" i="17"/>
  <c r="H51" i="17"/>
  <c r="J53" i="17"/>
  <c r="J9" i="17"/>
  <c r="J11" i="17"/>
  <c r="J14" i="17"/>
  <c r="N16" i="17"/>
  <c r="L26" i="17"/>
  <c r="H27" i="17"/>
  <c r="H28" i="17"/>
  <c r="H29" i="17"/>
  <c r="N31" i="17"/>
  <c r="J33" i="17"/>
  <c r="L40" i="17"/>
  <c r="N41" i="17"/>
  <c r="N44" i="17"/>
  <c r="H46" i="17"/>
  <c r="L47" i="17"/>
  <c r="N48" i="17"/>
  <c r="J50" i="17"/>
  <c r="L51" i="17"/>
  <c r="H53" i="17"/>
  <c r="H9" i="16"/>
  <c r="H15" i="16"/>
  <c r="H22" i="16"/>
  <c r="H32" i="16"/>
  <c r="N46" i="16"/>
  <c r="J49" i="16"/>
  <c r="H12" i="16"/>
  <c r="H26" i="16"/>
  <c r="J9" i="16"/>
  <c r="J18" i="16"/>
  <c r="H25" i="16"/>
  <c r="H29" i="16"/>
  <c r="J40" i="16"/>
  <c r="L44" i="16"/>
  <c r="L50" i="16"/>
  <c r="H35" i="16"/>
  <c r="H52" i="16"/>
  <c r="L9" i="16"/>
  <c r="J11" i="16"/>
  <c r="H21" i="16"/>
  <c r="H24" i="16"/>
  <c r="L31" i="16"/>
  <c r="L34" i="16"/>
  <c r="H42" i="16"/>
  <c r="N44" i="16"/>
  <c r="L47" i="16"/>
  <c r="H37" i="16"/>
  <c r="L14" i="16"/>
  <c r="H17" i="16"/>
  <c r="H20" i="16"/>
  <c r="H31" i="16"/>
  <c r="H36" i="16"/>
  <c r="H39" i="16"/>
  <c r="L45" i="16"/>
  <c r="L53" i="16"/>
  <c r="H10" i="16"/>
  <c r="H23" i="16"/>
  <c r="H27" i="16"/>
  <c r="H30" i="16"/>
  <c r="J31" i="16"/>
  <c r="H33" i="16"/>
  <c r="H41" i="16"/>
  <c r="H43" i="16"/>
  <c r="H48" i="16"/>
  <c r="N51" i="16"/>
  <c r="H53" i="16"/>
  <c r="I100" i="15"/>
  <c r="K48" i="15"/>
  <c r="J94" i="15"/>
  <c r="M94" i="15"/>
  <c r="N48" i="15"/>
  <c r="J72" i="15"/>
  <c r="L96" i="15"/>
  <c r="R96" i="15"/>
  <c r="K72" i="15"/>
  <c r="R84" i="15"/>
  <c r="Q84" i="15"/>
  <c r="N50" i="15"/>
  <c r="G84" i="15"/>
  <c r="M28" i="15"/>
  <c r="L42" i="15"/>
  <c r="H84" i="15"/>
  <c r="L64" i="15"/>
  <c r="N28" i="15"/>
  <c r="L32" i="15"/>
  <c r="I84" i="15"/>
  <c r="J88" i="15"/>
  <c r="J98" i="15"/>
  <c r="M38" i="15"/>
  <c r="M54" i="15"/>
  <c r="J84" i="15"/>
  <c r="L84" i="15"/>
  <c r="M36" i="15"/>
  <c r="K64" i="15"/>
  <c r="H76" i="15"/>
  <c r="K84" i="15"/>
  <c r="L88" i="15"/>
  <c r="K72" i="14"/>
  <c r="L88" i="14"/>
  <c r="M54" i="14"/>
  <c r="J18" i="14"/>
  <c r="K34" i="14"/>
  <c r="M72" i="14"/>
  <c r="M94" i="14"/>
  <c r="K48" i="14"/>
  <c r="J96" i="14"/>
  <c r="R96" i="14"/>
  <c r="M36" i="14"/>
  <c r="N48" i="14"/>
  <c r="Q19" i="14"/>
  <c r="R7" i="14"/>
  <c r="Q7" i="14"/>
  <c r="J86" i="14"/>
  <c r="R69" i="14"/>
  <c r="N36" i="14"/>
  <c r="N88" i="14"/>
  <c r="Q88" i="14"/>
  <c r="L96" i="14"/>
  <c r="H12" i="10"/>
  <c r="L28" i="10"/>
  <c r="H39" i="10"/>
  <c r="H49" i="10"/>
  <c r="L12" i="10"/>
  <c r="N16" i="10"/>
  <c r="L21" i="10"/>
  <c r="L26" i="10"/>
  <c r="L36" i="10"/>
  <c r="L47" i="10"/>
  <c r="H47" i="10"/>
  <c r="J50" i="10"/>
  <c r="N12" i="10"/>
  <c r="L19" i="10"/>
  <c r="L24" i="10"/>
  <c r="N26" i="10"/>
  <c r="N31" i="10"/>
  <c r="L34" i="10"/>
  <c r="H40" i="10"/>
  <c r="L42" i="10"/>
  <c r="L45" i="10"/>
  <c r="J53" i="10"/>
  <c r="H53" i="10"/>
  <c r="N14" i="10"/>
  <c r="L22" i="10"/>
  <c r="L32" i="10"/>
  <c r="N10" i="10"/>
  <c r="L20" i="10"/>
  <c r="L27" i="10"/>
  <c r="L37" i="10"/>
  <c r="H43" i="10"/>
  <c r="J43" i="10"/>
  <c r="J46" i="10"/>
  <c r="L48" i="10"/>
  <c r="N11" i="10"/>
  <c r="L18" i="10"/>
  <c r="N30" i="10"/>
  <c r="N37" i="10"/>
  <c r="J41" i="10"/>
  <c r="N48" i="10"/>
  <c r="H52" i="10"/>
  <c r="H39" i="9"/>
  <c r="N10" i="9"/>
  <c r="L17" i="9"/>
  <c r="L21" i="9"/>
  <c r="L24" i="9"/>
  <c r="L27" i="9"/>
  <c r="N30" i="9"/>
  <c r="L41" i="9"/>
  <c r="L46" i="9"/>
  <c r="N9" i="9"/>
  <c r="N11" i="9"/>
  <c r="N14" i="9"/>
  <c r="N35" i="9"/>
  <c r="L39" i="9"/>
  <c r="N48" i="9"/>
  <c r="L15" i="9"/>
  <c r="N50" i="9"/>
  <c r="L23" i="9"/>
  <c r="L29" i="9"/>
  <c r="N37" i="9"/>
  <c r="N41" i="9"/>
  <c r="J43" i="9"/>
  <c r="N49" i="9"/>
  <c r="J51" i="9"/>
  <c r="L33" i="9"/>
  <c r="H44" i="9"/>
  <c r="N16" i="9"/>
  <c r="N31" i="9"/>
  <c r="L32" i="9"/>
  <c r="L34" i="9"/>
  <c r="L40" i="9"/>
  <c r="N42" i="9"/>
  <c r="L43" i="9"/>
  <c r="L47" i="9"/>
  <c r="N53" i="9"/>
  <c r="H12" i="9"/>
  <c r="L18" i="9"/>
  <c r="L22" i="9"/>
  <c r="N25" i="9"/>
  <c r="L28" i="9"/>
  <c r="L36" i="9"/>
  <c r="P43" i="7"/>
  <c r="L10" i="7"/>
  <c r="J16" i="7"/>
  <c r="L20" i="7"/>
  <c r="L21" i="7"/>
  <c r="L29" i="7"/>
  <c r="L46" i="7"/>
  <c r="L49" i="7"/>
  <c r="L27" i="7"/>
  <c r="R48" i="7"/>
  <c r="L51" i="7"/>
  <c r="N9" i="7"/>
  <c r="L43" i="7"/>
  <c r="N51" i="7"/>
  <c r="P9" i="7"/>
  <c r="R16" i="7"/>
  <c r="N39" i="7"/>
  <c r="N43" i="7"/>
  <c r="J48" i="7"/>
  <c r="H49" i="7"/>
  <c r="H20" i="5"/>
  <c r="H33" i="5"/>
  <c r="H43" i="5"/>
  <c r="H48" i="5"/>
  <c r="H11" i="5"/>
  <c r="H21" i="5"/>
  <c r="H44" i="5"/>
  <c r="H52" i="5"/>
  <c r="H10" i="5"/>
  <c r="H18" i="5"/>
  <c r="H26" i="5"/>
  <c r="H32" i="5"/>
  <c r="H35" i="5"/>
  <c r="H40" i="5"/>
  <c r="L48" i="5"/>
  <c r="H9" i="5"/>
  <c r="H12" i="5"/>
  <c r="H23" i="5"/>
  <c r="H28" i="5"/>
  <c r="H36" i="5"/>
  <c r="H49" i="5"/>
  <c r="H16" i="5"/>
  <c r="H30" i="5"/>
  <c r="H34" i="5"/>
  <c r="H45" i="5"/>
  <c r="N51" i="5"/>
  <c r="H53" i="5"/>
  <c r="H23" i="4"/>
  <c r="L32" i="4"/>
  <c r="J49" i="4"/>
  <c r="N28" i="4"/>
  <c r="H30" i="4"/>
  <c r="P36" i="4"/>
  <c r="L48" i="4"/>
  <c r="J33" i="3"/>
  <c r="J50" i="3"/>
  <c r="J10" i="3"/>
  <c r="H16" i="3"/>
  <c r="J18" i="3"/>
  <c r="J27" i="3"/>
  <c r="J40" i="3"/>
  <c r="J43" i="3"/>
  <c r="J49" i="3"/>
  <c r="J9" i="3"/>
  <c r="J12" i="3"/>
  <c r="H15" i="3"/>
  <c r="J16" i="3"/>
  <c r="J21" i="3"/>
  <c r="J30" i="3"/>
  <c r="J32" i="3"/>
  <c r="J34" i="3"/>
  <c r="J36" i="3"/>
  <c r="J53" i="3"/>
  <c r="P12" i="3"/>
  <c r="H23" i="3"/>
  <c r="J29" i="3"/>
  <c r="N32" i="3"/>
  <c r="J42" i="3"/>
  <c r="J45" i="3"/>
  <c r="J48" i="3"/>
  <c r="J51" i="3"/>
  <c r="N53" i="3"/>
  <c r="N48" i="3"/>
  <c r="H12" i="117"/>
  <c r="H21" i="117"/>
  <c r="H36" i="117"/>
  <c r="H50" i="117"/>
  <c r="H16" i="117"/>
  <c r="H35" i="117"/>
  <c r="H52" i="117"/>
  <c r="H14" i="117"/>
  <c r="H33" i="117"/>
  <c r="J45" i="117"/>
  <c r="H10" i="117"/>
  <c r="H31" i="117"/>
  <c r="H44" i="117"/>
  <c r="H51" i="117"/>
  <c r="J35" i="116"/>
  <c r="J48" i="116"/>
  <c r="J53" i="116"/>
  <c r="J12" i="116"/>
  <c r="J28" i="116"/>
  <c r="J11" i="116"/>
  <c r="J52" i="116"/>
  <c r="L11" i="116"/>
  <c r="J51" i="116"/>
  <c r="J10" i="116"/>
  <c r="J31" i="116"/>
  <c r="J44" i="116"/>
  <c r="J50" i="116"/>
  <c r="J7" i="115"/>
  <c r="L11" i="115"/>
  <c r="N51" i="115"/>
  <c r="N53" i="115"/>
  <c r="N11" i="115"/>
  <c r="L14" i="115"/>
  <c r="J18" i="115"/>
  <c r="J23" i="115"/>
  <c r="L48" i="115"/>
  <c r="N7" i="115"/>
  <c r="L10" i="115"/>
  <c r="H16" i="115"/>
  <c r="L33" i="115"/>
  <c r="F7" i="115"/>
  <c r="L7" i="115" s="1"/>
  <c r="L12" i="115"/>
  <c r="L21" i="115"/>
  <c r="J32" i="115"/>
  <c r="L36" i="115"/>
  <c r="F7" i="113"/>
  <c r="H7" i="113" s="1"/>
  <c r="H31" i="113"/>
  <c r="J44" i="113"/>
  <c r="J53" i="113"/>
  <c r="H16" i="113"/>
  <c r="H23" i="113"/>
  <c r="H30" i="113"/>
  <c r="H34" i="113"/>
  <c r="H37" i="113"/>
  <c r="J43" i="113"/>
  <c r="J48" i="113"/>
  <c r="L53" i="113"/>
  <c r="H15" i="113"/>
  <c r="H29" i="113"/>
  <c r="L37" i="113"/>
  <c r="H21" i="113"/>
  <c r="H28" i="113"/>
  <c r="H36" i="113"/>
  <c r="H20" i="113"/>
  <c r="H26" i="113"/>
  <c r="H33" i="113"/>
  <c r="J40" i="113"/>
  <c r="J51" i="113"/>
  <c r="H23" i="112"/>
  <c r="J14" i="114"/>
  <c r="J27" i="114"/>
  <c r="J33" i="114"/>
  <c r="L48" i="114"/>
  <c r="L27" i="114"/>
  <c r="L33" i="114"/>
  <c r="H12" i="114"/>
  <c r="J21" i="114"/>
  <c r="J26" i="114"/>
  <c r="L32" i="114"/>
  <c r="P33" i="114"/>
  <c r="J37" i="114"/>
  <c r="L47" i="114"/>
  <c r="N53" i="114"/>
  <c r="F7" i="114"/>
  <c r="H11" i="114"/>
  <c r="J12" i="114"/>
  <c r="L21" i="114"/>
  <c r="L26" i="114"/>
  <c r="H30" i="114"/>
  <c r="J31" i="114"/>
  <c r="N32" i="114"/>
  <c r="L40" i="114"/>
  <c r="L50" i="114"/>
  <c r="L52" i="114"/>
  <c r="H8" i="114"/>
  <c r="H10" i="114"/>
  <c r="J11" i="114"/>
  <c r="N12" i="114"/>
  <c r="L20" i="114"/>
  <c r="L25" i="114"/>
  <c r="J29" i="114"/>
  <c r="L31" i="114"/>
  <c r="J34" i="114"/>
  <c r="P37" i="114"/>
  <c r="J49" i="114"/>
  <c r="R36" i="2"/>
  <c r="H22" i="2"/>
  <c r="T16" i="2"/>
  <c r="H29" i="2"/>
  <c r="H34" i="2"/>
  <c r="V14" i="2"/>
  <c r="V34" i="2"/>
  <c r="V47" i="2"/>
  <c r="V51" i="2"/>
  <c r="H15" i="2"/>
  <c r="H32" i="2"/>
  <c r="H52" i="2"/>
  <c r="R10" i="2"/>
  <c r="R12" i="2"/>
  <c r="R15" i="2"/>
  <c r="R21" i="2"/>
  <c r="R25" i="2"/>
  <c r="R29" i="2"/>
  <c r="R31" i="2"/>
  <c r="R33" i="2"/>
  <c r="R35" i="2"/>
  <c r="R40" i="2"/>
  <c r="R42" i="2"/>
  <c r="R44" i="2"/>
  <c r="R48" i="2"/>
  <c r="R50" i="2"/>
  <c r="R52" i="2"/>
  <c r="R14" i="2"/>
  <c r="R47" i="2"/>
  <c r="T34" i="2"/>
  <c r="T43" i="2"/>
  <c r="H26" i="2"/>
  <c r="N32" i="2"/>
  <c r="N37" i="2"/>
  <c r="N48" i="2"/>
  <c r="T10" i="2"/>
  <c r="T12" i="2"/>
  <c r="T15" i="2"/>
  <c r="T17" i="2"/>
  <c r="T19" i="2"/>
  <c r="T21" i="2"/>
  <c r="T23" i="2"/>
  <c r="T25" i="2"/>
  <c r="T27" i="2"/>
  <c r="T29" i="2"/>
  <c r="T31" i="2"/>
  <c r="T33" i="2"/>
  <c r="T35" i="2"/>
  <c r="T37" i="2"/>
  <c r="T40" i="2"/>
  <c r="T42" i="2"/>
  <c r="T44" i="2"/>
  <c r="T46" i="2"/>
  <c r="T48" i="2"/>
  <c r="T50" i="2"/>
  <c r="T52" i="2"/>
  <c r="R16" i="2"/>
  <c r="H16" i="2"/>
  <c r="H23" i="2"/>
  <c r="H31" i="2"/>
  <c r="H36" i="2"/>
  <c r="T14" i="2"/>
  <c r="T36" i="2"/>
  <c r="T47" i="2"/>
  <c r="T51" i="2"/>
  <c r="L10" i="2"/>
  <c r="V12" i="2"/>
  <c r="V29" i="2"/>
  <c r="V40" i="2"/>
  <c r="V44" i="2"/>
  <c r="V48" i="2"/>
  <c r="V52" i="2"/>
  <c r="S74" i="130"/>
  <c r="M10" i="132"/>
  <c r="O82" i="131"/>
  <c r="M22" i="128"/>
  <c r="I18" i="129"/>
  <c r="H14" i="132"/>
  <c r="P16" i="133"/>
  <c r="G50" i="128"/>
  <c r="F50" i="128" s="1"/>
  <c r="R66" i="128"/>
  <c r="R74" i="128"/>
  <c r="I82" i="128"/>
  <c r="P82" i="128"/>
  <c r="G48" i="133"/>
  <c r="F48" i="133" s="1"/>
  <c r="G56" i="133"/>
  <c r="K58" i="133"/>
  <c r="G46" i="132"/>
  <c r="R60" i="131"/>
  <c r="H82" i="131"/>
  <c r="P82" i="131"/>
  <c r="G38" i="130"/>
  <c r="F38" i="130" s="1"/>
  <c r="O60" i="130"/>
  <c r="G74" i="130"/>
  <c r="M74" i="130"/>
  <c r="G94" i="130"/>
  <c r="H96" i="130"/>
  <c r="O96" i="130"/>
  <c r="G68" i="129"/>
  <c r="F68" i="129" s="1"/>
  <c r="O74" i="129"/>
  <c r="H82" i="129"/>
  <c r="H84" i="129"/>
  <c r="G88" i="129"/>
  <c r="F88" i="129" s="1"/>
  <c r="G96" i="129"/>
  <c r="R96" i="129"/>
  <c r="J84" i="132"/>
  <c r="M14" i="129"/>
  <c r="L18" i="129"/>
  <c r="H12" i="132"/>
  <c r="I14" i="132"/>
  <c r="K16" i="132"/>
  <c r="L18" i="132"/>
  <c r="P22" i="132"/>
  <c r="H20" i="133"/>
  <c r="Q82" i="128"/>
  <c r="O86" i="128"/>
  <c r="I90" i="128"/>
  <c r="P90" i="128"/>
  <c r="F53" i="133"/>
  <c r="G54" i="133" s="1"/>
  <c r="R56" i="133"/>
  <c r="O46" i="132"/>
  <c r="P62" i="132"/>
  <c r="S82" i="132"/>
  <c r="L84" i="132"/>
  <c r="M86" i="132"/>
  <c r="G90" i="132"/>
  <c r="G72" i="131"/>
  <c r="I76" i="131"/>
  <c r="I82" i="131"/>
  <c r="G34" i="130"/>
  <c r="O74" i="130"/>
  <c r="H92" i="130"/>
  <c r="F23" i="129"/>
  <c r="S24" i="129" s="1"/>
  <c r="G36" i="129"/>
  <c r="O36" i="129"/>
  <c r="H74" i="129"/>
  <c r="G80" i="129"/>
  <c r="M46" i="128"/>
  <c r="O94" i="129"/>
  <c r="H14" i="128"/>
  <c r="K18" i="128"/>
  <c r="M10" i="130"/>
  <c r="M14" i="132"/>
  <c r="I10" i="133"/>
  <c r="G36" i="128"/>
  <c r="F36" i="128" s="1"/>
  <c r="G46" i="128"/>
  <c r="O46" i="128"/>
  <c r="G94" i="128"/>
  <c r="G64" i="133"/>
  <c r="I66" i="133"/>
  <c r="L78" i="133"/>
  <c r="P96" i="133"/>
  <c r="O74" i="132"/>
  <c r="O84" i="132"/>
  <c r="P98" i="132"/>
  <c r="H56" i="131"/>
  <c r="R56" i="131"/>
  <c r="M60" i="131"/>
  <c r="H64" i="131"/>
  <c r="R64" i="131"/>
  <c r="O78" i="131"/>
  <c r="I80" i="131"/>
  <c r="O82" i="130"/>
  <c r="O86" i="130"/>
  <c r="G48" i="129"/>
  <c r="F48" i="129" s="1"/>
  <c r="G56" i="129"/>
  <c r="M76" i="129"/>
  <c r="O84" i="129"/>
  <c r="R100" i="129"/>
  <c r="F30" i="132"/>
  <c r="M18" i="128"/>
  <c r="M22" i="130"/>
  <c r="O14" i="132"/>
  <c r="R78" i="128"/>
  <c r="G82" i="128"/>
  <c r="M82" i="128"/>
  <c r="S24" i="133"/>
  <c r="G52" i="133"/>
  <c r="M52" i="133"/>
  <c r="H64" i="133"/>
  <c r="O64" i="133"/>
  <c r="R84" i="133"/>
  <c r="K46" i="132"/>
  <c r="R46" i="132"/>
  <c r="F46" i="132" s="1"/>
  <c r="O82" i="132"/>
  <c r="I98" i="132"/>
  <c r="G60" i="131"/>
  <c r="M76" i="131"/>
  <c r="H78" i="131"/>
  <c r="M82" i="131"/>
  <c r="G46" i="130"/>
  <c r="F46" i="130" s="1"/>
  <c r="G98" i="130"/>
  <c r="M98" i="130"/>
  <c r="O54" i="129"/>
  <c r="G76" i="129"/>
  <c r="F76" i="129" s="1"/>
  <c r="O76" i="129"/>
  <c r="Q80" i="129"/>
  <c r="N12" i="15"/>
  <c r="P12" i="15"/>
  <c r="R12" i="15"/>
  <c r="Q12" i="15"/>
  <c r="N22" i="15"/>
  <c r="P22" i="15"/>
  <c r="Q22" i="15"/>
  <c r="M50" i="15"/>
  <c r="P50" i="15"/>
  <c r="L50" i="15"/>
  <c r="N64" i="15"/>
  <c r="P64" i="15"/>
  <c r="N88" i="15"/>
  <c r="P88" i="15"/>
  <c r="K14" i="15"/>
  <c r="P14" i="15"/>
  <c r="Q14" i="15"/>
  <c r="R14" i="15"/>
  <c r="L28" i="15"/>
  <c r="P28" i="15"/>
  <c r="N40" i="15"/>
  <c r="P40" i="15"/>
  <c r="M42" i="15"/>
  <c r="P42" i="15"/>
  <c r="N54" i="15"/>
  <c r="P54" i="15"/>
  <c r="N58" i="15"/>
  <c r="P58" i="15"/>
  <c r="N60" i="15"/>
  <c r="P60" i="15"/>
  <c r="N62" i="15"/>
  <c r="P62" i="15"/>
  <c r="Q62" i="15"/>
  <c r="N66" i="15"/>
  <c r="P66" i="15"/>
  <c r="K68" i="15"/>
  <c r="P68" i="15"/>
  <c r="Q68" i="15"/>
  <c r="N72" i="15"/>
  <c r="P72" i="15"/>
  <c r="R72" i="15"/>
  <c r="K74" i="15"/>
  <c r="Q74" i="15"/>
  <c r="R74" i="15"/>
  <c r="P74" i="15"/>
  <c r="N84" i="15"/>
  <c r="P84" i="15"/>
  <c r="K90" i="15"/>
  <c r="P90" i="15"/>
  <c r="Q90" i="15"/>
  <c r="R90" i="15"/>
  <c r="N100" i="15"/>
  <c r="Q100" i="15"/>
  <c r="R100" i="15"/>
  <c r="P100" i="15"/>
  <c r="Q69" i="15"/>
  <c r="N32" i="15"/>
  <c r="P32" i="15"/>
  <c r="K52" i="15"/>
  <c r="P52" i="15"/>
  <c r="Q52" i="15"/>
  <c r="K56" i="15"/>
  <c r="Q56" i="15"/>
  <c r="P56" i="15"/>
  <c r="K86" i="15"/>
  <c r="Q86" i="15"/>
  <c r="P86" i="15"/>
  <c r="I90" i="15"/>
  <c r="K98" i="15"/>
  <c r="Q98" i="15"/>
  <c r="P98" i="15"/>
  <c r="I14" i="15"/>
  <c r="K18" i="15"/>
  <c r="R18" i="15"/>
  <c r="P18" i="15"/>
  <c r="Q18" i="15"/>
  <c r="L26" i="15"/>
  <c r="P26" i="15"/>
  <c r="Q26" i="15"/>
  <c r="N30" i="15"/>
  <c r="P30" i="15"/>
  <c r="Q30" i="15"/>
  <c r="M34" i="15"/>
  <c r="P34" i="15"/>
  <c r="J44" i="15"/>
  <c r="P44" i="15"/>
  <c r="Q44" i="15"/>
  <c r="I74" i="15"/>
  <c r="K78" i="15"/>
  <c r="P78" i="15"/>
  <c r="Q78" i="15"/>
  <c r="N80" i="15"/>
  <c r="R80" i="15"/>
  <c r="Q80" i="15"/>
  <c r="P80" i="15"/>
  <c r="N92" i="15"/>
  <c r="R92" i="15"/>
  <c r="P92" i="15"/>
  <c r="Q92" i="15"/>
  <c r="N16" i="15"/>
  <c r="P16" i="15"/>
  <c r="Q16" i="15"/>
  <c r="K24" i="15"/>
  <c r="P24" i="15"/>
  <c r="Q24" i="15"/>
  <c r="N36" i="15"/>
  <c r="P36" i="15"/>
  <c r="N46" i="15"/>
  <c r="Q46" i="15"/>
  <c r="P46" i="15"/>
  <c r="L48" i="15"/>
  <c r="P48" i="15"/>
  <c r="N76" i="15"/>
  <c r="Q76" i="15"/>
  <c r="P76" i="15"/>
  <c r="K94" i="15"/>
  <c r="Q94" i="15"/>
  <c r="P94" i="15"/>
  <c r="N96" i="15"/>
  <c r="P96" i="15"/>
  <c r="Q96" i="15"/>
  <c r="P69" i="15"/>
  <c r="N38" i="15"/>
  <c r="P38" i="15"/>
  <c r="K82" i="15"/>
  <c r="P82" i="15"/>
  <c r="Q82" i="15"/>
  <c r="R82" i="15"/>
  <c r="R69" i="15"/>
  <c r="M12" i="14"/>
  <c r="P12" i="14"/>
  <c r="Q12" i="14"/>
  <c r="R12" i="14"/>
  <c r="N32" i="14"/>
  <c r="L40" i="14"/>
  <c r="P40" i="14"/>
  <c r="M40" i="14"/>
  <c r="L66" i="14"/>
  <c r="P66" i="14"/>
  <c r="M68" i="14"/>
  <c r="P68" i="14"/>
  <c r="Q68" i="14"/>
  <c r="K82" i="14"/>
  <c r="R82" i="14"/>
  <c r="Q82" i="14"/>
  <c r="P82" i="14"/>
  <c r="H12" i="14"/>
  <c r="K18" i="14"/>
  <c r="M34" i="14"/>
  <c r="P34" i="14"/>
  <c r="N40" i="14"/>
  <c r="L50" i="14"/>
  <c r="P50" i="14"/>
  <c r="H82" i="14"/>
  <c r="K90" i="14"/>
  <c r="Q90" i="14"/>
  <c r="P90" i="14"/>
  <c r="R90" i="14"/>
  <c r="P7" i="14"/>
  <c r="K14" i="14"/>
  <c r="P14" i="14"/>
  <c r="R14" i="14"/>
  <c r="Q14" i="14"/>
  <c r="P19" i="14"/>
  <c r="L28" i="14"/>
  <c r="P28" i="14"/>
  <c r="L36" i="14"/>
  <c r="P36" i="14"/>
  <c r="M42" i="14"/>
  <c r="P42" i="14"/>
  <c r="M52" i="14"/>
  <c r="Q52" i="14"/>
  <c r="P52" i="14"/>
  <c r="N54" i="14"/>
  <c r="P54" i="14"/>
  <c r="L54" i="14"/>
  <c r="Q69" i="14"/>
  <c r="N72" i="14"/>
  <c r="P72" i="14"/>
  <c r="R72" i="14"/>
  <c r="K74" i="14"/>
  <c r="P74" i="14"/>
  <c r="Q74" i="14"/>
  <c r="R74" i="14"/>
  <c r="M92" i="14"/>
  <c r="Q92" i="14"/>
  <c r="R92" i="14"/>
  <c r="P92" i="14"/>
  <c r="M100" i="14"/>
  <c r="Q100" i="14"/>
  <c r="R100" i="14"/>
  <c r="P100" i="14"/>
  <c r="G20" i="14"/>
  <c r="R19" i="14"/>
  <c r="R20" i="14" s="1"/>
  <c r="N98" i="14"/>
  <c r="Q98" i="14"/>
  <c r="P98" i="14"/>
  <c r="L16" i="14"/>
  <c r="P16" i="14"/>
  <c r="Q16" i="14"/>
  <c r="G18" i="14"/>
  <c r="P18" i="14"/>
  <c r="R18" i="14"/>
  <c r="Q18" i="14"/>
  <c r="N24" i="14"/>
  <c r="P24" i="14"/>
  <c r="Q24" i="14"/>
  <c r="M26" i="14"/>
  <c r="P26" i="14"/>
  <c r="Q26" i="14"/>
  <c r="M30" i="14"/>
  <c r="P30" i="14"/>
  <c r="Q30" i="14"/>
  <c r="N38" i="14"/>
  <c r="F38" i="14" s="1"/>
  <c r="P38" i="14"/>
  <c r="M44" i="14"/>
  <c r="P44" i="14"/>
  <c r="Q44" i="14"/>
  <c r="M56" i="14"/>
  <c r="Q56" i="14"/>
  <c r="P56" i="14"/>
  <c r="N58" i="14"/>
  <c r="P58" i="14"/>
  <c r="M60" i="14"/>
  <c r="P60" i="14"/>
  <c r="N60" i="14"/>
  <c r="M64" i="14"/>
  <c r="F64" i="14" s="1"/>
  <c r="P64" i="14"/>
  <c r="L76" i="14"/>
  <c r="P76" i="14"/>
  <c r="Q76" i="14"/>
  <c r="N78" i="14"/>
  <c r="P78" i="14"/>
  <c r="Q78" i="14"/>
  <c r="M80" i="14"/>
  <c r="P80" i="14"/>
  <c r="R80" i="14"/>
  <c r="Q80" i="14"/>
  <c r="N84" i="14"/>
  <c r="F84" i="14" s="1"/>
  <c r="K94" i="14"/>
  <c r="Q94" i="14"/>
  <c r="P94" i="14"/>
  <c r="M96" i="14"/>
  <c r="P96" i="14"/>
  <c r="Q96" i="14"/>
  <c r="K10" i="14"/>
  <c r="Q10" i="14"/>
  <c r="P10" i="14"/>
  <c r="R10" i="14"/>
  <c r="M22" i="14"/>
  <c r="Q22" i="14"/>
  <c r="P22" i="14"/>
  <c r="M32" i="14"/>
  <c r="K46" i="14"/>
  <c r="P46" i="14"/>
  <c r="Q46" i="14"/>
  <c r="L48" i="14"/>
  <c r="P48" i="14"/>
  <c r="K62" i="14"/>
  <c r="P62" i="14"/>
  <c r="Q62" i="14"/>
  <c r="M86" i="14"/>
  <c r="Q86" i="14"/>
  <c r="P86" i="14"/>
  <c r="M88" i="14"/>
  <c r="F88" i="14" s="1"/>
  <c r="P88" i="14"/>
  <c r="G26" i="122"/>
  <c r="F26" i="122" s="1"/>
  <c r="G30" i="122"/>
  <c r="F30" i="122" s="1"/>
  <c r="G32" i="122"/>
  <c r="F32" i="122" s="1"/>
  <c r="G34" i="122"/>
  <c r="F34" i="122" s="1"/>
  <c r="G36" i="122"/>
  <c r="F36" i="122" s="1"/>
  <c r="F42" i="122"/>
  <c r="P12" i="122"/>
  <c r="F12" i="122" s="1"/>
  <c r="F18" i="122"/>
  <c r="P44" i="122"/>
  <c r="F44" i="122" s="1"/>
  <c r="F50" i="122"/>
  <c r="P56" i="122"/>
  <c r="F56" i="122" s="1"/>
  <c r="F62" i="122"/>
  <c r="P100" i="122"/>
  <c r="F100" i="122" s="1"/>
  <c r="F16" i="122"/>
  <c r="F48" i="122"/>
  <c r="F60" i="122"/>
  <c r="P22" i="122"/>
  <c r="F22" i="122" s="1"/>
  <c r="P52" i="122"/>
  <c r="F58" i="122"/>
  <c r="P66" i="122"/>
  <c r="F84" i="122"/>
  <c r="F92" i="122"/>
  <c r="F64" i="122"/>
  <c r="F40" i="122"/>
  <c r="F14" i="122"/>
  <c r="J78" i="60"/>
  <c r="K24" i="60"/>
  <c r="J24" i="60" s="1"/>
  <c r="K50" i="60"/>
  <c r="J50" i="60" s="1"/>
  <c r="K52" i="60"/>
  <c r="J52" i="60" s="1"/>
  <c r="K62" i="60"/>
  <c r="J62" i="60" s="1"/>
  <c r="K76" i="60"/>
  <c r="J76" i="60" s="1"/>
  <c r="K92" i="60"/>
  <c r="J92" i="60" s="1"/>
  <c r="K94" i="60"/>
  <c r="J94" i="60" s="1"/>
  <c r="J54" i="60"/>
  <c r="J64" i="60"/>
  <c r="K18" i="60"/>
  <c r="J18" i="60" s="1"/>
  <c r="K22" i="60"/>
  <c r="J22" i="60" s="1"/>
  <c r="K36" i="60"/>
  <c r="J36" i="60" s="1"/>
  <c r="K72" i="60"/>
  <c r="J72" i="60" s="1"/>
  <c r="K74" i="60"/>
  <c r="J74" i="60" s="1"/>
  <c r="K82" i="60"/>
  <c r="J82" i="60" s="1"/>
  <c r="K90" i="60"/>
  <c r="J90" i="60" s="1"/>
  <c r="K100" i="60"/>
  <c r="J100" i="60" s="1"/>
  <c r="J16" i="60"/>
  <c r="K58" i="60"/>
  <c r="J58" i="60" s="1"/>
  <c r="K60" i="60"/>
  <c r="J60" i="60" s="1"/>
  <c r="K86" i="60"/>
  <c r="J86" i="60" s="1"/>
  <c r="K88" i="60"/>
  <c r="J88" i="60" s="1"/>
  <c r="K30" i="60"/>
  <c r="J30" i="60" s="1"/>
  <c r="K32" i="60"/>
  <c r="J32" i="60" s="1"/>
  <c r="K46" i="60"/>
  <c r="J46" i="60" s="1"/>
  <c r="K68" i="60"/>
  <c r="J68" i="60" s="1"/>
  <c r="J98" i="60"/>
  <c r="J42" i="60"/>
  <c r="J66" i="60"/>
  <c r="J80" i="60"/>
  <c r="J84" i="60"/>
  <c r="Q12" i="60"/>
  <c r="Q14" i="60"/>
  <c r="F14" i="60" s="1"/>
  <c r="F24" i="60"/>
  <c r="Q66" i="60"/>
  <c r="F66" i="60" s="1"/>
  <c r="Q68" i="60"/>
  <c r="Q96" i="60"/>
  <c r="F96" i="60" s="1"/>
  <c r="Q98" i="60"/>
  <c r="G32" i="60"/>
  <c r="F32" i="60" s="1"/>
  <c r="G36" i="60"/>
  <c r="P56" i="60"/>
  <c r="P60" i="60"/>
  <c r="P26" i="60"/>
  <c r="F26" i="60" s="1"/>
  <c r="G46" i="60"/>
  <c r="Q56" i="60"/>
  <c r="G80" i="60"/>
  <c r="G82" i="60"/>
  <c r="P84" i="60"/>
  <c r="F18" i="60"/>
  <c r="P36" i="60"/>
  <c r="P48" i="60"/>
  <c r="F48" i="60" s="1"/>
  <c r="P80" i="60"/>
  <c r="P82" i="60"/>
  <c r="Q84" i="60"/>
  <c r="F52" i="60"/>
  <c r="P100" i="60"/>
  <c r="F100" i="60" s="1"/>
  <c r="L18" i="59"/>
  <c r="M18" i="59"/>
  <c r="G72" i="59"/>
  <c r="L100" i="59"/>
  <c r="M100" i="59"/>
  <c r="G18" i="59"/>
  <c r="G100" i="59"/>
  <c r="G77" i="40"/>
  <c r="G79" i="40"/>
  <c r="G81" i="40"/>
  <c r="G83" i="40"/>
  <c r="F83" i="40" s="1"/>
  <c r="G85" i="40"/>
  <c r="P17" i="40"/>
  <c r="Q97" i="40"/>
  <c r="P15" i="40"/>
  <c r="F15" i="40" s="1"/>
  <c r="Q17" i="40"/>
  <c r="F23" i="40"/>
  <c r="F49" i="40"/>
  <c r="Q95" i="40"/>
  <c r="P13" i="40"/>
  <c r="F13" i="40" s="1"/>
  <c r="Q15" i="40"/>
  <c r="F21" i="40"/>
  <c r="Q29" i="40"/>
  <c r="F29" i="40" s="1"/>
  <c r="P77" i="40"/>
  <c r="P81" i="40"/>
  <c r="Q85" i="40"/>
  <c r="Q13" i="40"/>
  <c r="Q61" i="40"/>
  <c r="Q73" i="40"/>
  <c r="F73" i="40" s="1"/>
  <c r="G43" i="40"/>
  <c r="F43" i="40" s="1"/>
  <c r="F57" i="40"/>
  <c r="F33" i="40"/>
  <c r="F31" i="40"/>
  <c r="F75" i="40"/>
  <c r="F25" i="40"/>
  <c r="F37" i="40"/>
  <c r="F41" i="40"/>
  <c r="F45" i="40"/>
  <c r="F59" i="40"/>
  <c r="F87" i="40"/>
  <c r="F63" i="40"/>
  <c r="F27" i="40"/>
  <c r="P51" i="40"/>
  <c r="F51" i="40" s="1"/>
  <c r="F55" i="40"/>
  <c r="G89" i="40"/>
  <c r="F89" i="40" s="1"/>
  <c r="G95" i="40"/>
  <c r="F39" i="40"/>
  <c r="G35" i="40"/>
  <c r="F35" i="40" s="1"/>
  <c r="P61" i="40"/>
  <c r="F65" i="40"/>
  <c r="F67" i="40"/>
  <c r="P71" i="40"/>
  <c r="F71" i="40" s="1"/>
  <c r="G99" i="40"/>
  <c r="F93" i="40"/>
  <c r="F47" i="40"/>
  <c r="J9" i="92"/>
  <c r="N11" i="92"/>
  <c r="H21" i="92"/>
  <c r="H27" i="92"/>
  <c r="N36" i="92"/>
  <c r="H40" i="92"/>
  <c r="N43" i="92"/>
  <c r="H46" i="92"/>
  <c r="N49" i="92"/>
  <c r="H52" i="92"/>
  <c r="J53" i="92"/>
  <c r="J40" i="92"/>
  <c r="J46" i="92"/>
  <c r="H51" i="92"/>
  <c r="J52" i="92"/>
  <c r="L40" i="92"/>
  <c r="L46" i="92"/>
  <c r="H36" i="92"/>
  <c r="H43" i="92"/>
  <c r="H49" i="92"/>
  <c r="N52" i="92"/>
  <c r="H9" i="91"/>
  <c r="J10" i="91"/>
  <c r="L11" i="91"/>
  <c r="N12" i="91"/>
  <c r="H16" i="91"/>
  <c r="L18" i="91"/>
  <c r="H34" i="91"/>
  <c r="H41" i="91"/>
  <c r="H47" i="91"/>
  <c r="H53" i="91"/>
  <c r="J9" i="91"/>
  <c r="L10" i="91"/>
  <c r="N11" i="91"/>
  <c r="H21" i="91"/>
  <c r="H27" i="91"/>
  <c r="N36" i="91"/>
  <c r="H40" i="91"/>
  <c r="H46" i="91"/>
  <c r="H52" i="91"/>
  <c r="J53" i="91"/>
  <c r="L9" i="91"/>
  <c r="H14" i="91"/>
  <c r="J40" i="91"/>
  <c r="H45" i="91"/>
  <c r="J46" i="91"/>
  <c r="H51" i="91"/>
  <c r="J52" i="91"/>
  <c r="L53" i="91"/>
  <c r="H12" i="91"/>
  <c r="J14" i="91"/>
  <c r="H19" i="91"/>
  <c r="L40" i="91"/>
  <c r="H44" i="91"/>
  <c r="J45" i="91"/>
  <c r="L46" i="91"/>
  <c r="H50" i="91"/>
  <c r="J51" i="91"/>
  <c r="L52" i="91"/>
  <c r="K24" i="39"/>
  <c r="F24" i="39" s="1"/>
  <c r="L36" i="39"/>
  <c r="K74" i="39"/>
  <c r="H76" i="39"/>
  <c r="L82" i="39"/>
  <c r="F88" i="39"/>
  <c r="L92" i="39"/>
  <c r="K14" i="39"/>
  <c r="F14" i="39" s="1"/>
  <c r="J26" i="39"/>
  <c r="H26" i="39" s="1"/>
  <c r="G56" i="39"/>
  <c r="F56" i="39" s="1"/>
  <c r="J66" i="39"/>
  <c r="G72" i="39"/>
  <c r="F72" i="39" s="1"/>
  <c r="L74" i="39"/>
  <c r="L84" i="39"/>
  <c r="F84" i="39" s="1"/>
  <c r="I90" i="39"/>
  <c r="K18" i="39"/>
  <c r="F18" i="39" s="1"/>
  <c r="I22" i="39"/>
  <c r="H34" i="39"/>
  <c r="G36" i="39"/>
  <c r="K78" i="39"/>
  <c r="F78" i="39" s="1"/>
  <c r="J90" i="39"/>
  <c r="K100" i="39"/>
  <c r="J22" i="39"/>
  <c r="I36" i="39"/>
  <c r="J72" i="39"/>
  <c r="H72" i="39" s="1"/>
  <c r="K90" i="39"/>
  <c r="F90" i="39" s="1"/>
  <c r="H92" i="39"/>
  <c r="F12" i="39"/>
  <c r="H30" i="39"/>
  <c r="J36" i="39"/>
  <c r="F76" i="39"/>
  <c r="J82" i="39"/>
  <c r="I14" i="39"/>
  <c r="H14" i="39" s="1"/>
  <c r="H32" i="39"/>
  <c r="I56" i="39"/>
  <c r="H56" i="39" s="1"/>
  <c r="I98" i="39"/>
  <c r="H98" i="39" s="1"/>
  <c r="J44" i="39"/>
  <c r="H44" i="39" s="1"/>
  <c r="I64" i="39"/>
  <c r="I46" i="39"/>
  <c r="H46" i="39" s="1"/>
  <c r="J64" i="39"/>
  <c r="H19" i="39"/>
  <c r="J40" i="39"/>
  <c r="H40" i="39" s="1"/>
  <c r="H68" i="39"/>
  <c r="N9" i="38"/>
  <c r="N10" i="38"/>
  <c r="N11" i="38"/>
  <c r="N12" i="38"/>
  <c r="N14" i="38"/>
  <c r="N15" i="38"/>
  <c r="N21" i="38"/>
  <c r="N26" i="38"/>
  <c r="N31" i="38"/>
  <c r="N33" i="38"/>
  <c r="N34" i="38"/>
  <c r="N35" i="38"/>
  <c r="N36" i="38"/>
  <c r="N40" i="38"/>
  <c r="N41" i="38"/>
  <c r="N43" i="38"/>
  <c r="N44" i="38"/>
  <c r="N45" i="38"/>
  <c r="N46" i="38"/>
  <c r="N50" i="38"/>
  <c r="N51" i="38"/>
  <c r="N53" i="38"/>
  <c r="P9" i="38"/>
  <c r="P10" i="38"/>
  <c r="P12" i="38"/>
  <c r="P32" i="38"/>
  <c r="P34" i="38"/>
  <c r="P40" i="38"/>
  <c r="P42" i="38"/>
  <c r="P43" i="38"/>
  <c r="P44" i="38"/>
  <c r="P46" i="38"/>
  <c r="P47" i="38"/>
  <c r="P51" i="38"/>
  <c r="H9" i="38"/>
  <c r="H10" i="38"/>
  <c r="H12" i="38"/>
  <c r="H16" i="38"/>
  <c r="H21" i="38"/>
  <c r="H23" i="38"/>
  <c r="H29" i="38"/>
  <c r="H31" i="38"/>
  <c r="H40" i="38"/>
  <c r="H41" i="38"/>
  <c r="H43" i="38"/>
  <c r="H44" i="38"/>
  <c r="H45" i="38"/>
  <c r="H48" i="38"/>
  <c r="H50" i="38"/>
  <c r="H51" i="38"/>
  <c r="H52" i="38"/>
  <c r="H53" i="38"/>
  <c r="J9" i="37"/>
  <c r="L10" i="37"/>
  <c r="H27" i="37"/>
  <c r="L29" i="37"/>
  <c r="J34" i="37"/>
  <c r="H40" i="37"/>
  <c r="H46" i="37"/>
  <c r="J47" i="37"/>
  <c r="L48" i="37"/>
  <c r="J53" i="37"/>
  <c r="L9" i="37"/>
  <c r="L16" i="37"/>
  <c r="L34" i="37"/>
  <c r="J40" i="37"/>
  <c r="L41" i="37"/>
  <c r="L47" i="37"/>
  <c r="H51" i="37"/>
  <c r="L53" i="37"/>
  <c r="H31" i="37"/>
  <c r="H44" i="37"/>
  <c r="H50" i="37"/>
  <c r="J51" i="37"/>
  <c r="H10" i="37"/>
  <c r="L12" i="37"/>
  <c r="H42" i="37"/>
  <c r="J43" i="37"/>
  <c r="L44" i="37"/>
  <c r="H48" i="37"/>
  <c r="I20" i="36"/>
  <c r="H10" i="36"/>
  <c r="G16" i="36"/>
  <c r="I18" i="36"/>
  <c r="F22" i="36"/>
  <c r="G60" i="36"/>
  <c r="F74" i="36"/>
  <c r="F19" i="36"/>
  <c r="F20" i="36" s="1"/>
  <c r="I54" i="36"/>
  <c r="H100" i="36"/>
  <c r="H44" i="36"/>
  <c r="H66" i="36"/>
  <c r="G96" i="36"/>
  <c r="F69" i="36"/>
  <c r="F70" i="36" s="1"/>
  <c r="H96" i="36"/>
  <c r="G18" i="36"/>
  <c r="I96" i="36"/>
  <c r="I16" i="35"/>
  <c r="K22" i="35"/>
  <c r="G52" i="35"/>
  <c r="F54" i="35"/>
  <c r="F66" i="35"/>
  <c r="G10" i="35"/>
  <c r="O10" i="35"/>
  <c r="F12" i="35"/>
  <c r="L14" i="35"/>
  <c r="K16" i="35"/>
  <c r="Q16" i="35"/>
  <c r="I18" i="35"/>
  <c r="Q18" i="35"/>
  <c r="I26" i="35"/>
  <c r="G30" i="35"/>
  <c r="K36" i="35"/>
  <c r="P62" i="35"/>
  <c r="H64" i="35"/>
  <c r="G66" i="35"/>
  <c r="N66" i="35"/>
  <c r="G74" i="35"/>
  <c r="F76" i="35"/>
  <c r="M76" i="35"/>
  <c r="I82" i="35"/>
  <c r="Q82" i="35"/>
  <c r="H84" i="35"/>
  <c r="G86" i="35"/>
  <c r="F88" i="35"/>
  <c r="L90" i="35"/>
  <c r="K92" i="35"/>
  <c r="I94" i="35"/>
  <c r="H96" i="35"/>
  <c r="O96" i="35"/>
  <c r="G98" i="35"/>
  <c r="O98" i="35"/>
  <c r="F100" i="35"/>
  <c r="L18" i="35"/>
  <c r="F30" i="35"/>
  <c r="G40" i="35"/>
  <c r="J7" i="35"/>
  <c r="J8" i="35" s="1"/>
  <c r="H10" i="35"/>
  <c r="P10" i="35"/>
  <c r="G12" i="35"/>
  <c r="N12" i="35"/>
  <c r="K18" i="35"/>
  <c r="N20" i="35"/>
  <c r="F22" i="35"/>
  <c r="L36" i="35"/>
  <c r="G56" i="35"/>
  <c r="L60" i="35"/>
  <c r="Q64" i="35"/>
  <c r="G68" i="35"/>
  <c r="H74" i="35"/>
  <c r="P74" i="35"/>
  <c r="N76" i="35"/>
  <c r="L80" i="35"/>
  <c r="K82" i="35"/>
  <c r="I84" i="35"/>
  <c r="H86" i="35"/>
  <c r="P86" i="35"/>
  <c r="N88" i="35"/>
  <c r="K94" i="35"/>
  <c r="H98" i="35"/>
  <c r="P98" i="35"/>
  <c r="G100" i="35"/>
  <c r="N100" i="35"/>
  <c r="F7" i="35"/>
  <c r="F8" i="35" s="1"/>
  <c r="H14" i="35"/>
  <c r="G16" i="35"/>
  <c r="M18" i="35"/>
  <c r="O36" i="35"/>
  <c r="P76" i="35"/>
  <c r="H78" i="35"/>
  <c r="G80" i="35"/>
  <c r="M82" i="35"/>
  <c r="L84" i="35"/>
  <c r="H90" i="35"/>
  <c r="G92" i="35"/>
  <c r="L96" i="35"/>
  <c r="P100" i="35"/>
  <c r="P20" i="35"/>
  <c r="L82" i="35"/>
  <c r="K84" i="35"/>
  <c r="L94" i="35"/>
  <c r="K96" i="35"/>
  <c r="L10" i="35"/>
  <c r="K12" i="35"/>
  <c r="I14" i="35"/>
  <c r="Q14" i="35"/>
  <c r="G18" i="35"/>
  <c r="O18" i="35"/>
  <c r="H24" i="35"/>
  <c r="H36" i="35"/>
  <c r="P36" i="35"/>
  <c r="H48" i="35"/>
  <c r="H60" i="35"/>
  <c r="P60" i="35"/>
  <c r="N70" i="35"/>
  <c r="L74" i="35"/>
  <c r="I78" i="35"/>
  <c r="O82" i="35"/>
  <c r="M84" i="35"/>
  <c r="K88" i="35"/>
  <c r="I90" i="35"/>
  <c r="O94" i="35"/>
  <c r="M96" i="35"/>
  <c r="L98" i="35"/>
  <c r="K22" i="34"/>
  <c r="I42" i="34"/>
  <c r="M56" i="34"/>
  <c r="O78" i="34"/>
  <c r="M10" i="34"/>
  <c r="I12" i="34"/>
  <c r="Q12" i="34"/>
  <c r="I14" i="34"/>
  <c r="P14" i="34"/>
  <c r="G16" i="34"/>
  <c r="O16" i="34"/>
  <c r="G18" i="34"/>
  <c r="N18" i="34"/>
  <c r="L22" i="34"/>
  <c r="L24" i="34"/>
  <c r="I26" i="34"/>
  <c r="G30" i="34"/>
  <c r="O30" i="34"/>
  <c r="G32" i="34"/>
  <c r="F34" i="34"/>
  <c r="M36" i="34"/>
  <c r="L38" i="34"/>
  <c r="L40" i="34"/>
  <c r="K44" i="34"/>
  <c r="H52" i="34"/>
  <c r="P52" i="34"/>
  <c r="G56" i="34"/>
  <c r="O56" i="34"/>
  <c r="F58" i="34"/>
  <c r="M60" i="34"/>
  <c r="L62" i="34"/>
  <c r="L64" i="34"/>
  <c r="K66" i="34"/>
  <c r="K68" i="34"/>
  <c r="I74" i="34"/>
  <c r="H76" i="34"/>
  <c r="H78" i="34"/>
  <c r="P78" i="34"/>
  <c r="O82" i="34"/>
  <c r="F84" i="34"/>
  <c r="M84" i="34"/>
  <c r="M86" i="34"/>
  <c r="L88" i="34"/>
  <c r="L90" i="34"/>
  <c r="K92" i="34"/>
  <c r="K94" i="34"/>
  <c r="Q96" i="34"/>
  <c r="I98" i="34"/>
  <c r="H100" i="34"/>
  <c r="P100" i="34"/>
  <c r="K34" i="34"/>
  <c r="L82" i="34"/>
  <c r="L36" i="34"/>
  <c r="M82" i="34"/>
  <c r="J10" i="34"/>
  <c r="L10" i="34"/>
  <c r="K12" i="34"/>
  <c r="K14" i="34"/>
  <c r="H16" i="34"/>
  <c r="H18" i="34"/>
  <c r="O18" i="34"/>
  <c r="F22" i="34"/>
  <c r="M22" i="34"/>
  <c r="K26" i="34"/>
  <c r="G36" i="34"/>
  <c r="O36" i="34"/>
  <c r="F38" i="34"/>
  <c r="K46" i="34"/>
  <c r="I52" i="34"/>
  <c r="H54" i="34"/>
  <c r="H56" i="34"/>
  <c r="G58" i="34"/>
  <c r="G60" i="34"/>
  <c r="O60" i="34"/>
  <c r="F62" i="34"/>
  <c r="M64" i="34"/>
  <c r="L66" i="34"/>
  <c r="L68" i="34"/>
  <c r="K74" i="34"/>
  <c r="Q76" i="34"/>
  <c r="I78" i="34"/>
  <c r="H80" i="34"/>
  <c r="H82" i="34"/>
  <c r="P82" i="34"/>
  <c r="O84" i="34"/>
  <c r="G86" i="34"/>
  <c r="O86" i="34"/>
  <c r="F88" i="34"/>
  <c r="M90" i="34"/>
  <c r="L92" i="34"/>
  <c r="L94" i="34"/>
  <c r="K96" i="34"/>
  <c r="K98" i="34"/>
  <c r="Q100" i="34"/>
  <c r="K58" i="34"/>
  <c r="G10" i="34"/>
  <c r="K62" i="34"/>
  <c r="L86" i="34"/>
  <c r="K88" i="34"/>
  <c r="F10" i="34"/>
  <c r="L12" i="34"/>
  <c r="L14" i="34"/>
  <c r="I18" i="34"/>
  <c r="P18" i="34"/>
  <c r="G22" i="34"/>
  <c r="G24" i="34"/>
  <c r="L26" i="34"/>
  <c r="H36" i="34"/>
  <c r="G40" i="34"/>
  <c r="M42" i="34"/>
  <c r="L46" i="34"/>
  <c r="L48" i="34"/>
  <c r="K52" i="34"/>
  <c r="I56" i="34"/>
  <c r="H60" i="34"/>
  <c r="P60" i="34"/>
  <c r="G62" i="34"/>
  <c r="G64" i="34"/>
  <c r="O64" i="34"/>
  <c r="F66" i="34"/>
  <c r="M66" i="34"/>
  <c r="M68" i="34"/>
  <c r="L72" i="34"/>
  <c r="L74" i="34"/>
  <c r="K78" i="34"/>
  <c r="Q80" i="34"/>
  <c r="I82" i="34"/>
  <c r="Q82" i="34"/>
  <c r="H84" i="34"/>
  <c r="P84" i="34"/>
  <c r="H86" i="34"/>
  <c r="P86" i="34"/>
  <c r="G88" i="34"/>
  <c r="O88" i="34"/>
  <c r="G90" i="34"/>
  <c r="F92" i="34"/>
  <c r="M92" i="34"/>
  <c r="M94" i="34"/>
  <c r="L96" i="34"/>
  <c r="L98" i="34"/>
  <c r="K100" i="34"/>
  <c r="L18" i="34"/>
  <c r="L56" i="34"/>
  <c r="K84" i="34"/>
  <c r="M70" i="34"/>
  <c r="M18" i="34"/>
  <c r="L34" i="34"/>
  <c r="L58" i="34"/>
  <c r="L60" i="34"/>
  <c r="L84" i="34"/>
  <c r="I92" i="34"/>
  <c r="N7" i="34"/>
  <c r="O8" i="34" s="1"/>
  <c r="Q10" i="34"/>
  <c r="M12" i="34"/>
  <c r="M14" i="34"/>
  <c r="K16" i="34"/>
  <c r="K18" i="34"/>
  <c r="H24" i="34"/>
  <c r="M26" i="34"/>
  <c r="K30" i="34"/>
  <c r="K32" i="34"/>
  <c r="I36" i="34"/>
  <c r="H40" i="34"/>
  <c r="L50" i="34"/>
  <c r="L52" i="34"/>
  <c r="K56" i="34"/>
  <c r="I60" i="34"/>
  <c r="H64" i="34"/>
  <c r="O66" i="34"/>
  <c r="M74" i="34"/>
  <c r="L76" i="34"/>
  <c r="L78" i="34"/>
  <c r="K80" i="34"/>
  <c r="K82" i="34"/>
  <c r="Q84" i="34"/>
  <c r="H90" i="34"/>
  <c r="P90" i="34"/>
  <c r="O92" i="34"/>
  <c r="O94" i="34"/>
  <c r="M96" i="34"/>
  <c r="M98" i="34"/>
  <c r="L100" i="34"/>
  <c r="G14" i="33"/>
  <c r="J18" i="33"/>
  <c r="K24" i="33"/>
  <c r="R24" i="33"/>
  <c r="Q48" i="33"/>
  <c r="K52" i="33"/>
  <c r="O54" i="33"/>
  <c r="Q60" i="33"/>
  <c r="O74" i="33"/>
  <c r="K90" i="33"/>
  <c r="M96" i="33"/>
  <c r="Q14" i="33"/>
  <c r="K14" i="33"/>
  <c r="K18" i="33"/>
  <c r="Q42" i="33"/>
  <c r="R48" i="33"/>
  <c r="K60" i="33"/>
  <c r="G82" i="33"/>
  <c r="O82" i="33"/>
  <c r="G86" i="33"/>
  <c r="Q98" i="33"/>
  <c r="M14" i="33"/>
  <c r="M18" i="33"/>
  <c r="K28" i="33"/>
  <c r="F28" i="33" s="1"/>
  <c r="Q32" i="33"/>
  <c r="K40" i="33"/>
  <c r="Q40" i="33"/>
  <c r="R46" i="33"/>
  <c r="K48" i="33"/>
  <c r="M50" i="33"/>
  <c r="G52" i="33"/>
  <c r="Q74" i="33"/>
  <c r="K94" i="33"/>
  <c r="O96" i="33"/>
  <c r="K98" i="33"/>
  <c r="G18" i="33"/>
  <c r="H52" i="33"/>
  <c r="Q62" i="33"/>
  <c r="K64" i="33"/>
  <c r="Q64" i="33"/>
  <c r="K74" i="33"/>
  <c r="R74" i="33"/>
  <c r="I82" i="33"/>
  <c r="Q82" i="33"/>
  <c r="P96" i="33"/>
  <c r="P14" i="33"/>
  <c r="O66" i="33"/>
  <c r="L46" i="33"/>
  <c r="R80" i="33"/>
  <c r="O12" i="33"/>
  <c r="H14" i="33"/>
  <c r="G16" i="33"/>
  <c r="L18" i="33"/>
  <c r="R18" i="33"/>
  <c r="O22" i="33"/>
  <c r="M26" i="33"/>
  <c r="K30" i="33"/>
  <c r="Q30" i="33"/>
  <c r="H36" i="33"/>
  <c r="K42" i="33"/>
  <c r="L52" i="33"/>
  <c r="K54" i="33"/>
  <c r="J56" i="33"/>
  <c r="O58" i="33"/>
  <c r="K66" i="33"/>
  <c r="Q66" i="33"/>
  <c r="L74" i="33"/>
  <c r="K76" i="33"/>
  <c r="Q76" i="33"/>
  <c r="G84" i="33"/>
  <c r="L86" i="33"/>
  <c r="K88" i="33"/>
  <c r="Q88" i="33"/>
  <c r="G96" i="33"/>
  <c r="L98" i="33"/>
  <c r="R98" i="33"/>
  <c r="K100" i="33"/>
  <c r="Q100" i="33"/>
  <c r="L12" i="33"/>
  <c r="R34" i="33"/>
  <c r="R92" i="33"/>
  <c r="K10" i="33"/>
  <c r="Q10" i="33"/>
  <c r="P12" i="33"/>
  <c r="I14" i="33"/>
  <c r="O14" i="33"/>
  <c r="P22" i="33"/>
  <c r="L30" i="33"/>
  <c r="R30" i="33"/>
  <c r="K32" i="33"/>
  <c r="K44" i="33"/>
  <c r="Q44" i="33"/>
  <c r="O48" i="33"/>
  <c r="L54" i="33"/>
  <c r="R54" i="33"/>
  <c r="K56" i="33"/>
  <c r="Q56" i="33"/>
  <c r="H62" i="33"/>
  <c r="L66" i="33"/>
  <c r="R66" i="33"/>
  <c r="K68" i="33"/>
  <c r="Q68" i="33"/>
  <c r="L76" i="33"/>
  <c r="R76" i="33"/>
  <c r="J80" i="33"/>
  <c r="L88" i="33"/>
  <c r="R88" i="33"/>
  <c r="L100" i="33"/>
  <c r="R100" i="33"/>
  <c r="R22" i="33"/>
  <c r="L92" i="33"/>
  <c r="L10" i="33"/>
  <c r="K12" i="33"/>
  <c r="Q12" i="33"/>
  <c r="J14" i="33"/>
  <c r="K22" i="33"/>
  <c r="Q22" i="33"/>
  <c r="L32" i="33"/>
  <c r="K34" i="33"/>
  <c r="K46" i="33"/>
  <c r="Q46" i="33"/>
  <c r="L56" i="33"/>
  <c r="K58" i="33"/>
  <c r="O62" i="33"/>
  <c r="L78" i="33"/>
  <c r="K80" i="33"/>
  <c r="Q80" i="33"/>
  <c r="J82" i="33"/>
  <c r="L90" i="33"/>
  <c r="K92" i="33"/>
  <c r="G100" i="33"/>
  <c r="M100" i="33"/>
  <c r="R58" i="33"/>
  <c r="G12" i="33"/>
  <c r="L14" i="33"/>
  <c r="K16" i="33"/>
  <c r="Q16" i="33"/>
  <c r="G22" i="33"/>
  <c r="M22" i="33"/>
  <c r="K26" i="33"/>
  <c r="Q26" i="33"/>
  <c r="L36" i="33"/>
  <c r="Q38" i="33"/>
  <c r="K50" i="33"/>
  <c r="L60" i="33"/>
  <c r="K62" i="33"/>
  <c r="F69" i="33"/>
  <c r="K72" i="33"/>
  <c r="G80" i="33"/>
  <c r="L82" i="33"/>
  <c r="K84" i="33"/>
  <c r="Q84" i="33"/>
  <c r="L94" i="33"/>
  <c r="K96" i="33"/>
  <c r="Q96" i="33"/>
  <c r="O100" i="33"/>
  <c r="R12" i="33"/>
  <c r="L16" i="33"/>
  <c r="L26" i="33"/>
  <c r="L38" i="33"/>
  <c r="L72" i="33"/>
  <c r="L84" i="33"/>
  <c r="L96" i="33"/>
  <c r="L10" i="32"/>
  <c r="R10" i="32"/>
  <c r="G10" i="32"/>
  <c r="M10" i="32"/>
  <c r="F7" i="32"/>
  <c r="O8" i="32" s="1"/>
  <c r="R74" i="31"/>
  <c r="R86" i="31"/>
  <c r="L12" i="31"/>
  <c r="R12" i="31"/>
  <c r="K14" i="31"/>
  <c r="Q14" i="31"/>
  <c r="P16" i="31"/>
  <c r="I18" i="31"/>
  <c r="O18" i="31"/>
  <c r="G24" i="31"/>
  <c r="R26" i="31"/>
  <c r="K28" i="31"/>
  <c r="F28" i="31" s="1"/>
  <c r="P30" i="31"/>
  <c r="I32" i="31"/>
  <c r="G36" i="31"/>
  <c r="K40" i="31"/>
  <c r="Q40" i="31"/>
  <c r="I44" i="31"/>
  <c r="H46" i="31"/>
  <c r="N46" i="31"/>
  <c r="G48" i="31"/>
  <c r="K52" i="31"/>
  <c r="Q52" i="31"/>
  <c r="J54" i="31"/>
  <c r="I56" i="31"/>
  <c r="G60" i="31"/>
  <c r="L62" i="31"/>
  <c r="R62" i="31"/>
  <c r="Q64" i="31"/>
  <c r="J66" i="31"/>
  <c r="P66" i="31"/>
  <c r="I68" i="31"/>
  <c r="G74" i="31"/>
  <c r="M74" i="31"/>
  <c r="K78" i="31"/>
  <c r="J80" i="31"/>
  <c r="P80" i="31"/>
  <c r="I82" i="31"/>
  <c r="O82" i="31"/>
  <c r="H84" i="31"/>
  <c r="G86" i="31"/>
  <c r="M86" i="31"/>
  <c r="L88" i="31"/>
  <c r="R88" i="31"/>
  <c r="K90" i="31"/>
  <c r="Q90" i="31"/>
  <c r="J92" i="31"/>
  <c r="P92" i="31"/>
  <c r="I94" i="31"/>
  <c r="O94" i="31"/>
  <c r="G98" i="31"/>
  <c r="L100" i="31"/>
  <c r="R100" i="31"/>
  <c r="R24" i="31"/>
  <c r="L48" i="31"/>
  <c r="L86" i="31"/>
  <c r="L98" i="31"/>
  <c r="R98" i="31"/>
  <c r="M12" i="31"/>
  <c r="L14" i="31"/>
  <c r="R14" i="31"/>
  <c r="Q16" i="31"/>
  <c r="J18" i="31"/>
  <c r="P18" i="31"/>
  <c r="I22" i="31"/>
  <c r="G26" i="31"/>
  <c r="K30" i="31"/>
  <c r="Q42" i="31"/>
  <c r="F42" i="31" s="1"/>
  <c r="I46" i="31"/>
  <c r="J56" i="31"/>
  <c r="P56" i="31"/>
  <c r="I58" i="31"/>
  <c r="H60" i="31"/>
  <c r="G62" i="31"/>
  <c r="K66" i="31"/>
  <c r="Q66" i="31"/>
  <c r="P68" i="31"/>
  <c r="H74" i="31"/>
  <c r="G76" i="31"/>
  <c r="K80" i="31"/>
  <c r="Q80" i="31"/>
  <c r="J82" i="31"/>
  <c r="P82" i="31"/>
  <c r="I84" i="31"/>
  <c r="O84" i="31"/>
  <c r="L90" i="31"/>
  <c r="R90" i="31"/>
  <c r="K92" i="31"/>
  <c r="Q92" i="31"/>
  <c r="J94" i="31"/>
  <c r="P94" i="31"/>
  <c r="I96" i="31"/>
  <c r="O96" i="31"/>
  <c r="H98" i="31"/>
  <c r="G100" i="31"/>
  <c r="M100" i="31"/>
  <c r="R48" i="31"/>
  <c r="G14" i="31"/>
  <c r="M14" i="31"/>
  <c r="L16" i="31"/>
  <c r="R16" i="31"/>
  <c r="K18" i="31"/>
  <c r="Q18" i="31"/>
  <c r="J22" i="31"/>
  <c r="P22" i="31"/>
  <c r="I24" i="31"/>
  <c r="O24" i="31"/>
  <c r="K32" i="31"/>
  <c r="I36" i="31"/>
  <c r="G40" i="31"/>
  <c r="K44" i="31"/>
  <c r="I48" i="31"/>
  <c r="G52" i="31"/>
  <c r="K56" i="31"/>
  <c r="Q56" i="31"/>
  <c r="J58" i="31"/>
  <c r="I60" i="31"/>
  <c r="L66" i="31"/>
  <c r="R66" i="31"/>
  <c r="Q68" i="31"/>
  <c r="I74" i="31"/>
  <c r="O74" i="31"/>
  <c r="L80" i="31"/>
  <c r="R80" i="31"/>
  <c r="K82" i="31"/>
  <c r="Q82" i="31"/>
  <c r="J84" i="31"/>
  <c r="P84" i="31"/>
  <c r="I86" i="31"/>
  <c r="G90" i="31"/>
  <c r="M90" i="31"/>
  <c r="L92" i="31"/>
  <c r="R92" i="31"/>
  <c r="K94" i="31"/>
  <c r="Q94" i="31"/>
  <c r="J96" i="31"/>
  <c r="P96" i="31"/>
  <c r="I98" i="31"/>
  <c r="H100" i="31"/>
  <c r="L24" i="31"/>
  <c r="L74" i="31"/>
  <c r="I12" i="31"/>
  <c r="O12" i="31"/>
  <c r="H14" i="31"/>
  <c r="N14" i="31"/>
  <c r="M16" i="31"/>
  <c r="L18" i="31"/>
  <c r="R18" i="31"/>
  <c r="K22" i="31"/>
  <c r="Q22" i="31"/>
  <c r="J36" i="31"/>
  <c r="P36" i="31"/>
  <c r="K46" i="31"/>
  <c r="Q46" i="31"/>
  <c r="L56" i="31"/>
  <c r="R56" i="31"/>
  <c r="J60" i="31"/>
  <c r="P60" i="31"/>
  <c r="I62" i="31"/>
  <c r="L68" i="31"/>
  <c r="K72" i="31"/>
  <c r="J74" i="31"/>
  <c r="I76" i="31"/>
  <c r="L82" i="31"/>
  <c r="K84" i="31"/>
  <c r="J86" i="31"/>
  <c r="P86" i="31"/>
  <c r="G92" i="31"/>
  <c r="L94" i="31"/>
  <c r="K96" i="31"/>
  <c r="Q96" i="31"/>
  <c r="J98" i="31"/>
  <c r="P98" i="31"/>
  <c r="I100" i="31"/>
  <c r="O100" i="31"/>
  <c r="J12" i="31"/>
  <c r="I14" i="31"/>
  <c r="G18" i="31"/>
  <c r="L22" i="31"/>
  <c r="K36" i="31"/>
  <c r="L46" i="31"/>
  <c r="K74" i="31"/>
  <c r="J76" i="31"/>
  <c r="K86" i="31"/>
  <c r="L96" i="31"/>
  <c r="K98" i="31"/>
  <c r="J100" i="31"/>
  <c r="K12" i="30"/>
  <c r="G14" i="30"/>
  <c r="M14" i="30"/>
  <c r="N16" i="30"/>
  <c r="J18" i="30"/>
  <c r="L22" i="30"/>
  <c r="J26" i="30"/>
  <c r="G36" i="30"/>
  <c r="M36" i="30"/>
  <c r="H44" i="30"/>
  <c r="N44" i="30"/>
  <c r="J46" i="30"/>
  <c r="H50" i="30"/>
  <c r="N50" i="30"/>
  <c r="J52" i="30"/>
  <c r="G56" i="30"/>
  <c r="M56" i="30"/>
  <c r="K60" i="30"/>
  <c r="G62" i="30"/>
  <c r="M62" i="30"/>
  <c r="J66" i="30"/>
  <c r="L68" i="30"/>
  <c r="H72" i="30"/>
  <c r="N72" i="30"/>
  <c r="J74" i="30"/>
  <c r="L76" i="30"/>
  <c r="H78" i="30"/>
  <c r="N78" i="30"/>
  <c r="I80" i="30"/>
  <c r="O80" i="30"/>
  <c r="G84" i="30"/>
  <c r="M84" i="30"/>
  <c r="I86" i="30"/>
  <c r="O86" i="30"/>
  <c r="G90" i="30"/>
  <c r="M90" i="30"/>
  <c r="H92" i="30"/>
  <c r="N92" i="30"/>
  <c r="J94" i="30"/>
  <c r="L96" i="30"/>
  <c r="N98" i="30"/>
  <c r="J100" i="30"/>
  <c r="L14" i="30"/>
  <c r="L56" i="30"/>
  <c r="L12" i="30"/>
  <c r="H14" i="30"/>
  <c r="N14" i="30"/>
  <c r="O16" i="30"/>
  <c r="K18" i="30"/>
  <c r="M22" i="30"/>
  <c r="O24" i="30"/>
  <c r="J32" i="30"/>
  <c r="F32" i="30" s="1"/>
  <c r="H36" i="30"/>
  <c r="N36" i="30"/>
  <c r="L40" i="30"/>
  <c r="G42" i="30"/>
  <c r="F42" i="30" s="1"/>
  <c r="G48" i="30"/>
  <c r="K52" i="30"/>
  <c r="H56" i="30"/>
  <c r="N56" i="30"/>
  <c r="J58" i="30"/>
  <c r="F58" i="30" s="1"/>
  <c r="L60" i="30"/>
  <c r="H62" i="30"/>
  <c r="N62" i="30"/>
  <c r="J64" i="30"/>
  <c r="G68" i="30"/>
  <c r="K74" i="30"/>
  <c r="G76" i="30"/>
  <c r="M76" i="30"/>
  <c r="J80" i="30"/>
  <c r="L82" i="30"/>
  <c r="H84" i="30"/>
  <c r="N84" i="30"/>
  <c r="J86" i="30"/>
  <c r="L88" i="30"/>
  <c r="H90" i="30"/>
  <c r="N90" i="30"/>
  <c r="I92" i="30"/>
  <c r="O92" i="30"/>
  <c r="K94" i="30"/>
  <c r="G96" i="30"/>
  <c r="M96" i="30"/>
  <c r="I98" i="30"/>
  <c r="O98" i="30"/>
  <c r="K100" i="30"/>
  <c r="G12" i="30"/>
  <c r="M12" i="30"/>
  <c r="I14" i="30"/>
  <c r="O14" i="30"/>
  <c r="J16" i="30"/>
  <c r="L18" i="30"/>
  <c r="N22" i="30"/>
  <c r="L26" i="30"/>
  <c r="H28" i="30"/>
  <c r="G40" i="30"/>
  <c r="L46" i="30"/>
  <c r="L52" i="30"/>
  <c r="I56" i="30"/>
  <c r="O56" i="30"/>
  <c r="G60" i="30"/>
  <c r="M60" i="30"/>
  <c r="L66" i="30"/>
  <c r="H68" i="30"/>
  <c r="L74" i="30"/>
  <c r="O84" i="30"/>
  <c r="I90" i="30"/>
  <c r="O90" i="30"/>
  <c r="L94" i="30"/>
  <c r="L100" i="30"/>
  <c r="L62" i="30"/>
  <c r="H12" i="30"/>
  <c r="N12" i="30"/>
  <c r="G18" i="30"/>
  <c r="M18" i="30"/>
  <c r="I22" i="30"/>
  <c r="O22" i="30"/>
  <c r="G26" i="30"/>
  <c r="J36" i="30"/>
  <c r="L38" i="30"/>
  <c r="F38" i="30" s="1"/>
  <c r="O48" i="30"/>
  <c r="G52" i="30"/>
  <c r="L64" i="30"/>
  <c r="G66" i="30"/>
  <c r="M66" i="30"/>
  <c r="O68" i="30"/>
  <c r="G74" i="30"/>
  <c r="M74" i="30"/>
  <c r="L80" i="30"/>
  <c r="N82" i="30"/>
  <c r="J84" i="30"/>
  <c r="L86" i="30"/>
  <c r="J90" i="30"/>
  <c r="K92" i="30"/>
  <c r="G94" i="30"/>
  <c r="M94" i="30"/>
  <c r="I96" i="30"/>
  <c r="K98" i="30"/>
  <c r="G100" i="30"/>
  <c r="M100" i="30"/>
  <c r="L90" i="30"/>
  <c r="I12" i="30"/>
  <c r="H18" i="30"/>
  <c r="H26" i="30"/>
  <c r="H46" i="30"/>
  <c r="H52" i="30"/>
  <c r="G64" i="30"/>
  <c r="H66" i="30"/>
  <c r="H74" i="30"/>
  <c r="G80" i="30"/>
  <c r="I82" i="30"/>
  <c r="G86" i="30"/>
  <c r="H94" i="30"/>
  <c r="H100" i="30"/>
  <c r="F9" i="133"/>
  <c r="P12" i="133"/>
  <c r="H16" i="133"/>
  <c r="I18" i="133"/>
  <c r="P22" i="133"/>
  <c r="H56" i="133"/>
  <c r="O56" i="133"/>
  <c r="G60" i="133"/>
  <c r="M60" i="133"/>
  <c r="S64" i="133"/>
  <c r="S68" i="133"/>
  <c r="I80" i="133"/>
  <c r="P80" i="133"/>
  <c r="I82" i="133"/>
  <c r="P82" i="133"/>
  <c r="O84" i="133"/>
  <c r="M90" i="133"/>
  <c r="S92" i="133"/>
  <c r="S96" i="133"/>
  <c r="R100" i="133"/>
  <c r="H12" i="133"/>
  <c r="L14" i="133"/>
  <c r="I16" i="133"/>
  <c r="H32" i="133"/>
  <c r="O32" i="133"/>
  <c r="H36" i="133"/>
  <c r="O36" i="133"/>
  <c r="G40" i="133"/>
  <c r="F40" i="133" s="1"/>
  <c r="M44" i="133"/>
  <c r="R52" i="133"/>
  <c r="F52" i="133" s="1"/>
  <c r="I56" i="133"/>
  <c r="H60" i="133"/>
  <c r="O60" i="133"/>
  <c r="H88" i="133"/>
  <c r="O88" i="133"/>
  <c r="O90" i="133"/>
  <c r="G92" i="133"/>
  <c r="M96" i="133"/>
  <c r="H10" i="133"/>
  <c r="I12" i="133"/>
  <c r="M14" i="133"/>
  <c r="L18" i="133"/>
  <c r="O44" i="133"/>
  <c r="I60" i="133"/>
  <c r="P60" i="133"/>
  <c r="R76" i="133"/>
  <c r="J84" i="133"/>
  <c r="Q84" i="133"/>
  <c r="H92" i="133"/>
  <c r="O92" i="133"/>
  <c r="H94" i="133"/>
  <c r="O94" i="133"/>
  <c r="H96" i="133"/>
  <c r="O96" i="133"/>
  <c r="H98" i="133"/>
  <c r="G100" i="133"/>
  <c r="O14" i="133"/>
  <c r="M74" i="133"/>
  <c r="H14" i="133"/>
  <c r="P14" i="133"/>
  <c r="P18" i="133"/>
  <c r="K20" i="133"/>
  <c r="R32" i="133"/>
  <c r="R36" i="133"/>
  <c r="O52" i="133"/>
  <c r="R60" i="133"/>
  <c r="H74" i="133"/>
  <c r="O74" i="133"/>
  <c r="G76" i="133"/>
  <c r="M80" i="133"/>
  <c r="M82" i="133"/>
  <c r="L84" i="133"/>
  <c r="S84" i="133"/>
  <c r="R88" i="133"/>
  <c r="Q96" i="133"/>
  <c r="M12" i="133"/>
  <c r="I14" i="133"/>
  <c r="H18" i="133"/>
  <c r="M20" i="133"/>
  <c r="H26" i="133"/>
  <c r="G28" i="133"/>
  <c r="F28" i="133" s="1"/>
  <c r="M30" i="133"/>
  <c r="S36" i="133"/>
  <c r="O54" i="133"/>
  <c r="L60" i="133"/>
  <c r="I74" i="133"/>
  <c r="P74" i="133"/>
  <c r="H78" i="133"/>
  <c r="O78" i="133"/>
  <c r="H80" i="133"/>
  <c r="O80" i="133"/>
  <c r="H82" i="133"/>
  <c r="O82" i="133"/>
  <c r="M86" i="133"/>
  <c r="S78" i="132"/>
  <c r="P14" i="132"/>
  <c r="F17" i="132"/>
  <c r="G18" i="132" s="1"/>
  <c r="M18" i="132"/>
  <c r="G42" i="132"/>
  <c r="F42" i="132" s="1"/>
  <c r="G78" i="132"/>
  <c r="M82" i="132"/>
  <c r="R90" i="132"/>
  <c r="F90" i="132" s="1"/>
  <c r="O18" i="132"/>
  <c r="R66" i="132"/>
  <c r="R94" i="132"/>
  <c r="R98" i="132"/>
  <c r="L12" i="132"/>
  <c r="F54" i="132"/>
  <c r="M60" i="132"/>
  <c r="S66" i="132"/>
  <c r="L98" i="132"/>
  <c r="M76" i="132"/>
  <c r="M12" i="132"/>
  <c r="F62" i="132"/>
  <c r="M64" i="132"/>
  <c r="R74" i="132"/>
  <c r="F74" i="132" s="1"/>
  <c r="G94" i="132"/>
  <c r="O12" i="132"/>
  <c r="H36" i="132"/>
  <c r="O36" i="132"/>
  <c r="G38" i="132"/>
  <c r="F38" i="132" s="1"/>
  <c r="F39" i="132"/>
  <c r="S40" i="132" s="1"/>
  <c r="I56" i="132"/>
  <c r="P56" i="132"/>
  <c r="P60" i="132"/>
  <c r="O64" i="132"/>
  <c r="L76" i="132"/>
  <c r="J86" i="132"/>
  <c r="H94" i="132"/>
  <c r="O94" i="132"/>
  <c r="H96" i="132"/>
  <c r="O96" i="132"/>
  <c r="H100" i="132"/>
  <c r="O100" i="132"/>
  <c r="R36" i="131"/>
  <c r="K16" i="131"/>
  <c r="M16" i="131"/>
  <c r="H16" i="131"/>
  <c r="O16" i="131"/>
  <c r="I16" i="131"/>
  <c r="R48" i="131"/>
  <c r="G84" i="131"/>
  <c r="M84" i="131"/>
  <c r="L18" i="131"/>
  <c r="M18" i="131"/>
  <c r="H18" i="131"/>
  <c r="O18" i="131"/>
  <c r="K18" i="131"/>
  <c r="I18" i="131"/>
  <c r="P18" i="131"/>
  <c r="J18" i="131"/>
  <c r="Q18" i="131"/>
  <c r="M50" i="131"/>
  <c r="O50" i="131"/>
  <c r="K76" i="131"/>
  <c r="R76" i="131"/>
  <c r="F76" i="131" s="1"/>
  <c r="H84" i="131"/>
  <c r="O84" i="131"/>
  <c r="G86" i="131"/>
  <c r="M86" i="131"/>
  <c r="M96" i="131"/>
  <c r="F13" i="131"/>
  <c r="K14" i="131"/>
  <c r="I14" i="131"/>
  <c r="M14" i="131"/>
  <c r="H14" i="131"/>
  <c r="O14" i="131"/>
  <c r="H22" i="131"/>
  <c r="O22" i="131"/>
  <c r="I22" i="131"/>
  <c r="P22" i="131"/>
  <c r="M22" i="131"/>
  <c r="K22" i="131"/>
  <c r="L22" i="131"/>
  <c r="R28" i="131"/>
  <c r="G36" i="131"/>
  <c r="H36" i="131"/>
  <c r="K36" i="131"/>
  <c r="O36" i="131"/>
  <c r="M36" i="131"/>
  <c r="F51" i="131"/>
  <c r="G52" i="131" s="1"/>
  <c r="O52" i="131"/>
  <c r="H52" i="131"/>
  <c r="M62" i="131"/>
  <c r="M64" i="131"/>
  <c r="M74" i="131"/>
  <c r="R80" i="131"/>
  <c r="H86" i="131"/>
  <c r="O86" i="131"/>
  <c r="H88" i="131"/>
  <c r="O88" i="131"/>
  <c r="H90" i="131"/>
  <c r="O90" i="131"/>
  <c r="H92" i="131"/>
  <c r="O92" i="131"/>
  <c r="H94" i="131"/>
  <c r="O94" i="131"/>
  <c r="H96" i="131"/>
  <c r="O96" i="131"/>
  <c r="H98" i="131"/>
  <c r="G100" i="131"/>
  <c r="L84" i="131"/>
  <c r="H10" i="131"/>
  <c r="O10" i="131"/>
  <c r="I10" i="131"/>
  <c r="P10" i="131"/>
  <c r="J10" i="131"/>
  <c r="M10" i="131"/>
  <c r="G28" i="131"/>
  <c r="H60" i="131"/>
  <c r="O60" i="131"/>
  <c r="H62" i="131"/>
  <c r="O62" i="131"/>
  <c r="O64" i="131"/>
  <c r="H66" i="131"/>
  <c r="O66" i="131"/>
  <c r="H74" i="131"/>
  <c r="O74" i="131"/>
  <c r="J84" i="131"/>
  <c r="I86" i="131"/>
  <c r="I88" i="131"/>
  <c r="I90" i="131"/>
  <c r="I92" i="131"/>
  <c r="I94" i="131"/>
  <c r="I96" i="131"/>
  <c r="H100" i="131"/>
  <c r="O100" i="131"/>
  <c r="K46" i="131"/>
  <c r="H46" i="131"/>
  <c r="O46" i="131"/>
  <c r="I12" i="131"/>
  <c r="J12" i="131"/>
  <c r="O12" i="131"/>
  <c r="H12" i="131"/>
  <c r="M12" i="131"/>
  <c r="H30" i="131"/>
  <c r="O30" i="131"/>
  <c r="I30" i="131"/>
  <c r="F43" i="131"/>
  <c r="G44" i="131" s="1"/>
  <c r="H44" i="131"/>
  <c r="O44" i="131"/>
  <c r="O56" i="131"/>
  <c r="I62" i="131"/>
  <c r="I64" i="131"/>
  <c r="I66" i="131"/>
  <c r="I74" i="131"/>
  <c r="H76" i="131"/>
  <c r="O76" i="131"/>
  <c r="G78" i="131"/>
  <c r="R84" i="131"/>
  <c r="Q96" i="131"/>
  <c r="F31" i="131"/>
  <c r="G48" i="131"/>
  <c r="G56" i="131"/>
  <c r="I56" i="131"/>
  <c r="P56" i="131"/>
  <c r="G34" i="131"/>
  <c r="G40" i="131"/>
  <c r="F40" i="131" s="1"/>
  <c r="K18" i="130"/>
  <c r="S78" i="130"/>
  <c r="H10" i="130"/>
  <c r="H12" i="130"/>
  <c r="O16" i="130"/>
  <c r="P18" i="130"/>
  <c r="G54" i="130"/>
  <c r="F54" i="130" s="1"/>
  <c r="F59" i="130"/>
  <c r="H76" i="130"/>
  <c r="G78" i="130"/>
  <c r="R90" i="130"/>
  <c r="G96" i="130"/>
  <c r="M16" i="130"/>
  <c r="M76" i="130"/>
  <c r="S96" i="130"/>
  <c r="F96" i="130" s="1"/>
  <c r="F17" i="130"/>
  <c r="S18" i="130" s="1"/>
  <c r="O22" i="130"/>
  <c r="F34" i="130"/>
  <c r="O56" i="130"/>
  <c r="M60" i="130"/>
  <c r="F63" i="130"/>
  <c r="G64" i="130" s="1"/>
  <c r="P76" i="130"/>
  <c r="M86" i="130"/>
  <c r="F87" i="130"/>
  <c r="O10" i="130"/>
  <c r="P12" i="130"/>
  <c r="H16" i="130"/>
  <c r="H18" i="130"/>
  <c r="J56" i="130"/>
  <c r="R74" i="130"/>
  <c r="P82" i="130"/>
  <c r="P84" i="130"/>
  <c r="G92" i="130"/>
  <c r="R94" i="130"/>
  <c r="F94" i="130" s="1"/>
  <c r="F11" i="130"/>
  <c r="I18" i="130"/>
  <c r="F51" i="130"/>
  <c r="Q60" i="130"/>
  <c r="O64" i="130"/>
  <c r="S60" i="129"/>
  <c r="H12" i="129"/>
  <c r="H14" i="129"/>
  <c r="P14" i="129"/>
  <c r="H18" i="129"/>
  <c r="R36" i="129"/>
  <c r="I40" i="129"/>
  <c r="J56" i="129"/>
  <c r="P60" i="129"/>
  <c r="M74" i="129"/>
  <c r="R80" i="129"/>
  <c r="H96" i="129"/>
  <c r="O96" i="129"/>
  <c r="H98" i="129"/>
  <c r="O98" i="129"/>
  <c r="H100" i="129"/>
  <c r="O100" i="129"/>
  <c r="O26" i="129"/>
  <c r="G28" i="129"/>
  <c r="F28" i="129" s="1"/>
  <c r="L36" i="129"/>
  <c r="H50" i="129"/>
  <c r="O50" i="129"/>
  <c r="G52" i="129"/>
  <c r="F52" i="129" s="1"/>
  <c r="R56" i="129"/>
  <c r="J64" i="129"/>
  <c r="I96" i="129"/>
  <c r="P96" i="129"/>
  <c r="H10" i="129"/>
  <c r="H16" i="129"/>
  <c r="K18" i="129"/>
  <c r="F37" i="129"/>
  <c r="R38" i="129" s="1"/>
  <c r="G54" i="129"/>
  <c r="F54" i="129" s="1"/>
  <c r="M82" i="129"/>
  <c r="M84" i="129"/>
  <c r="M86" i="129"/>
  <c r="L60" i="129"/>
  <c r="H38" i="129"/>
  <c r="G40" i="129"/>
  <c r="F40" i="129" s="1"/>
  <c r="I54" i="129"/>
  <c r="O56" i="129"/>
  <c r="G60" i="129"/>
  <c r="M60" i="129"/>
  <c r="M64" i="129"/>
  <c r="M66" i="129"/>
  <c r="R72" i="129"/>
  <c r="J76" i="129"/>
  <c r="I82" i="129"/>
  <c r="P82" i="129"/>
  <c r="I84" i="129"/>
  <c r="G92" i="129"/>
  <c r="F92" i="129" s="1"/>
  <c r="M94" i="129"/>
  <c r="G38" i="129"/>
  <c r="O14" i="129"/>
  <c r="O40" i="129"/>
  <c r="M46" i="129"/>
  <c r="H60" i="129"/>
  <c r="O60" i="129"/>
  <c r="O64" i="129"/>
  <c r="O66" i="129"/>
  <c r="J82" i="129"/>
  <c r="J84" i="129"/>
  <c r="M98" i="129"/>
  <c r="H16" i="128"/>
  <c r="H60" i="128"/>
  <c r="G62" i="128"/>
  <c r="M62" i="128"/>
  <c r="R82" i="128"/>
  <c r="O16" i="128"/>
  <c r="K46" i="128"/>
  <c r="R46" i="128"/>
  <c r="O62" i="128"/>
  <c r="M74" i="128"/>
  <c r="M80" i="128"/>
  <c r="R90" i="128"/>
  <c r="M60" i="128"/>
  <c r="O74" i="128"/>
  <c r="M86" i="128"/>
  <c r="R94" i="128"/>
  <c r="R98" i="128"/>
  <c r="M56" i="128"/>
  <c r="M14" i="128"/>
  <c r="H18" i="128"/>
  <c r="H36" i="128"/>
  <c r="O36" i="128"/>
  <c r="M16" i="128"/>
  <c r="M96" i="128"/>
  <c r="I54" i="29"/>
  <c r="I12" i="29"/>
  <c r="H12" i="29" s="1"/>
  <c r="F19" i="29"/>
  <c r="G20" i="29" s="1"/>
  <c r="K50" i="29"/>
  <c r="F50" i="29" s="1"/>
  <c r="I64" i="29"/>
  <c r="H64" i="29" s="1"/>
  <c r="I74" i="29"/>
  <c r="H74" i="29" s="1"/>
  <c r="I80" i="29"/>
  <c r="H80" i="29" s="1"/>
  <c r="K90" i="29"/>
  <c r="I94" i="29"/>
  <c r="H94" i="29" s="1"/>
  <c r="J96" i="29"/>
  <c r="H96" i="29" s="1"/>
  <c r="L12" i="29"/>
  <c r="G44" i="29"/>
  <c r="F44" i="29" s="1"/>
  <c r="G46" i="29"/>
  <c r="F46" i="29" s="1"/>
  <c r="K62" i="29"/>
  <c r="F62" i="29" s="1"/>
  <c r="L64" i="29"/>
  <c r="K94" i="29"/>
  <c r="F94" i="29" s="1"/>
  <c r="K96" i="29"/>
  <c r="G22" i="29"/>
  <c r="G24" i="29"/>
  <c r="I46" i="29"/>
  <c r="H46" i="29" s="1"/>
  <c r="K60" i="29"/>
  <c r="H82" i="29"/>
  <c r="F34" i="29"/>
  <c r="H76" i="29"/>
  <c r="H19" i="29"/>
  <c r="M19" i="29" s="1"/>
  <c r="H44" i="29"/>
  <c r="H22" i="29"/>
  <c r="H72" i="29"/>
  <c r="F48" i="29"/>
  <c r="H69" i="29"/>
  <c r="M69" i="29" s="1"/>
  <c r="H56" i="29"/>
  <c r="F88" i="29"/>
  <c r="F28" i="29"/>
  <c r="L60" i="29"/>
  <c r="I14" i="29"/>
  <c r="K18" i="29"/>
  <c r="K22" i="29"/>
  <c r="I30" i="29"/>
  <c r="K36" i="29"/>
  <c r="G40" i="29"/>
  <c r="F40" i="29" s="1"/>
  <c r="F52" i="29"/>
  <c r="K54" i="29"/>
  <c r="F54" i="29" s="1"/>
  <c r="G58" i="29"/>
  <c r="I66" i="29"/>
  <c r="K74" i="29"/>
  <c r="K80" i="29"/>
  <c r="H90" i="29"/>
  <c r="G92" i="29"/>
  <c r="K98" i="29"/>
  <c r="F69" i="29"/>
  <c r="G70" i="29" s="1"/>
  <c r="K68" i="29"/>
  <c r="K84" i="29"/>
  <c r="L92" i="29"/>
  <c r="L16" i="29"/>
  <c r="G16" i="29"/>
  <c r="G26" i="29"/>
  <c r="F26" i="29" s="1"/>
  <c r="H32" i="29"/>
  <c r="I58" i="29"/>
  <c r="G68" i="29"/>
  <c r="L74" i="29"/>
  <c r="G78" i="29"/>
  <c r="L80" i="29"/>
  <c r="G84" i="29"/>
  <c r="K14" i="29"/>
  <c r="F14" i="29" s="1"/>
  <c r="I16" i="29"/>
  <c r="H26" i="29"/>
  <c r="H34" i="29"/>
  <c r="H42" i="29"/>
  <c r="I50" i="29"/>
  <c r="H60" i="29"/>
  <c r="K76" i="29"/>
  <c r="F76" i="29" s="1"/>
  <c r="I78" i="29"/>
  <c r="K82" i="29"/>
  <c r="F82" i="29" s="1"/>
  <c r="I84" i="29"/>
  <c r="F86" i="29"/>
  <c r="F100" i="29"/>
  <c r="F28" i="27"/>
  <c r="G14" i="27"/>
  <c r="N14" i="27"/>
  <c r="F26" i="27"/>
  <c r="F36" i="27"/>
  <c r="M56" i="27"/>
  <c r="F56" i="27" s="1"/>
  <c r="M62" i="27"/>
  <c r="G66" i="27"/>
  <c r="N66" i="27"/>
  <c r="H70" i="27"/>
  <c r="M74" i="27"/>
  <c r="M80" i="27"/>
  <c r="M86" i="27"/>
  <c r="F86" i="27" s="1"/>
  <c r="G96" i="27"/>
  <c r="M78" i="27"/>
  <c r="G60" i="27"/>
  <c r="N90" i="27"/>
  <c r="G62" i="27"/>
  <c r="G74" i="27"/>
  <c r="G80" i="27"/>
  <c r="M90" i="27"/>
  <c r="F72" i="27"/>
  <c r="G78" i="27"/>
  <c r="F78" i="27" s="1"/>
  <c r="G84" i="27"/>
  <c r="F84" i="27" s="1"/>
  <c r="M76" i="27"/>
  <c r="M82" i="27"/>
  <c r="M88" i="27"/>
  <c r="F88" i="27" s="1"/>
  <c r="J70" i="27"/>
  <c r="F24" i="27"/>
  <c r="F58" i="27"/>
  <c r="G76" i="27"/>
  <c r="G82" i="27"/>
  <c r="K70" i="27"/>
  <c r="H10" i="26"/>
  <c r="J11" i="26"/>
  <c r="L12" i="26"/>
  <c r="L19" i="26"/>
  <c r="H23" i="26"/>
  <c r="H29" i="26"/>
  <c r="L31" i="26"/>
  <c r="J36" i="26"/>
  <c r="H42" i="26"/>
  <c r="J43" i="26"/>
  <c r="L44" i="26"/>
  <c r="H48" i="26"/>
  <c r="J49" i="26"/>
  <c r="L50" i="26"/>
  <c r="J10" i="26"/>
  <c r="N12" i="26"/>
  <c r="J42" i="26"/>
  <c r="N44" i="26"/>
  <c r="J48" i="26"/>
  <c r="H51" i="26"/>
  <c r="H74" i="71"/>
  <c r="F74" i="71" s="1"/>
  <c r="H66" i="71"/>
  <c r="F66" i="71" s="1"/>
  <c r="H98" i="71"/>
  <c r="F98" i="71" s="1"/>
  <c r="H58" i="71"/>
  <c r="F58" i="71" s="1"/>
  <c r="H76" i="71"/>
  <c r="F76" i="71" s="1"/>
  <c r="H96" i="71"/>
  <c r="F96" i="71" s="1"/>
  <c r="K46" i="71"/>
  <c r="G46" i="71"/>
  <c r="M46" i="71"/>
  <c r="H46" i="71"/>
  <c r="J46" i="71"/>
  <c r="J24" i="71"/>
  <c r="G24" i="71"/>
  <c r="F24" i="71" s="1"/>
  <c r="J36" i="71"/>
  <c r="K36" i="71"/>
  <c r="G36" i="71"/>
  <c r="F36" i="71" s="1"/>
  <c r="J48" i="71"/>
  <c r="H48" i="71"/>
  <c r="F48" i="71" s="1"/>
  <c r="G12" i="71"/>
  <c r="M12" i="71"/>
  <c r="H12" i="71"/>
  <c r="K12" i="71"/>
  <c r="J12" i="71"/>
  <c r="J26" i="71"/>
  <c r="K26" i="71"/>
  <c r="H26" i="71"/>
  <c r="F26" i="71" s="1"/>
  <c r="M26" i="71"/>
  <c r="J38" i="71"/>
  <c r="G38" i="71"/>
  <c r="F38" i="71" s="1"/>
  <c r="J50" i="71"/>
  <c r="G50" i="71"/>
  <c r="F50" i="71" s="1"/>
  <c r="G34" i="71"/>
  <c r="F34" i="71" s="1"/>
  <c r="J34" i="71"/>
  <c r="H40" i="71"/>
  <c r="J40" i="71"/>
  <c r="G40" i="71"/>
  <c r="G52" i="71"/>
  <c r="F52" i="71" s="1"/>
  <c r="J52" i="71"/>
  <c r="K52" i="71"/>
  <c r="K16" i="71"/>
  <c r="J16" i="71"/>
  <c r="L16" i="71"/>
  <c r="G16" i="71"/>
  <c r="H16" i="71"/>
  <c r="G30" i="71"/>
  <c r="H30" i="71"/>
  <c r="J30" i="71"/>
  <c r="G54" i="71"/>
  <c r="I54" i="71"/>
  <c r="J54" i="71"/>
  <c r="K22" i="71"/>
  <c r="G22" i="71"/>
  <c r="M22" i="71"/>
  <c r="J22" i="71"/>
  <c r="H22" i="71"/>
  <c r="J18" i="71"/>
  <c r="K18" i="71"/>
  <c r="I18" i="71"/>
  <c r="L18" i="71"/>
  <c r="G18" i="71"/>
  <c r="M18" i="71"/>
  <c r="H18" i="71"/>
  <c r="G32" i="71"/>
  <c r="F32" i="71" s="1"/>
  <c r="J32" i="71"/>
  <c r="G44" i="71"/>
  <c r="F44" i="71" s="1"/>
  <c r="J44" i="71"/>
  <c r="K92" i="71"/>
  <c r="J72" i="71"/>
  <c r="K62" i="71"/>
  <c r="J94" i="71"/>
  <c r="L60" i="71"/>
  <c r="J74" i="71"/>
  <c r="K74" i="71"/>
  <c r="M80" i="71"/>
  <c r="K90" i="71"/>
  <c r="M62" i="71"/>
  <c r="L82" i="71"/>
  <c r="M92" i="71"/>
  <c r="J100" i="71"/>
  <c r="J14" i="71"/>
  <c r="G62" i="71"/>
  <c r="F62" i="71" s="1"/>
  <c r="K76" i="71"/>
  <c r="M82" i="71"/>
  <c r="M14" i="71"/>
  <c r="I88" i="71"/>
  <c r="K56" i="71"/>
  <c r="J58" i="71"/>
  <c r="J84" i="71"/>
  <c r="J88" i="71"/>
  <c r="J90" i="71"/>
  <c r="J92" i="71"/>
  <c r="I94" i="71"/>
  <c r="F94" i="71" s="1"/>
  <c r="J96" i="71"/>
  <c r="M98" i="71"/>
  <c r="J60" i="71"/>
  <c r="M66" i="71"/>
  <c r="J82" i="71"/>
  <c r="M86" i="71"/>
  <c r="M90" i="71"/>
  <c r="K96" i="71"/>
  <c r="J98" i="71"/>
  <c r="I14" i="71"/>
  <c r="K60" i="71"/>
  <c r="J78" i="71"/>
  <c r="J80" i="71"/>
  <c r="K82" i="71"/>
  <c r="M84" i="71"/>
  <c r="M94" i="71"/>
  <c r="M100" i="71"/>
  <c r="J64" i="71"/>
  <c r="G68" i="71"/>
  <c r="F68" i="71" s="1"/>
  <c r="J76" i="71"/>
  <c r="K80" i="71"/>
  <c r="M96" i="71"/>
  <c r="K14" i="71"/>
  <c r="G56" i="71"/>
  <c r="K64" i="71"/>
  <c r="J66" i="71"/>
  <c r="M78" i="71"/>
  <c r="H86" i="71"/>
  <c r="L14" i="71"/>
  <c r="J56" i="71"/>
  <c r="L64" i="71"/>
  <c r="K66" i="71"/>
  <c r="J68" i="71"/>
  <c r="J86" i="71"/>
  <c r="H88" i="71"/>
  <c r="H56" i="71"/>
  <c r="H78" i="71"/>
  <c r="H82" i="71"/>
  <c r="H84" i="71"/>
  <c r="G64" i="71"/>
  <c r="F64" i="71" s="1"/>
  <c r="G14" i="71"/>
  <c r="H100" i="71"/>
  <c r="K78" i="71"/>
  <c r="G82" i="71"/>
  <c r="K84" i="71"/>
  <c r="I86" i="71"/>
  <c r="K94" i="71"/>
  <c r="K100" i="71"/>
  <c r="G88" i="71"/>
  <c r="G78" i="71"/>
  <c r="G84" i="71"/>
  <c r="K86" i="71"/>
  <c r="G100" i="71"/>
  <c r="H42" i="20"/>
  <c r="H45" i="20"/>
  <c r="H51" i="20"/>
  <c r="J10" i="20"/>
  <c r="J14" i="20"/>
  <c r="J20" i="20"/>
  <c r="J23" i="20"/>
  <c r="J26" i="20"/>
  <c r="J29" i="20"/>
  <c r="J32" i="20"/>
  <c r="J35" i="20"/>
  <c r="J39" i="20"/>
  <c r="J48" i="20"/>
  <c r="H9" i="20"/>
  <c r="L10" i="20"/>
  <c r="H12" i="20"/>
  <c r="H41" i="20"/>
  <c r="H44" i="20"/>
  <c r="H47" i="20"/>
  <c r="H50" i="20"/>
  <c r="H53" i="20"/>
  <c r="O15" i="25"/>
  <c r="O35" i="25"/>
  <c r="O42" i="25"/>
  <c r="O10" i="25"/>
  <c r="O25" i="25"/>
  <c r="O33" i="25"/>
  <c r="O41" i="25"/>
  <c r="O47" i="25"/>
  <c r="O53" i="25"/>
  <c r="O9" i="25"/>
  <c r="O32" i="25"/>
  <c r="O40" i="25"/>
  <c r="O52" i="25"/>
  <c r="G13" i="25"/>
  <c r="O13" i="25" s="1"/>
  <c r="O37" i="25"/>
  <c r="O51" i="25"/>
  <c r="F13" i="25"/>
  <c r="N14" i="25"/>
  <c r="F38" i="25"/>
  <c r="H10" i="18"/>
  <c r="H14" i="18"/>
  <c r="H23" i="18"/>
  <c r="H26" i="18"/>
  <c r="H29" i="18"/>
  <c r="H32" i="18"/>
  <c r="H35" i="18"/>
  <c r="H42" i="18"/>
  <c r="H45" i="18"/>
  <c r="H48" i="18"/>
  <c r="H51" i="18"/>
  <c r="H9" i="18"/>
  <c r="H12" i="18"/>
  <c r="H16" i="18"/>
  <c r="H25" i="18"/>
  <c r="H31" i="18"/>
  <c r="H34" i="18"/>
  <c r="H37" i="18"/>
  <c r="H41" i="18"/>
  <c r="H44" i="18"/>
  <c r="H47" i="18"/>
  <c r="H50" i="18"/>
  <c r="H53" i="18"/>
  <c r="L9" i="17"/>
  <c r="L10" i="17"/>
  <c r="L11" i="17"/>
  <c r="L12" i="17"/>
  <c r="L14" i="17"/>
  <c r="L29" i="17"/>
  <c r="L32" i="17"/>
  <c r="L33" i="17"/>
  <c r="L34" i="17"/>
  <c r="L36" i="17"/>
  <c r="L43" i="17"/>
  <c r="L44" i="17"/>
  <c r="L52" i="17"/>
  <c r="L53" i="17"/>
  <c r="P9" i="17"/>
  <c r="P10" i="17"/>
  <c r="P11" i="17"/>
  <c r="P12" i="17"/>
  <c r="P14" i="17"/>
  <c r="P36" i="17"/>
  <c r="P43" i="17"/>
  <c r="P44" i="17"/>
  <c r="P45" i="17"/>
  <c r="P49" i="17"/>
  <c r="P50" i="17"/>
  <c r="P51" i="17"/>
  <c r="P52" i="17"/>
  <c r="P53" i="17"/>
  <c r="H34" i="16"/>
  <c r="J48" i="16"/>
  <c r="H50" i="16"/>
  <c r="J42" i="16"/>
  <c r="H47" i="16"/>
  <c r="L48" i="16"/>
  <c r="H44" i="16"/>
  <c r="J47" i="16"/>
  <c r="J36" i="16"/>
  <c r="H40" i="16"/>
  <c r="J44" i="16"/>
  <c r="L29" i="16"/>
  <c r="J43" i="16"/>
  <c r="H46" i="16"/>
  <c r="N49" i="16"/>
  <c r="J51" i="16"/>
  <c r="L36" i="16"/>
  <c r="L49" i="16"/>
  <c r="H14" i="16"/>
  <c r="N42" i="16"/>
  <c r="H45" i="16"/>
  <c r="J46" i="16"/>
  <c r="H51" i="16"/>
  <c r="H11" i="16"/>
  <c r="H18" i="16"/>
  <c r="H49" i="16"/>
  <c r="L51" i="16"/>
  <c r="L34" i="15"/>
  <c r="L46" i="15"/>
  <c r="L62" i="15"/>
  <c r="I12" i="15"/>
  <c r="L14" i="15"/>
  <c r="L18" i="15"/>
  <c r="L24" i="15"/>
  <c r="I26" i="15"/>
  <c r="L36" i="15"/>
  <c r="L40" i="15"/>
  <c r="L52" i="15"/>
  <c r="L56" i="15"/>
  <c r="L60" i="15"/>
  <c r="L68" i="15"/>
  <c r="L74" i="15"/>
  <c r="L78" i="15"/>
  <c r="I80" i="15"/>
  <c r="L82" i="15"/>
  <c r="L86" i="15"/>
  <c r="L90" i="15"/>
  <c r="I92" i="15"/>
  <c r="L94" i="15"/>
  <c r="I96" i="15"/>
  <c r="L98" i="15"/>
  <c r="L22" i="15"/>
  <c r="L54" i="15"/>
  <c r="L66" i="15"/>
  <c r="L76" i="15"/>
  <c r="J12" i="15"/>
  <c r="M14" i="15"/>
  <c r="G18" i="15"/>
  <c r="M18" i="15"/>
  <c r="J22" i="15"/>
  <c r="M24" i="15"/>
  <c r="J26" i="15"/>
  <c r="J30" i="15"/>
  <c r="M32" i="15"/>
  <c r="M40" i="15"/>
  <c r="M44" i="15"/>
  <c r="M52" i="15"/>
  <c r="M56" i="15"/>
  <c r="M60" i="15"/>
  <c r="M64" i="15"/>
  <c r="M68" i="15"/>
  <c r="M74" i="15"/>
  <c r="J80" i="15"/>
  <c r="G82" i="15"/>
  <c r="M82" i="15"/>
  <c r="M86" i="15"/>
  <c r="G90" i="15"/>
  <c r="M90" i="15"/>
  <c r="J92" i="15"/>
  <c r="J96" i="15"/>
  <c r="M98" i="15"/>
  <c r="J100" i="15"/>
  <c r="L16" i="15"/>
  <c r="L30" i="15"/>
  <c r="L58" i="15"/>
  <c r="L72" i="15"/>
  <c r="K12" i="15"/>
  <c r="H14" i="15"/>
  <c r="N14" i="15"/>
  <c r="K16" i="15"/>
  <c r="H18" i="15"/>
  <c r="N18" i="15"/>
  <c r="K22" i="15"/>
  <c r="N24" i="15"/>
  <c r="K26" i="15"/>
  <c r="K46" i="15"/>
  <c r="N52" i="15"/>
  <c r="N56" i="15"/>
  <c r="K62" i="15"/>
  <c r="H74" i="15"/>
  <c r="N74" i="15"/>
  <c r="K76" i="15"/>
  <c r="N78" i="15"/>
  <c r="K80" i="15"/>
  <c r="H82" i="15"/>
  <c r="N82" i="15"/>
  <c r="N86" i="15"/>
  <c r="H90" i="15"/>
  <c r="N90" i="15"/>
  <c r="K92" i="15"/>
  <c r="N94" i="15"/>
  <c r="K96" i="15"/>
  <c r="N98" i="15"/>
  <c r="K100" i="15"/>
  <c r="L12" i="15"/>
  <c r="L92" i="15"/>
  <c r="G12" i="15"/>
  <c r="M12" i="15"/>
  <c r="J14" i="15"/>
  <c r="M16" i="15"/>
  <c r="M22" i="15"/>
  <c r="M26" i="15"/>
  <c r="M30" i="15"/>
  <c r="M58" i="15"/>
  <c r="M62" i="15"/>
  <c r="M66" i="15"/>
  <c r="J74" i="15"/>
  <c r="M76" i="15"/>
  <c r="G80" i="15"/>
  <c r="M80" i="15"/>
  <c r="J82" i="15"/>
  <c r="M84" i="15"/>
  <c r="J86" i="15"/>
  <c r="M88" i="15"/>
  <c r="J90" i="15"/>
  <c r="G92" i="15"/>
  <c r="M92" i="15"/>
  <c r="M96" i="15"/>
  <c r="G100" i="15"/>
  <c r="M100" i="15"/>
  <c r="L80" i="15"/>
  <c r="H12" i="15"/>
  <c r="H72" i="15"/>
  <c r="H92" i="15"/>
  <c r="H10" i="14"/>
  <c r="I12" i="14"/>
  <c r="H14" i="14"/>
  <c r="N16" i="14"/>
  <c r="M18" i="14"/>
  <c r="L24" i="14"/>
  <c r="I26" i="14"/>
  <c r="L34" i="14"/>
  <c r="M50" i="14"/>
  <c r="M58" i="14"/>
  <c r="M62" i="14"/>
  <c r="M66" i="14"/>
  <c r="H74" i="14"/>
  <c r="N76" i="14"/>
  <c r="K78" i="14"/>
  <c r="I80" i="14"/>
  <c r="J82" i="14"/>
  <c r="L86" i="14"/>
  <c r="H90" i="14"/>
  <c r="I92" i="14"/>
  <c r="N96" i="14"/>
  <c r="K98" i="14"/>
  <c r="L46" i="14"/>
  <c r="L58" i="14"/>
  <c r="J10" i="14"/>
  <c r="J12" i="14"/>
  <c r="J14" i="14"/>
  <c r="N18" i="14"/>
  <c r="M24" i="14"/>
  <c r="J26" i="14"/>
  <c r="L30" i="14"/>
  <c r="J44" i="14"/>
  <c r="F44" i="14" s="1"/>
  <c r="N46" i="14"/>
  <c r="K52" i="14"/>
  <c r="K56" i="14"/>
  <c r="N62" i="14"/>
  <c r="N66" i="14"/>
  <c r="K68" i="14"/>
  <c r="L72" i="14"/>
  <c r="J74" i="14"/>
  <c r="L78" i="14"/>
  <c r="J80" i="14"/>
  <c r="L82" i="14"/>
  <c r="N86" i="14"/>
  <c r="J90" i="14"/>
  <c r="J92" i="14"/>
  <c r="I94" i="14"/>
  <c r="L98" i="14"/>
  <c r="J100" i="14"/>
  <c r="L10" i="14"/>
  <c r="L12" i="14"/>
  <c r="L14" i="14"/>
  <c r="J22" i="14"/>
  <c r="L26" i="14"/>
  <c r="N30" i="14"/>
  <c r="L52" i="14"/>
  <c r="L56" i="14"/>
  <c r="L60" i="14"/>
  <c r="L68" i="14"/>
  <c r="L74" i="14"/>
  <c r="L80" i="14"/>
  <c r="N82" i="14"/>
  <c r="L90" i="14"/>
  <c r="L92" i="14"/>
  <c r="M98" i="14"/>
  <c r="K100" i="14"/>
  <c r="L62" i="14"/>
  <c r="N10" i="14"/>
  <c r="N12" i="14"/>
  <c r="N14" i="14"/>
  <c r="K16" i="14"/>
  <c r="K22" i="14"/>
  <c r="H72" i="14"/>
  <c r="N74" i="14"/>
  <c r="K76" i="14"/>
  <c r="N80" i="14"/>
  <c r="N90" i="14"/>
  <c r="N92" i="14"/>
  <c r="L94" i="14"/>
  <c r="I96" i="14"/>
  <c r="L100" i="14"/>
  <c r="L22" i="14"/>
  <c r="N100" i="14"/>
  <c r="F7" i="14"/>
  <c r="G8" i="14" s="1"/>
  <c r="G90" i="14"/>
  <c r="K12" i="14"/>
  <c r="K26" i="14"/>
  <c r="K80" i="14"/>
  <c r="K92" i="14"/>
  <c r="K96" i="14"/>
  <c r="M10" i="14"/>
  <c r="F28" i="14"/>
  <c r="G82" i="14"/>
  <c r="I10" i="14"/>
  <c r="I14" i="14"/>
  <c r="I18" i="14"/>
  <c r="I74" i="14"/>
  <c r="I82" i="14"/>
  <c r="I90" i="14"/>
  <c r="M74" i="14"/>
  <c r="G12" i="14"/>
  <c r="F42" i="14"/>
  <c r="G80" i="14"/>
  <c r="G92" i="14"/>
  <c r="G100" i="14"/>
  <c r="G10" i="14"/>
  <c r="M14" i="14"/>
  <c r="M82" i="14"/>
  <c r="M90" i="14"/>
  <c r="H9" i="10"/>
  <c r="J9" i="10"/>
  <c r="J51" i="10"/>
  <c r="H51" i="10"/>
  <c r="L9" i="10"/>
  <c r="L11" i="10"/>
  <c r="L14" i="10"/>
  <c r="L16" i="10"/>
  <c r="L30" i="10"/>
  <c r="L39" i="10"/>
  <c r="L41" i="10"/>
  <c r="L43" i="10"/>
  <c r="L49" i="10"/>
  <c r="L51" i="10"/>
  <c r="L53" i="10"/>
  <c r="N9" i="10"/>
  <c r="N43" i="10"/>
  <c r="N49" i="10"/>
  <c r="N51" i="10"/>
  <c r="N53" i="10"/>
  <c r="H10" i="10"/>
  <c r="J10" i="10"/>
  <c r="H44" i="10"/>
  <c r="J44" i="10"/>
  <c r="H48" i="10"/>
  <c r="J48" i="10"/>
  <c r="H10" i="9"/>
  <c r="L25" i="9"/>
  <c r="L31" i="9"/>
  <c r="L37" i="9"/>
  <c r="L44" i="9"/>
  <c r="H48" i="9"/>
  <c r="L50" i="9"/>
  <c r="N51" i="9"/>
  <c r="H9" i="9"/>
  <c r="J10" i="9"/>
  <c r="L11" i="9"/>
  <c r="N12" i="9"/>
  <c r="L30" i="9"/>
  <c r="N44" i="9"/>
  <c r="J48" i="9"/>
  <c r="L49" i="9"/>
  <c r="J9" i="9"/>
  <c r="L10" i="9"/>
  <c r="L35" i="9"/>
  <c r="H40" i="9"/>
  <c r="J41" i="9"/>
  <c r="L42" i="9"/>
  <c r="L48" i="9"/>
  <c r="J53" i="9"/>
  <c r="L9" i="9"/>
  <c r="L16" i="9"/>
  <c r="J46" i="9"/>
  <c r="H51" i="9"/>
  <c r="L53" i="9"/>
  <c r="H31" i="7"/>
  <c r="H53" i="7"/>
  <c r="R12" i="7"/>
  <c r="H18" i="7"/>
  <c r="H36" i="7"/>
  <c r="R9" i="7"/>
  <c r="P10" i="7"/>
  <c r="J12" i="7"/>
  <c r="H14" i="7"/>
  <c r="L17" i="7"/>
  <c r="H23" i="7"/>
  <c r="L26" i="7"/>
  <c r="J31" i="7"/>
  <c r="H32" i="7"/>
  <c r="L35" i="7"/>
  <c r="J41" i="7"/>
  <c r="H42" i="7"/>
  <c r="J46" i="7"/>
  <c r="H50" i="7"/>
  <c r="P51" i="7"/>
  <c r="J53" i="7"/>
  <c r="R53" i="7"/>
  <c r="H12" i="7"/>
  <c r="R42" i="7"/>
  <c r="H46" i="7"/>
  <c r="H9" i="7"/>
  <c r="R10" i="7"/>
  <c r="L12" i="7"/>
  <c r="H19" i="7"/>
  <c r="L22" i="7"/>
  <c r="H28" i="7"/>
  <c r="L31" i="7"/>
  <c r="H33" i="7"/>
  <c r="H37" i="7"/>
  <c r="R39" i="7"/>
  <c r="N40" i="7"/>
  <c r="L41" i="7"/>
  <c r="H43" i="7"/>
  <c r="R43" i="7"/>
  <c r="P44" i="7"/>
  <c r="H47" i="7"/>
  <c r="R51" i="7"/>
  <c r="L53" i="7"/>
  <c r="H10" i="7"/>
  <c r="L14" i="7"/>
  <c r="L23" i="7"/>
  <c r="H29" i="7"/>
  <c r="L32" i="7"/>
  <c r="H39" i="7"/>
  <c r="L42" i="7"/>
  <c r="R44" i="7"/>
  <c r="N49" i="7"/>
  <c r="H51" i="7"/>
  <c r="L9" i="7"/>
  <c r="L19" i="7"/>
  <c r="L28" i="7"/>
  <c r="L37" i="7"/>
  <c r="H40" i="7"/>
  <c r="J10" i="5"/>
  <c r="J11" i="5"/>
  <c r="J12" i="5"/>
  <c r="J16" i="5"/>
  <c r="J21" i="5"/>
  <c r="J26" i="5"/>
  <c r="J33" i="5"/>
  <c r="J34" i="5"/>
  <c r="J35" i="5"/>
  <c r="J36" i="5"/>
  <c r="J37" i="5"/>
  <c r="J44" i="5"/>
  <c r="J45" i="5"/>
  <c r="J50" i="5"/>
  <c r="J51" i="5"/>
  <c r="J52" i="5"/>
  <c r="J53" i="5"/>
  <c r="L11" i="5"/>
  <c r="L12" i="5"/>
  <c r="L21" i="5"/>
  <c r="L33" i="5"/>
  <c r="L51" i="5"/>
  <c r="N12" i="5"/>
  <c r="N11" i="4"/>
  <c r="N14" i="4"/>
  <c r="N52" i="4"/>
  <c r="N21" i="4"/>
  <c r="P30" i="4"/>
  <c r="N36" i="4"/>
  <c r="N12" i="4"/>
  <c r="P12" i="4"/>
  <c r="N26" i="4"/>
  <c r="N31" i="4"/>
  <c r="N45" i="4"/>
  <c r="N51" i="4"/>
  <c r="H9" i="4"/>
  <c r="H10" i="4"/>
  <c r="H11" i="4"/>
  <c r="H12" i="4"/>
  <c r="H14" i="4"/>
  <c r="H15" i="4"/>
  <c r="H16" i="4"/>
  <c r="H18" i="4"/>
  <c r="H20" i="4"/>
  <c r="H21" i="4"/>
  <c r="H25" i="4"/>
  <c r="H26" i="4"/>
  <c r="H27" i="4"/>
  <c r="H29" i="4"/>
  <c r="H31" i="4"/>
  <c r="H32" i="4"/>
  <c r="H33" i="4"/>
  <c r="H34" i="4"/>
  <c r="H35" i="4"/>
  <c r="H36" i="4"/>
  <c r="H37" i="4"/>
  <c r="H39" i="4"/>
  <c r="H40" i="4"/>
  <c r="H41" i="4"/>
  <c r="H42" i="4"/>
  <c r="H43" i="4"/>
  <c r="H44" i="4"/>
  <c r="H45" i="4"/>
  <c r="H47" i="4"/>
  <c r="H48" i="4"/>
  <c r="H50" i="4"/>
  <c r="H51" i="4"/>
  <c r="H52" i="4"/>
  <c r="H53" i="4"/>
  <c r="J10" i="4"/>
  <c r="J11" i="4"/>
  <c r="J12" i="4"/>
  <c r="J14" i="4"/>
  <c r="J15" i="4"/>
  <c r="J18" i="4"/>
  <c r="J20" i="4"/>
  <c r="J21" i="4"/>
  <c r="J23" i="4"/>
  <c r="J25" i="4"/>
  <c r="J26" i="4"/>
  <c r="J27" i="4"/>
  <c r="J29" i="4"/>
  <c r="J30" i="4"/>
  <c r="J31" i="4"/>
  <c r="J33" i="4"/>
  <c r="J34" i="4"/>
  <c r="J35" i="4"/>
  <c r="J36" i="4"/>
  <c r="J37" i="4"/>
  <c r="J40" i="4"/>
  <c r="J41" i="4"/>
  <c r="J42" i="4"/>
  <c r="J43" i="4"/>
  <c r="J44" i="4"/>
  <c r="J50" i="4"/>
  <c r="J51" i="4"/>
  <c r="J52" i="4"/>
  <c r="J53" i="4"/>
  <c r="L10" i="3"/>
  <c r="L11" i="3"/>
  <c r="L12" i="3"/>
  <c r="L14" i="3"/>
  <c r="L18" i="3"/>
  <c r="L20" i="3"/>
  <c r="L21" i="3"/>
  <c r="L25" i="3"/>
  <c r="L26" i="3"/>
  <c r="L27" i="3"/>
  <c r="L28" i="3"/>
  <c r="L29" i="3"/>
  <c r="L30" i="3"/>
  <c r="L31" i="3"/>
  <c r="L32" i="3"/>
  <c r="L33" i="3"/>
  <c r="L34" i="3"/>
  <c r="L35" i="3"/>
  <c r="L36" i="3"/>
  <c r="L37" i="3"/>
  <c r="L40" i="3"/>
  <c r="L41" i="3"/>
  <c r="L42" i="3"/>
  <c r="L43" i="3"/>
  <c r="L44" i="3"/>
  <c r="L45" i="3"/>
  <c r="L47" i="3"/>
  <c r="L48" i="3"/>
  <c r="L50" i="3"/>
  <c r="L51" i="3"/>
  <c r="L52" i="3"/>
  <c r="L53" i="3"/>
  <c r="N11" i="3"/>
  <c r="N12" i="3"/>
  <c r="N14" i="3"/>
  <c r="N21" i="3"/>
  <c r="N26" i="3"/>
  <c r="N31" i="3"/>
  <c r="N33" i="3"/>
  <c r="N34" i="3"/>
  <c r="N36" i="3"/>
  <c r="N50" i="3"/>
  <c r="N51" i="3"/>
  <c r="N52" i="3"/>
  <c r="P21" i="3"/>
  <c r="P26" i="3"/>
  <c r="P33" i="3"/>
  <c r="P35" i="3"/>
  <c r="P36" i="3"/>
  <c r="P45" i="3"/>
  <c r="P51" i="3"/>
  <c r="P53" i="3"/>
  <c r="J10" i="117"/>
  <c r="J11" i="117"/>
  <c r="J12" i="117"/>
  <c r="J14" i="117"/>
  <c r="J21" i="117"/>
  <c r="J44" i="117"/>
  <c r="J50" i="117"/>
  <c r="J51" i="117"/>
  <c r="J52" i="117"/>
  <c r="L12" i="117"/>
  <c r="L10" i="116"/>
  <c r="L12" i="116"/>
  <c r="L14" i="116"/>
  <c r="L21" i="116"/>
  <c r="L52" i="116"/>
  <c r="L53" i="116"/>
  <c r="F13" i="115"/>
  <c r="H13" i="115" s="1"/>
  <c r="P14" i="115"/>
  <c r="N13" i="115"/>
  <c r="H40" i="115"/>
  <c r="H42" i="115"/>
  <c r="H43" i="115"/>
  <c r="H44" i="115"/>
  <c r="H45" i="115"/>
  <c r="H48" i="115"/>
  <c r="H49" i="115"/>
  <c r="H50" i="115"/>
  <c r="H51" i="115"/>
  <c r="H52" i="115"/>
  <c r="H53" i="115"/>
  <c r="H8" i="115"/>
  <c r="H9" i="115"/>
  <c r="H10" i="115"/>
  <c r="H11" i="115"/>
  <c r="H12" i="115"/>
  <c r="H14" i="115"/>
  <c r="H15" i="115"/>
  <c r="H21" i="115"/>
  <c r="H25" i="115"/>
  <c r="H26" i="115"/>
  <c r="H28" i="115"/>
  <c r="H29" i="115"/>
  <c r="H30" i="115"/>
  <c r="H31" i="115"/>
  <c r="H33" i="115"/>
  <c r="H34" i="115"/>
  <c r="H36" i="115"/>
  <c r="H37" i="115"/>
  <c r="J38" i="115"/>
  <c r="J43" i="115"/>
  <c r="J44" i="115"/>
  <c r="J50" i="115"/>
  <c r="J51" i="115"/>
  <c r="J52" i="115"/>
  <c r="J53" i="115"/>
  <c r="H8" i="113"/>
  <c r="H9" i="113"/>
  <c r="H10" i="113"/>
  <c r="H11" i="113"/>
  <c r="H12" i="113"/>
  <c r="J14" i="113"/>
  <c r="J16" i="113"/>
  <c r="J21" i="113"/>
  <c r="J23" i="113"/>
  <c r="J33" i="113"/>
  <c r="J34" i="113"/>
  <c r="J35" i="113"/>
  <c r="J36" i="113"/>
  <c r="L47" i="113"/>
  <c r="L51" i="113"/>
  <c r="J7" i="113"/>
  <c r="J10" i="113"/>
  <c r="J11" i="113"/>
  <c r="J12" i="113"/>
  <c r="L33" i="113"/>
  <c r="L12" i="113"/>
  <c r="P51" i="113"/>
  <c r="N7" i="113"/>
  <c r="N12" i="113"/>
  <c r="P7" i="113"/>
  <c r="N28" i="112"/>
  <c r="L53" i="112"/>
  <c r="H12" i="112"/>
  <c r="J14" i="112"/>
  <c r="J16" i="112"/>
  <c r="H19" i="112"/>
  <c r="H22" i="112"/>
  <c r="P26" i="112"/>
  <c r="J32" i="112"/>
  <c r="J34" i="112"/>
  <c r="J36" i="112"/>
  <c r="J43" i="112"/>
  <c r="H46" i="112"/>
  <c r="J20" i="112"/>
  <c r="H10" i="112"/>
  <c r="P30" i="112"/>
  <c r="J50" i="112"/>
  <c r="J51" i="112"/>
  <c r="J21" i="112"/>
  <c r="J27" i="112"/>
  <c r="J42" i="112"/>
  <c r="H45" i="112"/>
  <c r="H49" i="112"/>
  <c r="L50" i="112"/>
  <c r="J52" i="112"/>
  <c r="J23" i="112"/>
  <c r="H47" i="112"/>
  <c r="H9" i="112"/>
  <c r="J15" i="112"/>
  <c r="J18" i="112"/>
  <c r="J25" i="112"/>
  <c r="J29" i="112"/>
  <c r="J35" i="112"/>
  <c r="J37" i="112"/>
  <c r="J41" i="112"/>
  <c r="J39" i="112"/>
  <c r="F7" i="112"/>
  <c r="H11" i="112"/>
  <c r="H17" i="112"/>
  <c r="N21" i="112"/>
  <c r="H24" i="112"/>
  <c r="L29" i="112"/>
  <c r="J31" i="112"/>
  <c r="P33" i="112"/>
  <c r="J40" i="112"/>
  <c r="H41" i="112"/>
  <c r="J44" i="112"/>
  <c r="L45" i="112"/>
  <c r="J48" i="112"/>
  <c r="L14" i="114"/>
  <c r="L15" i="114"/>
  <c r="L16" i="114"/>
  <c r="L35" i="114"/>
  <c r="L36" i="114"/>
  <c r="L37" i="114"/>
  <c r="N45" i="114"/>
  <c r="N51" i="114"/>
  <c r="N14" i="114"/>
  <c r="N21" i="114"/>
  <c r="N26" i="114"/>
  <c r="N31" i="114"/>
  <c r="N33" i="114"/>
  <c r="N34" i="114"/>
  <c r="N35" i="114"/>
  <c r="N36" i="114"/>
  <c r="P51" i="114"/>
  <c r="P21" i="114"/>
  <c r="H39" i="114"/>
  <c r="H40" i="114"/>
  <c r="H41" i="114"/>
  <c r="H42" i="114"/>
  <c r="H43" i="114"/>
  <c r="H44" i="114"/>
  <c r="H45" i="114"/>
  <c r="H48" i="114"/>
  <c r="H50" i="114"/>
  <c r="H51" i="114"/>
  <c r="H52" i="114"/>
  <c r="H53" i="114"/>
  <c r="P13" i="115"/>
  <c r="N14" i="112"/>
  <c r="L25" i="112"/>
  <c r="L34" i="112"/>
  <c r="L37" i="112"/>
  <c r="N45" i="112"/>
  <c r="N51" i="112"/>
  <c r="N52" i="112"/>
  <c r="L20" i="112"/>
  <c r="L27" i="112"/>
  <c r="L28" i="112"/>
  <c r="L31" i="112"/>
  <c r="N31" i="112"/>
  <c r="L36" i="112"/>
  <c r="L15" i="112"/>
  <c r="H42" i="112"/>
  <c r="H43" i="112"/>
  <c r="H44" i="112"/>
  <c r="H48" i="112"/>
  <c r="H50" i="112"/>
  <c r="H51" i="112"/>
  <c r="H52" i="112"/>
  <c r="P12" i="112"/>
  <c r="L18" i="112"/>
  <c r="L26" i="112"/>
  <c r="L30" i="112"/>
  <c r="N33" i="112"/>
  <c r="L35" i="112"/>
  <c r="F13" i="114"/>
  <c r="L13" i="114" s="1"/>
  <c r="G36" i="133"/>
  <c r="G68" i="133"/>
  <c r="G80" i="133"/>
  <c r="F80" i="133" s="1"/>
  <c r="F81" i="133"/>
  <c r="G82" i="133" s="1"/>
  <c r="G96" i="133"/>
  <c r="G34" i="132"/>
  <c r="F35" i="132"/>
  <c r="G36" i="132" s="1"/>
  <c r="G50" i="132"/>
  <c r="F50" i="132" s="1"/>
  <c r="F51" i="132"/>
  <c r="G66" i="132"/>
  <c r="G82" i="132"/>
  <c r="G98" i="132"/>
  <c r="F98" i="132" s="1"/>
  <c r="F23" i="131"/>
  <c r="G64" i="131"/>
  <c r="F65" i="131"/>
  <c r="G88" i="131"/>
  <c r="F88" i="131" s="1"/>
  <c r="H70" i="133"/>
  <c r="F21" i="131"/>
  <c r="F57" i="133"/>
  <c r="F23" i="132"/>
  <c r="F87" i="132"/>
  <c r="G88" i="132" s="1"/>
  <c r="F33" i="131"/>
  <c r="G80" i="131"/>
  <c r="F80" i="131" s="1"/>
  <c r="G92" i="131"/>
  <c r="F93" i="131"/>
  <c r="G94" i="131" s="1"/>
  <c r="K20" i="132"/>
  <c r="Q70" i="132"/>
  <c r="F15" i="131"/>
  <c r="G24" i="133"/>
  <c r="F24" i="133" s="1"/>
  <c r="G44" i="133"/>
  <c r="F44" i="133" s="1"/>
  <c r="F45" i="133"/>
  <c r="G46" i="133" s="1"/>
  <c r="F25" i="131"/>
  <c r="G26" i="131" s="1"/>
  <c r="G68" i="131"/>
  <c r="F68" i="131" s="1"/>
  <c r="M70" i="131"/>
  <c r="G26" i="132"/>
  <c r="F26" i="132" s="1"/>
  <c r="F27" i="132"/>
  <c r="G58" i="132"/>
  <c r="F58" i="132" s="1"/>
  <c r="F75" i="132"/>
  <c r="R76" i="132" s="1"/>
  <c r="F9" i="131"/>
  <c r="F11" i="132"/>
  <c r="G12" i="132" s="1"/>
  <c r="F33" i="133"/>
  <c r="F65" i="133"/>
  <c r="F77" i="133"/>
  <c r="F93" i="133"/>
  <c r="F63" i="132"/>
  <c r="F61" i="131"/>
  <c r="R62" i="131" s="1"/>
  <c r="G96" i="131"/>
  <c r="G26" i="130"/>
  <c r="F26" i="130" s="1"/>
  <c r="G50" i="130"/>
  <c r="F50" i="130" s="1"/>
  <c r="G62" i="130"/>
  <c r="F62" i="130" s="1"/>
  <c r="K70" i="130"/>
  <c r="G86" i="130"/>
  <c r="F86" i="130" s="1"/>
  <c r="G30" i="130"/>
  <c r="F30" i="130" s="1"/>
  <c r="F31" i="130"/>
  <c r="R32" i="130" s="1"/>
  <c r="F32" i="130" s="1"/>
  <c r="F41" i="130"/>
  <c r="R42" i="130" s="1"/>
  <c r="F42" i="130" s="1"/>
  <c r="F99" i="130"/>
  <c r="G100" i="130" s="1"/>
  <c r="L20" i="130"/>
  <c r="G90" i="130"/>
  <c r="F23" i="130"/>
  <c r="F43" i="130"/>
  <c r="R44" i="130" s="1"/>
  <c r="F44" i="130" s="1"/>
  <c r="G58" i="130"/>
  <c r="F58" i="130" s="1"/>
  <c r="G66" i="130"/>
  <c r="F66" i="130" s="1"/>
  <c r="G84" i="129"/>
  <c r="F85" i="129"/>
  <c r="G100" i="129"/>
  <c r="M70" i="129"/>
  <c r="G32" i="129"/>
  <c r="F45" i="129"/>
  <c r="F61" i="129"/>
  <c r="F17" i="129"/>
  <c r="S18" i="129" s="1"/>
  <c r="F77" i="129"/>
  <c r="G78" i="129" s="1"/>
  <c r="F93" i="129"/>
  <c r="G94" i="129" s="1"/>
  <c r="G64" i="129"/>
  <c r="G42" i="128"/>
  <c r="F42" i="128" s="1"/>
  <c r="G58" i="128"/>
  <c r="F58" i="128" s="1"/>
  <c r="K70" i="128"/>
  <c r="G74" i="128"/>
  <c r="G86" i="128"/>
  <c r="G98" i="128"/>
  <c r="F99" i="128"/>
  <c r="G100" i="128" s="1"/>
  <c r="G78" i="128"/>
  <c r="F79" i="128"/>
  <c r="F91" i="128"/>
  <c r="S92" i="128" s="1"/>
  <c r="G69" i="128"/>
  <c r="F51" i="128"/>
  <c r="R52" i="128" s="1"/>
  <c r="F67" i="128"/>
  <c r="R68" i="128" s="1"/>
  <c r="F83" i="128"/>
  <c r="S84" i="128" s="1"/>
  <c r="F95" i="128"/>
  <c r="F42" i="27"/>
  <c r="F38" i="27"/>
  <c r="F22" i="27"/>
  <c r="F54" i="27"/>
  <c r="J9" i="112"/>
  <c r="J12" i="112"/>
  <c r="L10" i="112"/>
  <c r="L11" i="112"/>
  <c r="L12" i="112"/>
  <c r="H14" i="112"/>
  <c r="H15" i="112"/>
  <c r="H16" i="112"/>
  <c r="H18" i="112"/>
  <c r="H20" i="112"/>
  <c r="H21" i="112"/>
  <c r="H25" i="112"/>
  <c r="H26" i="112"/>
  <c r="H27" i="112"/>
  <c r="H29" i="112"/>
  <c r="H31" i="112"/>
  <c r="H32" i="112"/>
  <c r="H33" i="112"/>
  <c r="H34" i="112"/>
  <c r="H35" i="112"/>
  <c r="H36" i="112"/>
  <c r="H37" i="112"/>
  <c r="J10" i="112"/>
  <c r="J11" i="112"/>
  <c r="N11" i="112"/>
  <c r="N12" i="112"/>
  <c r="J26" i="112"/>
  <c r="J30" i="112"/>
  <c r="J33" i="112"/>
  <c r="H53" i="112"/>
  <c r="J53" i="112"/>
  <c r="F13" i="112"/>
  <c r="H8" i="112"/>
  <c r="J15" i="2"/>
  <c r="J16" i="2"/>
  <c r="J18" i="2"/>
  <c r="J21" i="2"/>
  <c r="J26" i="2"/>
  <c r="J27" i="2"/>
  <c r="J29" i="2"/>
  <c r="J30" i="2"/>
  <c r="J31" i="2"/>
  <c r="J32" i="2"/>
  <c r="J33" i="2"/>
  <c r="J34" i="2"/>
  <c r="J36" i="2"/>
  <c r="J37" i="2"/>
  <c r="H39" i="2"/>
  <c r="H40" i="2"/>
  <c r="H41" i="2"/>
  <c r="H42" i="2"/>
  <c r="H43" i="2"/>
  <c r="H44" i="2"/>
  <c r="H45" i="2"/>
  <c r="H46" i="2"/>
  <c r="H47" i="2"/>
  <c r="H48" i="2"/>
  <c r="H49" i="2"/>
  <c r="H50" i="2"/>
  <c r="H51" i="2"/>
  <c r="H53" i="2"/>
  <c r="F13" i="2"/>
  <c r="L18" i="2"/>
  <c r="L21" i="2"/>
  <c r="L23" i="2"/>
  <c r="L26" i="2"/>
  <c r="L29" i="2"/>
  <c r="L30" i="2"/>
  <c r="L31" i="2"/>
  <c r="L32" i="2"/>
  <c r="L33" i="2"/>
  <c r="L34" i="2"/>
  <c r="L35" i="2"/>
  <c r="L36" i="2"/>
  <c r="L37" i="2"/>
  <c r="J40" i="2"/>
  <c r="J41" i="2"/>
  <c r="J42" i="2"/>
  <c r="J43" i="2"/>
  <c r="J44" i="2"/>
  <c r="J45" i="2"/>
  <c r="J46" i="2"/>
  <c r="J48" i="2"/>
  <c r="J49" i="2"/>
  <c r="J50" i="2"/>
  <c r="J51" i="2"/>
  <c r="J53" i="2"/>
  <c r="N21" i="2"/>
  <c r="N26" i="2"/>
  <c r="N28" i="2"/>
  <c r="N29" i="2"/>
  <c r="N31" i="2"/>
  <c r="N33" i="2"/>
  <c r="N34" i="2"/>
  <c r="N35" i="2"/>
  <c r="N36" i="2"/>
  <c r="L40" i="2"/>
  <c r="L41" i="2"/>
  <c r="L42" i="2"/>
  <c r="L43" i="2"/>
  <c r="L44" i="2"/>
  <c r="L45" i="2"/>
  <c r="L46" i="2"/>
  <c r="L47" i="2"/>
  <c r="L48" i="2"/>
  <c r="L49" i="2"/>
  <c r="L50" i="2"/>
  <c r="L51" i="2"/>
  <c r="L52" i="2"/>
  <c r="L53" i="2"/>
  <c r="N40" i="2"/>
  <c r="N42" i="2"/>
  <c r="N43" i="2"/>
  <c r="N44" i="2"/>
  <c r="N45" i="2"/>
  <c r="N49" i="2"/>
  <c r="N50" i="2"/>
  <c r="N51" i="2"/>
  <c r="N52" i="2"/>
  <c r="N53" i="2"/>
  <c r="F7" i="36"/>
  <c r="J19" i="35"/>
  <c r="J20" i="35" s="1"/>
  <c r="J70" i="35"/>
  <c r="F19" i="35"/>
  <c r="F20" i="35" s="1"/>
  <c r="F69" i="35"/>
  <c r="F70" i="35" s="1"/>
  <c r="O70" i="35"/>
  <c r="O20" i="34"/>
  <c r="N20" i="34"/>
  <c r="O70" i="34"/>
  <c r="N70" i="34"/>
  <c r="F7" i="34"/>
  <c r="I8" i="34" s="1"/>
  <c r="J19" i="34"/>
  <c r="J20" i="34" s="1"/>
  <c r="K70" i="34"/>
  <c r="L70" i="34"/>
  <c r="F69" i="34"/>
  <c r="F19" i="34"/>
  <c r="G20" i="34" s="1"/>
  <c r="J7" i="34"/>
  <c r="Q70" i="34"/>
  <c r="Q20" i="34"/>
  <c r="P70" i="34"/>
  <c r="P20" i="34"/>
  <c r="H70" i="33"/>
  <c r="F7" i="33"/>
  <c r="I8" i="33" s="1"/>
  <c r="F19" i="33"/>
  <c r="P20" i="33" s="1"/>
  <c r="F38" i="114"/>
  <c r="L38" i="114" s="1"/>
  <c r="F38" i="112"/>
  <c r="F38" i="113"/>
  <c r="J38" i="113" s="1"/>
  <c r="F13" i="113"/>
  <c r="J13" i="113" s="1"/>
  <c r="F38" i="115"/>
  <c r="P38" i="115" s="1"/>
  <c r="F19" i="14"/>
  <c r="M20" i="14" s="1"/>
  <c r="F69" i="14"/>
  <c r="I70" i="14" s="1"/>
  <c r="H70" i="129"/>
  <c r="M20" i="129"/>
  <c r="F47" i="128"/>
  <c r="F99" i="132"/>
  <c r="F29" i="131"/>
  <c r="R30" i="131" s="1"/>
  <c r="F37" i="131"/>
  <c r="F49" i="131"/>
  <c r="G36" i="130"/>
  <c r="F35" i="130"/>
  <c r="F29" i="129"/>
  <c r="R30" i="129" s="1"/>
  <c r="F23" i="128"/>
  <c r="G24" i="128" s="1"/>
  <c r="G26" i="128"/>
  <c r="F26" i="128" s="1"/>
  <c r="F27" i="128"/>
  <c r="R28" i="128" s="1"/>
  <c r="G30" i="128"/>
  <c r="F30" i="128" s="1"/>
  <c r="F31" i="128"/>
  <c r="R32" i="128" s="1"/>
  <c r="F32" i="128" s="1"/>
  <c r="G34" i="128"/>
  <c r="F34" i="128" s="1"/>
  <c r="G38" i="128"/>
  <c r="F38" i="128" s="1"/>
  <c r="F39" i="128"/>
  <c r="S40" i="128" s="1"/>
  <c r="F59" i="128"/>
  <c r="F71" i="128"/>
  <c r="F25" i="133"/>
  <c r="F37" i="133"/>
  <c r="S38" i="133" s="1"/>
  <c r="F49" i="133"/>
  <c r="F61" i="133"/>
  <c r="G62" i="133" s="1"/>
  <c r="F73" i="133"/>
  <c r="G74" i="133" s="1"/>
  <c r="F85" i="133"/>
  <c r="G86" i="133" s="1"/>
  <c r="F97" i="133"/>
  <c r="F31" i="132"/>
  <c r="R32" i="132" s="1"/>
  <c r="F32" i="132" s="1"/>
  <c r="F43" i="132"/>
  <c r="R44" i="132" s="1"/>
  <c r="F44" i="132" s="1"/>
  <c r="F55" i="132"/>
  <c r="F67" i="132"/>
  <c r="R68" i="132" s="1"/>
  <c r="F68" i="132" s="1"/>
  <c r="F79" i="132"/>
  <c r="G80" i="132" s="1"/>
  <c r="F91" i="132"/>
  <c r="G28" i="130"/>
  <c r="F27" i="130"/>
  <c r="F68" i="130"/>
  <c r="F79" i="130"/>
  <c r="F41" i="131"/>
  <c r="R42" i="131" s="1"/>
  <c r="F42" i="131" s="1"/>
  <c r="F53" i="131"/>
  <c r="F97" i="131"/>
  <c r="G98" i="131" s="1"/>
  <c r="F63" i="128"/>
  <c r="G64" i="128" s="1"/>
  <c r="F75" i="128"/>
  <c r="G76" i="128" s="1"/>
  <c r="F29" i="133"/>
  <c r="F41" i="133"/>
  <c r="F89" i="133"/>
  <c r="F47" i="132"/>
  <c r="S48" i="132" s="1"/>
  <c r="F59" i="132"/>
  <c r="F71" i="132"/>
  <c r="F83" i="132"/>
  <c r="F95" i="132"/>
  <c r="G96" i="132" s="1"/>
  <c r="F89" i="131"/>
  <c r="G72" i="130"/>
  <c r="F71" i="130"/>
  <c r="F43" i="128"/>
  <c r="R44" i="128" s="1"/>
  <c r="F44" i="128" s="1"/>
  <c r="F55" i="128"/>
  <c r="F87" i="128"/>
  <c r="S88" i="128" s="1"/>
  <c r="F45" i="131"/>
  <c r="F57" i="131"/>
  <c r="R58" i="131" s="1"/>
  <c r="F25" i="129"/>
  <c r="G26" i="129" s="1"/>
  <c r="F33" i="129"/>
  <c r="R34" i="129" s="1"/>
  <c r="F34" i="129" s="1"/>
  <c r="F73" i="131"/>
  <c r="F47" i="130"/>
  <c r="F55" i="130"/>
  <c r="G56" i="130" s="1"/>
  <c r="F75" i="130"/>
  <c r="R76" i="130" s="1"/>
  <c r="F83" i="130"/>
  <c r="F41" i="129"/>
  <c r="F49" i="129"/>
  <c r="R50" i="129" s="1"/>
  <c r="F57" i="129"/>
  <c r="R58" i="129" s="1"/>
  <c r="F58" i="129" s="1"/>
  <c r="F65" i="129"/>
  <c r="F73" i="129"/>
  <c r="F81" i="129"/>
  <c r="G82" i="129" s="1"/>
  <c r="F89" i="129"/>
  <c r="G90" i="129" s="1"/>
  <c r="F97" i="129"/>
  <c r="G98" i="129" s="1"/>
  <c r="F81" i="131"/>
  <c r="F21" i="133"/>
  <c r="F21" i="132"/>
  <c r="F11" i="128"/>
  <c r="R12" i="128" s="1"/>
  <c r="F13" i="128"/>
  <c r="S14" i="128" s="1"/>
  <c r="G7" i="128"/>
  <c r="F17" i="128"/>
  <c r="G18" i="128" s="1"/>
  <c r="F15" i="133"/>
  <c r="S16" i="133" s="1"/>
  <c r="F17" i="133"/>
  <c r="S12" i="129"/>
  <c r="F13" i="132"/>
  <c r="R14" i="132" s="1"/>
  <c r="F15" i="128"/>
  <c r="G16" i="128" s="1"/>
  <c r="F11" i="133"/>
  <c r="G12" i="133" s="1"/>
  <c r="F13" i="133"/>
  <c r="S14" i="133" s="1"/>
  <c r="G10" i="128"/>
  <c r="H8" i="132"/>
  <c r="J10" i="133"/>
  <c r="J16" i="133"/>
  <c r="Q22" i="133"/>
  <c r="R16" i="133"/>
  <c r="L10" i="133"/>
  <c r="O12" i="133"/>
  <c r="J14" i="133"/>
  <c r="L16" i="133"/>
  <c r="O18" i="133"/>
  <c r="J20" i="133"/>
  <c r="Q20" i="133"/>
  <c r="L22" i="133"/>
  <c r="Q10" i="133"/>
  <c r="Q16" i="133"/>
  <c r="J22" i="133"/>
  <c r="M10" i="133"/>
  <c r="M16" i="133"/>
  <c r="M22" i="133"/>
  <c r="O10" i="133"/>
  <c r="J12" i="133"/>
  <c r="J18" i="133"/>
  <c r="O22" i="133"/>
  <c r="O10" i="132"/>
  <c r="J12" i="132"/>
  <c r="L14" i="132"/>
  <c r="O16" i="132"/>
  <c r="J18" i="132"/>
  <c r="O22" i="132"/>
  <c r="M8" i="132"/>
  <c r="F9" i="132"/>
  <c r="I10" i="132"/>
  <c r="P10" i="132"/>
  <c r="F15" i="132"/>
  <c r="I16" i="132"/>
  <c r="P16" i="132"/>
  <c r="J10" i="132"/>
  <c r="Q10" i="132"/>
  <c r="J16" i="132"/>
  <c r="Q16" i="132"/>
  <c r="J22" i="132"/>
  <c r="Q22" i="132"/>
  <c r="I8" i="132"/>
  <c r="J8" i="132"/>
  <c r="L10" i="132"/>
  <c r="J14" i="132"/>
  <c r="J20" i="132"/>
  <c r="Q20" i="132"/>
  <c r="L22" i="132"/>
  <c r="H8" i="131"/>
  <c r="K8" i="131"/>
  <c r="F11" i="131"/>
  <c r="F17" i="131"/>
  <c r="Q18" i="130"/>
  <c r="M8" i="130"/>
  <c r="I10" i="130"/>
  <c r="P10" i="130"/>
  <c r="M14" i="130"/>
  <c r="F15" i="130"/>
  <c r="I16" i="130"/>
  <c r="P16" i="130"/>
  <c r="F21" i="130"/>
  <c r="I22" i="130"/>
  <c r="P22" i="130"/>
  <c r="Q12" i="130"/>
  <c r="J18" i="130"/>
  <c r="J10" i="130"/>
  <c r="Q10" i="130"/>
  <c r="L12" i="130"/>
  <c r="O14" i="130"/>
  <c r="J16" i="130"/>
  <c r="Q16" i="130"/>
  <c r="L18" i="130"/>
  <c r="J22" i="130"/>
  <c r="Q22" i="130"/>
  <c r="L8" i="130"/>
  <c r="J12" i="130"/>
  <c r="M12" i="130"/>
  <c r="F13" i="130"/>
  <c r="G14" i="130" s="1"/>
  <c r="I14" i="130"/>
  <c r="P14" i="130"/>
  <c r="M18" i="130"/>
  <c r="P20" i="130"/>
  <c r="L10" i="130"/>
  <c r="J14" i="130"/>
  <c r="L22" i="130"/>
  <c r="M10" i="129"/>
  <c r="J12" i="129"/>
  <c r="G14" i="129"/>
  <c r="M16" i="129"/>
  <c r="J18" i="129"/>
  <c r="M22" i="129"/>
  <c r="O10" i="129"/>
  <c r="O16" i="129"/>
  <c r="O22" i="129"/>
  <c r="I10" i="129"/>
  <c r="Q10" i="129"/>
  <c r="M12" i="129"/>
  <c r="I16" i="129"/>
  <c r="Q16" i="129"/>
  <c r="M18" i="129"/>
  <c r="I22" i="129"/>
  <c r="Q22" i="129"/>
  <c r="J8" i="129"/>
  <c r="G10" i="129"/>
  <c r="P12" i="129"/>
  <c r="F15" i="129"/>
  <c r="J16" i="129"/>
  <c r="P18" i="129"/>
  <c r="F21" i="129"/>
  <c r="L10" i="129"/>
  <c r="L22" i="129"/>
  <c r="J14" i="129"/>
  <c r="J20" i="129"/>
  <c r="Q20" i="129"/>
  <c r="Q20" i="128"/>
  <c r="J20" i="128"/>
  <c r="P20" i="128"/>
  <c r="I20" i="128"/>
  <c r="O20" i="128"/>
  <c r="M20" i="128"/>
  <c r="L20" i="128"/>
  <c r="L22" i="128"/>
  <c r="O14" i="128"/>
  <c r="O18" i="128"/>
  <c r="I18" i="128"/>
  <c r="P18" i="128"/>
  <c r="M12" i="128"/>
  <c r="Q14" i="128"/>
  <c r="J18" i="128"/>
  <c r="Q18" i="128"/>
  <c r="O12" i="128"/>
  <c r="I12" i="128"/>
  <c r="F44" i="15" l="1"/>
  <c r="F94" i="27"/>
  <c r="F74" i="60"/>
  <c r="F24" i="30"/>
  <c r="H16" i="39"/>
  <c r="F12" i="71"/>
  <c r="F98" i="29"/>
  <c r="F24" i="33"/>
  <c r="H20" i="36"/>
  <c r="F90" i="130"/>
  <c r="F66" i="27"/>
  <c r="H38" i="29"/>
  <c r="F22" i="39"/>
  <c r="P8" i="132"/>
  <c r="F64" i="131"/>
  <c r="F96" i="39"/>
  <c r="H54" i="29"/>
  <c r="F50" i="27"/>
  <c r="H80" i="39"/>
  <c r="F60" i="39"/>
  <c r="F32" i="129"/>
  <c r="F38" i="15"/>
  <c r="F18" i="29"/>
  <c r="F96" i="29"/>
  <c r="F44" i="33"/>
  <c r="F48" i="15"/>
  <c r="H68" i="29"/>
  <c r="F92" i="27"/>
  <c r="F96" i="133"/>
  <c r="F16" i="39"/>
  <c r="H12" i="39"/>
  <c r="F84" i="129"/>
  <c r="F64" i="29"/>
  <c r="H64" i="39"/>
  <c r="H98" i="29"/>
  <c r="F88" i="30"/>
  <c r="F30" i="30"/>
  <c r="F81" i="40"/>
  <c r="F18" i="27"/>
  <c r="F86" i="122"/>
  <c r="F48" i="14"/>
  <c r="I20" i="39"/>
  <c r="M19" i="39"/>
  <c r="N8" i="34"/>
  <c r="F94" i="128"/>
  <c r="H92" i="29"/>
  <c r="H88" i="29"/>
  <c r="F54" i="30"/>
  <c r="H62" i="39"/>
  <c r="F82" i="132"/>
  <c r="H62" i="29"/>
  <c r="F94" i="33"/>
  <c r="G38" i="133"/>
  <c r="F38" i="133" s="1"/>
  <c r="F36" i="39"/>
  <c r="F84" i="60"/>
  <c r="F16" i="60"/>
  <c r="F98" i="60"/>
  <c r="F12" i="60"/>
  <c r="M70" i="27"/>
  <c r="H52" i="29"/>
  <c r="F64" i="39"/>
  <c r="F46" i="71"/>
  <c r="F90" i="27"/>
  <c r="F38" i="129"/>
  <c r="F100" i="131"/>
  <c r="F76" i="133"/>
  <c r="F64" i="33"/>
  <c r="F48" i="27"/>
  <c r="F34" i="31"/>
  <c r="F80" i="39"/>
  <c r="F16" i="27"/>
  <c r="F62" i="27"/>
  <c r="F54" i="31"/>
  <c r="F12" i="27"/>
  <c r="F86" i="132"/>
  <c r="F82" i="39"/>
  <c r="F78" i="60"/>
  <c r="F84" i="71"/>
  <c r="F16" i="71"/>
  <c r="F60" i="27"/>
  <c r="H14" i="29"/>
  <c r="F79" i="40"/>
  <c r="N70" i="27"/>
  <c r="F77" i="40"/>
  <c r="J8" i="130"/>
  <c r="F96" i="27"/>
  <c r="H78" i="29"/>
  <c r="F60" i="29"/>
  <c r="F72" i="129"/>
  <c r="Q70" i="130"/>
  <c r="F38" i="31"/>
  <c r="H38" i="115"/>
  <c r="L7" i="113"/>
  <c r="F90" i="60"/>
  <c r="F68" i="60"/>
  <c r="F60" i="60"/>
  <c r="F88" i="60"/>
  <c r="F94" i="60"/>
  <c r="F97" i="40"/>
  <c r="F17" i="40"/>
  <c r="F85" i="40"/>
  <c r="H82" i="39"/>
  <c r="F52" i="39"/>
  <c r="G8" i="35"/>
  <c r="G20" i="36"/>
  <c r="K8" i="35"/>
  <c r="J70" i="34"/>
  <c r="J8" i="32"/>
  <c r="F78" i="33"/>
  <c r="F68" i="33"/>
  <c r="F74" i="33"/>
  <c r="F42" i="33"/>
  <c r="F34" i="33"/>
  <c r="F32" i="33"/>
  <c r="I20" i="33"/>
  <c r="F86" i="33"/>
  <c r="F26" i="31"/>
  <c r="F50" i="31"/>
  <c r="F32" i="31"/>
  <c r="F78" i="31"/>
  <c r="F64" i="31"/>
  <c r="F34" i="30"/>
  <c r="F68" i="30"/>
  <c r="F78" i="30"/>
  <c r="F48" i="30"/>
  <c r="F84" i="30"/>
  <c r="F82" i="30"/>
  <c r="F44" i="30"/>
  <c r="F96" i="30"/>
  <c r="F72" i="30"/>
  <c r="F22" i="30"/>
  <c r="F40" i="30"/>
  <c r="F28" i="30"/>
  <c r="S50" i="133"/>
  <c r="R50" i="133"/>
  <c r="F56" i="133"/>
  <c r="F32" i="133"/>
  <c r="Q8" i="133"/>
  <c r="F64" i="133"/>
  <c r="S72" i="133"/>
  <c r="F69" i="133"/>
  <c r="F7" i="133"/>
  <c r="G16" i="133"/>
  <c r="F16" i="133" s="1"/>
  <c r="F68" i="133"/>
  <c r="F19" i="133"/>
  <c r="J8" i="133"/>
  <c r="F84" i="133"/>
  <c r="P8" i="133"/>
  <c r="R72" i="133"/>
  <c r="F72" i="133" s="1"/>
  <c r="G52" i="132"/>
  <c r="S52" i="132"/>
  <c r="F7" i="132"/>
  <c r="F34" i="132"/>
  <c r="R22" i="132"/>
  <c r="F19" i="132"/>
  <c r="L8" i="132"/>
  <c r="F69" i="132"/>
  <c r="G70" i="132" s="1"/>
  <c r="F86" i="131"/>
  <c r="F48" i="131"/>
  <c r="R78" i="131"/>
  <c r="S78" i="131"/>
  <c r="Q8" i="131"/>
  <c r="R52" i="131"/>
  <c r="S52" i="131"/>
  <c r="F60" i="131"/>
  <c r="S72" i="131"/>
  <c r="F72" i="131" s="1"/>
  <c r="F69" i="131"/>
  <c r="P8" i="131"/>
  <c r="G10" i="131"/>
  <c r="F7" i="131"/>
  <c r="F19" i="131"/>
  <c r="G22" i="131"/>
  <c r="F96" i="131"/>
  <c r="I8" i="130"/>
  <c r="F69" i="130"/>
  <c r="K8" i="130"/>
  <c r="R52" i="130"/>
  <c r="S52" i="130"/>
  <c r="R40" i="130"/>
  <c r="S40" i="130"/>
  <c r="F19" i="130"/>
  <c r="S10" i="130"/>
  <c r="F7" i="130"/>
  <c r="R12" i="130"/>
  <c r="P8" i="130"/>
  <c r="O8" i="130"/>
  <c r="F98" i="130"/>
  <c r="Q8" i="130"/>
  <c r="S12" i="130"/>
  <c r="R10" i="130"/>
  <c r="G10" i="130"/>
  <c r="F96" i="129"/>
  <c r="F100" i="129"/>
  <c r="F80" i="129"/>
  <c r="F69" i="129"/>
  <c r="F64" i="129"/>
  <c r="G22" i="129"/>
  <c r="F19" i="129"/>
  <c r="G16" i="129"/>
  <c r="F7" i="129"/>
  <c r="F36" i="129"/>
  <c r="F60" i="129"/>
  <c r="F56" i="129"/>
  <c r="R18" i="129"/>
  <c r="F66" i="128"/>
  <c r="G22" i="128"/>
  <c r="F82" i="128"/>
  <c r="G88" i="128"/>
  <c r="M8" i="128"/>
  <c r="F62" i="128"/>
  <c r="R18" i="128"/>
  <c r="M70" i="128"/>
  <c r="J70" i="128"/>
  <c r="F19" i="128"/>
  <c r="R20" i="128" s="1"/>
  <c r="J8" i="128"/>
  <c r="L70" i="128"/>
  <c r="F86" i="128"/>
  <c r="F74" i="128"/>
  <c r="S22" i="128"/>
  <c r="F46" i="128"/>
  <c r="H8" i="128"/>
  <c r="P8" i="128"/>
  <c r="O8" i="128"/>
  <c r="Q8" i="128"/>
  <c r="L8" i="128"/>
  <c r="H84" i="29"/>
  <c r="H16" i="29"/>
  <c r="H66" i="29"/>
  <c r="H36" i="29"/>
  <c r="F78" i="29"/>
  <c r="F68" i="29"/>
  <c r="H58" i="29"/>
  <c r="F12" i="29"/>
  <c r="F36" i="29"/>
  <c r="F90" i="29"/>
  <c r="F100" i="71"/>
  <c r="F30" i="71"/>
  <c r="F78" i="71"/>
  <c r="F86" i="71"/>
  <c r="F18" i="71"/>
  <c r="F82" i="71"/>
  <c r="F40" i="71"/>
  <c r="F14" i="71"/>
  <c r="F32" i="15"/>
  <c r="F50" i="15"/>
  <c r="F94" i="15"/>
  <c r="F28" i="15"/>
  <c r="F52" i="15"/>
  <c r="F32" i="14"/>
  <c r="F34" i="14"/>
  <c r="F60" i="14"/>
  <c r="F56" i="14"/>
  <c r="P7" i="115"/>
  <c r="J7" i="114"/>
  <c r="P38" i="114"/>
  <c r="L13" i="2"/>
  <c r="J38" i="2"/>
  <c r="H7" i="2"/>
  <c r="J13" i="2"/>
  <c r="F66" i="122"/>
  <c r="F52" i="122"/>
  <c r="F56" i="60"/>
  <c r="F46" i="60"/>
  <c r="F99" i="40"/>
  <c r="F61" i="40"/>
  <c r="F100" i="39"/>
  <c r="H18" i="39"/>
  <c r="H22" i="39"/>
  <c r="F92" i="39"/>
  <c r="H100" i="39"/>
  <c r="H66" i="39"/>
  <c r="H70" i="35"/>
  <c r="L8" i="35"/>
  <c r="M8" i="35"/>
  <c r="G70" i="36"/>
  <c r="O8" i="35"/>
  <c r="G70" i="35"/>
  <c r="Q8" i="35"/>
  <c r="H8" i="35"/>
  <c r="Q70" i="35"/>
  <c r="P8" i="35"/>
  <c r="P8" i="34"/>
  <c r="Q8" i="34"/>
  <c r="F22" i="33"/>
  <c r="F48" i="33"/>
  <c r="F98" i="33"/>
  <c r="F40" i="33"/>
  <c r="F68" i="31"/>
  <c r="F30" i="31"/>
  <c r="F94" i="31"/>
  <c r="F88" i="31"/>
  <c r="F46" i="31"/>
  <c r="F40" i="31"/>
  <c r="F72" i="31"/>
  <c r="F80" i="33"/>
  <c r="F56" i="33"/>
  <c r="F92" i="33"/>
  <c r="F10" i="33"/>
  <c r="F90" i="33"/>
  <c r="F46" i="33"/>
  <c r="F38" i="33"/>
  <c r="F60" i="33"/>
  <c r="F18" i="33"/>
  <c r="F82" i="33"/>
  <c r="F24" i="31"/>
  <c r="F16" i="31"/>
  <c r="F80" i="31"/>
  <c r="F44" i="31"/>
  <c r="F66" i="31"/>
  <c r="F22" i="31"/>
  <c r="F96" i="31"/>
  <c r="F82" i="31"/>
  <c r="F12" i="31"/>
  <c r="F84" i="31"/>
  <c r="F58" i="31"/>
  <c r="F100" i="31"/>
  <c r="F56" i="31"/>
  <c r="F60" i="30"/>
  <c r="F52" i="30"/>
  <c r="F64" i="30"/>
  <c r="F90" i="30"/>
  <c r="F36" i="30"/>
  <c r="F14" i="30"/>
  <c r="F46" i="30"/>
  <c r="F92" i="30"/>
  <c r="F62" i="30"/>
  <c r="F50" i="30"/>
  <c r="F16" i="30"/>
  <c r="F88" i="133"/>
  <c r="R10" i="133"/>
  <c r="S58" i="133"/>
  <c r="R58" i="133"/>
  <c r="F36" i="131"/>
  <c r="G18" i="130"/>
  <c r="F18" i="130" s="1"/>
  <c r="R18" i="130"/>
  <c r="H70" i="130"/>
  <c r="F78" i="130"/>
  <c r="F74" i="130"/>
  <c r="F90" i="128"/>
  <c r="G22" i="132"/>
  <c r="S14" i="132"/>
  <c r="R92" i="132"/>
  <c r="S92" i="132"/>
  <c r="F78" i="132"/>
  <c r="R84" i="132"/>
  <c r="S84" i="132"/>
  <c r="R88" i="132"/>
  <c r="S88" i="132"/>
  <c r="G58" i="131"/>
  <c r="F58" i="131" s="1"/>
  <c r="R22" i="131"/>
  <c r="S22" i="131"/>
  <c r="F92" i="131"/>
  <c r="G16" i="131"/>
  <c r="F56" i="131"/>
  <c r="R84" i="130"/>
  <c r="S84" i="130"/>
  <c r="R88" i="130"/>
  <c r="S88" i="130"/>
  <c r="R92" i="130"/>
  <c r="S92" i="130"/>
  <c r="R48" i="130"/>
  <c r="S48" i="130"/>
  <c r="G52" i="130"/>
  <c r="R62" i="129"/>
  <c r="S62" i="129"/>
  <c r="R86" i="129"/>
  <c r="S86" i="129"/>
  <c r="R48" i="128"/>
  <c r="S48" i="128"/>
  <c r="S12" i="128"/>
  <c r="G68" i="128"/>
  <c r="F68" i="128" s="1"/>
  <c r="G52" i="128"/>
  <c r="F52" i="128" s="1"/>
  <c r="K8" i="128"/>
  <c r="G12" i="128"/>
  <c r="I8" i="128"/>
  <c r="G84" i="128"/>
  <c r="G80" i="128"/>
  <c r="S80" i="128"/>
  <c r="G92" i="128"/>
  <c r="G48" i="128"/>
  <c r="F98" i="128"/>
  <c r="R76" i="128"/>
  <c r="S76" i="128"/>
  <c r="F28" i="128"/>
  <c r="G28" i="128"/>
  <c r="H18" i="29"/>
  <c r="H50" i="29"/>
  <c r="H30" i="29"/>
  <c r="F58" i="29"/>
  <c r="F24" i="29"/>
  <c r="F22" i="29"/>
  <c r="I70" i="29"/>
  <c r="J20" i="29"/>
  <c r="I20" i="29"/>
  <c r="F76" i="27"/>
  <c r="F74" i="27"/>
  <c r="F52" i="27"/>
  <c r="F80" i="27"/>
  <c r="F14" i="27"/>
  <c r="F22" i="71"/>
  <c r="F54" i="71"/>
  <c r="F88" i="71"/>
  <c r="F56" i="71"/>
  <c r="F84" i="15"/>
  <c r="F46" i="15"/>
  <c r="F42" i="15"/>
  <c r="F36" i="15"/>
  <c r="F88" i="15"/>
  <c r="F76" i="15"/>
  <c r="F72" i="15"/>
  <c r="F68" i="15"/>
  <c r="F78" i="15"/>
  <c r="F34" i="15"/>
  <c r="F16" i="15"/>
  <c r="F74" i="15"/>
  <c r="F64" i="15"/>
  <c r="F100" i="15"/>
  <c r="F56" i="15"/>
  <c r="F54" i="15"/>
  <c r="F40" i="15"/>
  <c r="F86" i="15"/>
  <c r="F58" i="15"/>
  <c r="F18" i="15"/>
  <c r="F52" i="14"/>
  <c r="F46" i="14"/>
  <c r="F36" i="14"/>
  <c r="F72" i="14"/>
  <c r="H8" i="14"/>
  <c r="F58" i="14"/>
  <c r="F86" i="14"/>
  <c r="F24" i="14"/>
  <c r="F16" i="14"/>
  <c r="F40" i="14"/>
  <c r="N8" i="14"/>
  <c r="F54" i="14"/>
  <c r="P20" i="14"/>
  <c r="F50" i="14"/>
  <c r="H7" i="115"/>
  <c r="L13" i="115"/>
  <c r="N38" i="115"/>
  <c r="J7" i="112"/>
  <c r="H7" i="112"/>
  <c r="P7" i="112"/>
  <c r="N7" i="112"/>
  <c r="L7" i="112"/>
  <c r="H38" i="114"/>
  <c r="H7" i="114"/>
  <c r="L7" i="114"/>
  <c r="N7" i="114"/>
  <c r="P7" i="114"/>
  <c r="N7" i="2"/>
  <c r="J7" i="2"/>
  <c r="P38" i="2"/>
  <c r="H13" i="2"/>
  <c r="P7" i="2"/>
  <c r="L7" i="2"/>
  <c r="N38" i="2"/>
  <c r="P13" i="2"/>
  <c r="R18" i="132"/>
  <c r="F92" i="133"/>
  <c r="G12" i="129"/>
  <c r="S18" i="132"/>
  <c r="G10" i="133"/>
  <c r="G86" i="129"/>
  <c r="F94" i="132"/>
  <c r="S22" i="133"/>
  <c r="R16" i="128"/>
  <c r="G18" i="129"/>
  <c r="F18" i="129" s="1"/>
  <c r="G12" i="130"/>
  <c r="G22" i="133"/>
  <c r="K8" i="133"/>
  <c r="K8" i="132"/>
  <c r="H20" i="130"/>
  <c r="F78" i="128"/>
  <c r="G84" i="132"/>
  <c r="F100" i="133"/>
  <c r="S12" i="132"/>
  <c r="R22" i="133"/>
  <c r="G30" i="129"/>
  <c r="F30" i="129" s="1"/>
  <c r="R24" i="129"/>
  <c r="F24" i="129" s="1"/>
  <c r="O20" i="133"/>
  <c r="P20" i="133"/>
  <c r="I20" i="133"/>
  <c r="S16" i="128"/>
  <c r="S14" i="129"/>
  <c r="R14" i="129"/>
  <c r="R12" i="132"/>
  <c r="R14" i="133"/>
  <c r="G14" i="133"/>
  <c r="R54" i="133"/>
  <c r="S54" i="133"/>
  <c r="L20" i="133"/>
  <c r="F82" i="15"/>
  <c r="F60" i="15"/>
  <c r="F66" i="15"/>
  <c r="F30" i="15"/>
  <c r="F92" i="15"/>
  <c r="F14" i="15"/>
  <c r="F98" i="15"/>
  <c r="F90" i="15"/>
  <c r="F80" i="15"/>
  <c r="F62" i="15"/>
  <c r="F22" i="15"/>
  <c r="F24" i="15"/>
  <c r="F76" i="14"/>
  <c r="F94" i="14"/>
  <c r="P70" i="14"/>
  <c r="Q8" i="14"/>
  <c r="R8" i="14"/>
  <c r="Q20" i="14"/>
  <c r="F62" i="14"/>
  <c r="F78" i="14"/>
  <c r="F22" i="14"/>
  <c r="F30" i="14"/>
  <c r="L8" i="14"/>
  <c r="F68" i="14"/>
  <c r="R70" i="14"/>
  <c r="F98" i="14"/>
  <c r="J70" i="14"/>
  <c r="F66" i="14"/>
  <c r="Q70" i="14"/>
  <c r="P8" i="14"/>
  <c r="F82" i="60"/>
  <c r="F80" i="60"/>
  <c r="F36" i="60"/>
  <c r="F95" i="40"/>
  <c r="H36" i="39"/>
  <c r="F74" i="39"/>
  <c r="H90" i="39"/>
  <c r="I70" i="36"/>
  <c r="F8" i="36"/>
  <c r="H8" i="36"/>
  <c r="G8" i="36"/>
  <c r="H70" i="36"/>
  <c r="I8" i="36"/>
  <c r="O20" i="35"/>
  <c r="K20" i="35"/>
  <c r="M20" i="35"/>
  <c r="L70" i="35"/>
  <c r="M70" i="35"/>
  <c r="K70" i="35"/>
  <c r="Q20" i="35"/>
  <c r="G20" i="35"/>
  <c r="I70" i="35"/>
  <c r="I8" i="35"/>
  <c r="L20" i="35"/>
  <c r="I20" i="35"/>
  <c r="H20" i="35"/>
  <c r="P70" i="35"/>
  <c r="M20" i="34"/>
  <c r="F8" i="34"/>
  <c r="H8" i="34"/>
  <c r="G8" i="34"/>
  <c r="L20" i="34"/>
  <c r="H20" i="34"/>
  <c r="K20" i="34"/>
  <c r="J70" i="33"/>
  <c r="P70" i="33"/>
  <c r="M70" i="33"/>
  <c r="N70" i="33"/>
  <c r="J20" i="33"/>
  <c r="O20" i="33"/>
  <c r="F26" i="33"/>
  <c r="L70" i="33"/>
  <c r="F76" i="33"/>
  <c r="M8" i="33"/>
  <c r="K70" i="33"/>
  <c r="F62" i="33"/>
  <c r="F52" i="33"/>
  <c r="N8" i="33"/>
  <c r="F50" i="33"/>
  <c r="F58" i="33"/>
  <c r="F88" i="33"/>
  <c r="I70" i="33"/>
  <c r="G20" i="33"/>
  <c r="P8" i="33"/>
  <c r="F36" i="33"/>
  <c r="R8" i="33"/>
  <c r="L20" i="33"/>
  <c r="F66" i="33"/>
  <c r="F84" i="33"/>
  <c r="F16" i="33"/>
  <c r="F54" i="33"/>
  <c r="H8" i="33"/>
  <c r="F100" i="33"/>
  <c r="F12" i="33"/>
  <c r="F30" i="33"/>
  <c r="G70" i="33"/>
  <c r="F96" i="33"/>
  <c r="F72" i="33"/>
  <c r="G8" i="33"/>
  <c r="Q8" i="33"/>
  <c r="J8" i="33"/>
  <c r="O8" i="33"/>
  <c r="Q20" i="33"/>
  <c r="R20" i="33"/>
  <c r="N20" i="33"/>
  <c r="M20" i="33"/>
  <c r="K20" i="33"/>
  <c r="Q70" i="33"/>
  <c r="O70" i="33"/>
  <c r="R70" i="33"/>
  <c r="H20" i="33"/>
  <c r="K8" i="33"/>
  <c r="F14" i="33"/>
  <c r="L8" i="33"/>
  <c r="R8" i="32"/>
  <c r="F10" i="32"/>
  <c r="M8" i="32"/>
  <c r="I8" i="32"/>
  <c r="N8" i="32"/>
  <c r="L8" i="32"/>
  <c r="Q8" i="32"/>
  <c r="H8" i="32"/>
  <c r="K8" i="32"/>
  <c r="P8" i="32"/>
  <c r="G8" i="32"/>
  <c r="F62" i="31"/>
  <c r="F48" i="31"/>
  <c r="F36" i="31"/>
  <c r="F76" i="31"/>
  <c r="F60" i="31"/>
  <c r="F92" i="31"/>
  <c r="F52" i="31"/>
  <c r="F86" i="31"/>
  <c r="F18" i="31"/>
  <c r="F14" i="31"/>
  <c r="F98" i="31"/>
  <c r="F90" i="31"/>
  <c r="F74" i="31"/>
  <c r="F86" i="30"/>
  <c r="F12" i="30"/>
  <c r="F56" i="30"/>
  <c r="F76" i="30"/>
  <c r="F80" i="30"/>
  <c r="F94" i="30"/>
  <c r="F66" i="30"/>
  <c r="F18" i="30"/>
  <c r="F100" i="30"/>
  <c r="F26" i="30"/>
  <c r="F98" i="30"/>
  <c r="F74" i="30"/>
  <c r="R42" i="133"/>
  <c r="F42" i="133" s="1"/>
  <c r="S30" i="133"/>
  <c r="R30" i="133"/>
  <c r="S34" i="133"/>
  <c r="R34" i="133"/>
  <c r="S10" i="133"/>
  <c r="H8" i="133"/>
  <c r="R18" i="133"/>
  <c r="S18" i="133"/>
  <c r="R98" i="133"/>
  <c r="S98" i="133"/>
  <c r="R26" i="133"/>
  <c r="S26" i="133"/>
  <c r="G18" i="133"/>
  <c r="G26" i="133"/>
  <c r="L70" i="133"/>
  <c r="O70" i="133"/>
  <c r="S86" i="133"/>
  <c r="R86" i="133"/>
  <c r="F36" i="133"/>
  <c r="G30" i="133"/>
  <c r="G98" i="133"/>
  <c r="R66" i="133"/>
  <c r="S66" i="133"/>
  <c r="M70" i="133"/>
  <c r="J70" i="133"/>
  <c r="I70" i="133"/>
  <c r="Q70" i="133"/>
  <c r="P70" i="133"/>
  <c r="S74" i="133"/>
  <c r="R74" i="133"/>
  <c r="R94" i="133"/>
  <c r="S94" i="133"/>
  <c r="S82" i="133"/>
  <c r="R82" i="133"/>
  <c r="F60" i="133"/>
  <c r="K70" i="133"/>
  <c r="S12" i="133"/>
  <c r="R12" i="133"/>
  <c r="S90" i="133"/>
  <c r="R90" i="133"/>
  <c r="S62" i="133"/>
  <c r="R62" i="133"/>
  <c r="R78" i="133"/>
  <c r="S78" i="133"/>
  <c r="R46" i="133"/>
  <c r="S46" i="133"/>
  <c r="G58" i="133"/>
  <c r="G78" i="133"/>
  <c r="G50" i="133"/>
  <c r="G94" i="133"/>
  <c r="G66" i="133"/>
  <c r="G90" i="133"/>
  <c r="S60" i="132"/>
  <c r="R60" i="132"/>
  <c r="R48" i="132"/>
  <c r="F48" i="132" s="1"/>
  <c r="R80" i="132"/>
  <c r="S80" i="132"/>
  <c r="S24" i="132"/>
  <c r="R24" i="132"/>
  <c r="S36" i="132"/>
  <c r="R36" i="132"/>
  <c r="S72" i="132"/>
  <c r="R72" i="132"/>
  <c r="S100" i="132"/>
  <c r="R100" i="132"/>
  <c r="S64" i="132"/>
  <c r="R64" i="132"/>
  <c r="R40" i="132"/>
  <c r="F40" i="132" s="1"/>
  <c r="G76" i="132"/>
  <c r="F76" i="132" s="1"/>
  <c r="R52" i="132"/>
  <c r="F52" i="132" s="1"/>
  <c r="S96" i="132"/>
  <c r="R96" i="132"/>
  <c r="S56" i="132"/>
  <c r="R56" i="132"/>
  <c r="I70" i="132"/>
  <c r="H70" i="132"/>
  <c r="P70" i="132"/>
  <c r="O70" i="132"/>
  <c r="L70" i="132"/>
  <c r="M70" i="132"/>
  <c r="J70" i="132"/>
  <c r="G60" i="132"/>
  <c r="R28" i="132"/>
  <c r="F28" i="132" s="1"/>
  <c r="H20" i="132"/>
  <c r="L20" i="132"/>
  <c r="I20" i="132"/>
  <c r="P20" i="132"/>
  <c r="O20" i="132"/>
  <c r="M20" i="132"/>
  <c r="F66" i="132"/>
  <c r="G100" i="132"/>
  <c r="G64" i="132"/>
  <c r="G56" i="132"/>
  <c r="S18" i="131"/>
  <c r="R18" i="131"/>
  <c r="S82" i="131"/>
  <c r="R82" i="131"/>
  <c r="R46" i="131"/>
  <c r="S46" i="131"/>
  <c r="R26" i="131"/>
  <c r="F26" i="131" s="1"/>
  <c r="G46" i="131"/>
  <c r="G30" i="131"/>
  <c r="F30" i="131" s="1"/>
  <c r="S74" i="131"/>
  <c r="R74" i="131"/>
  <c r="R34" i="131"/>
  <c r="F34" i="131" s="1"/>
  <c r="S66" i="131"/>
  <c r="R66" i="131"/>
  <c r="G66" i="131"/>
  <c r="R90" i="131"/>
  <c r="S90" i="131"/>
  <c r="R98" i="131"/>
  <c r="S98" i="131"/>
  <c r="G50" i="131"/>
  <c r="R50" i="131"/>
  <c r="R94" i="131"/>
  <c r="S94" i="131"/>
  <c r="R44" i="131"/>
  <c r="F44" i="131" s="1"/>
  <c r="R12" i="131"/>
  <c r="S12" i="131"/>
  <c r="G90" i="131"/>
  <c r="G38" i="131"/>
  <c r="R38" i="131"/>
  <c r="Q70" i="131"/>
  <c r="J70" i="131"/>
  <c r="P70" i="131"/>
  <c r="I70" i="131"/>
  <c r="K70" i="131"/>
  <c r="L70" i="131"/>
  <c r="G82" i="131"/>
  <c r="R54" i="131"/>
  <c r="R10" i="131"/>
  <c r="S10" i="131"/>
  <c r="H20" i="131"/>
  <c r="I20" i="131"/>
  <c r="M20" i="131"/>
  <c r="P20" i="131"/>
  <c r="Q20" i="131"/>
  <c r="L20" i="131"/>
  <c r="O20" i="131"/>
  <c r="K20" i="131"/>
  <c r="G24" i="131"/>
  <c r="R24" i="131"/>
  <c r="S24" i="131"/>
  <c r="G62" i="131"/>
  <c r="F62" i="131" s="1"/>
  <c r="G14" i="131"/>
  <c r="R14" i="131"/>
  <c r="S14" i="131"/>
  <c r="O70" i="131"/>
  <c r="R16" i="131"/>
  <c r="S16" i="131"/>
  <c r="F16" i="131" s="1"/>
  <c r="G32" i="131"/>
  <c r="R32" i="131"/>
  <c r="F28" i="131"/>
  <c r="G74" i="131"/>
  <c r="F84" i="131"/>
  <c r="H70" i="131"/>
  <c r="G54" i="131"/>
  <c r="R80" i="130"/>
  <c r="S80" i="130"/>
  <c r="S60" i="130"/>
  <c r="R60" i="130"/>
  <c r="M70" i="130"/>
  <c r="L70" i="130"/>
  <c r="G60" i="130"/>
  <c r="Q20" i="130"/>
  <c r="O20" i="130"/>
  <c r="M20" i="130"/>
  <c r="S36" i="130"/>
  <c r="R36" i="130"/>
  <c r="S100" i="130"/>
  <c r="R100" i="130"/>
  <c r="S72" i="130"/>
  <c r="R72" i="130"/>
  <c r="J20" i="130"/>
  <c r="I20" i="130"/>
  <c r="R56" i="130"/>
  <c r="S56" i="130"/>
  <c r="R28" i="130"/>
  <c r="F28" i="130" s="1"/>
  <c r="G76" i="130"/>
  <c r="F76" i="130" s="1"/>
  <c r="O70" i="130"/>
  <c r="P70" i="130"/>
  <c r="R24" i="130"/>
  <c r="S24" i="130"/>
  <c r="S64" i="130"/>
  <c r="R64" i="130"/>
  <c r="F64" i="130" s="1"/>
  <c r="G84" i="130"/>
  <c r="K20" i="130"/>
  <c r="S90" i="129"/>
  <c r="R90" i="129"/>
  <c r="K8" i="129"/>
  <c r="R12" i="129"/>
  <c r="S74" i="129"/>
  <c r="R74" i="129"/>
  <c r="R78" i="129"/>
  <c r="S78" i="129"/>
  <c r="S66" i="129"/>
  <c r="R66" i="129"/>
  <c r="G74" i="129"/>
  <c r="R98" i="129"/>
  <c r="S98" i="129"/>
  <c r="H8" i="129"/>
  <c r="P20" i="129"/>
  <c r="O20" i="129"/>
  <c r="L20" i="129"/>
  <c r="K20" i="129"/>
  <c r="I20" i="129"/>
  <c r="H20" i="129"/>
  <c r="G66" i="129"/>
  <c r="S46" i="129"/>
  <c r="R46" i="129"/>
  <c r="G62" i="129"/>
  <c r="R42" i="129"/>
  <c r="F42" i="129" s="1"/>
  <c r="S82" i="129"/>
  <c r="R82" i="129"/>
  <c r="R26" i="129"/>
  <c r="F26" i="129" s="1"/>
  <c r="R94" i="129"/>
  <c r="S94" i="129"/>
  <c r="I70" i="129"/>
  <c r="Q70" i="129"/>
  <c r="P70" i="129"/>
  <c r="J70" i="129"/>
  <c r="O70" i="129"/>
  <c r="G46" i="129"/>
  <c r="G50" i="129"/>
  <c r="F50" i="129" s="1"/>
  <c r="R14" i="128"/>
  <c r="R88" i="128"/>
  <c r="S96" i="128"/>
  <c r="R96" i="128"/>
  <c r="R92" i="128"/>
  <c r="S56" i="128"/>
  <c r="R56" i="128"/>
  <c r="R40" i="128"/>
  <c r="F40" i="128" s="1"/>
  <c r="R84" i="128"/>
  <c r="S60" i="128"/>
  <c r="R60" i="128"/>
  <c r="R64" i="128"/>
  <c r="S64" i="128"/>
  <c r="R24" i="128"/>
  <c r="S24" i="128"/>
  <c r="R80" i="128"/>
  <c r="G96" i="128"/>
  <c r="K20" i="128"/>
  <c r="S10" i="128"/>
  <c r="G14" i="128"/>
  <c r="R72" i="128"/>
  <c r="S72" i="128"/>
  <c r="O70" i="128"/>
  <c r="I70" i="128"/>
  <c r="H70" i="128"/>
  <c r="P70" i="128"/>
  <c r="S100" i="128"/>
  <c r="R100" i="128"/>
  <c r="F100" i="128" s="1"/>
  <c r="G60" i="128"/>
  <c r="G56" i="128"/>
  <c r="Q70" i="128"/>
  <c r="L20" i="29"/>
  <c r="K20" i="29"/>
  <c r="F92" i="29"/>
  <c r="J70" i="29"/>
  <c r="F80" i="29"/>
  <c r="F74" i="29"/>
  <c r="F16" i="29"/>
  <c r="F84" i="29"/>
  <c r="L70" i="29"/>
  <c r="K70" i="29"/>
  <c r="F82" i="27"/>
  <c r="N13" i="25"/>
  <c r="F12" i="15"/>
  <c r="F26" i="15"/>
  <c r="F96" i="15"/>
  <c r="F10" i="14"/>
  <c r="F18" i="14"/>
  <c r="F26" i="14"/>
  <c r="F100" i="14"/>
  <c r="L70" i="14"/>
  <c r="N70" i="14"/>
  <c r="F92" i="14"/>
  <c r="F12" i="14"/>
  <c r="L20" i="14"/>
  <c r="H70" i="14"/>
  <c r="F96" i="14"/>
  <c r="I20" i="14"/>
  <c r="N20" i="14"/>
  <c r="J20" i="14"/>
  <c r="J8" i="14"/>
  <c r="F14" i="14"/>
  <c r="F74" i="14"/>
  <c r="I8" i="14"/>
  <c r="G70" i="14"/>
  <c r="K70" i="14"/>
  <c r="F80" i="14"/>
  <c r="F90" i="14"/>
  <c r="K8" i="14"/>
  <c r="M8" i="14"/>
  <c r="M70" i="14"/>
  <c r="F82" i="14"/>
  <c r="K20" i="14"/>
  <c r="L38" i="115"/>
  <c r="J13" i="115"/>
  <c r="H38" i="113"/>
  <c r="P38" i="113"/>
  <c r="L13" i="113"/>
  <c r="N13" i="113"/>
  <c r="L38" i="113"/>
  <c r="H13" i="113"/>
  <c r="J38" i="112"/>
  <c r="J13" i="112"/>
  <c r="H13" i="112"/>
  <c r="J13" i="114"/>
  <c r="P13" i="114"/>
  <c r="N13" i="114"/>
  <c r="N38" i="114"/>
  <c r="H13" i="114"/>
  <c r="J38" i="114"/>
  <c r="N13" i="112"/>
  <c r="P13" i="112"/>
  <c r="G70" i="133"/>
  <c r="G70" i="129"/>
  <c r="F69" i="128"/>
  <c r="G70" i="128" s="1"/>
  <c r="F7" i="128"/>
  <c r="G8" i="128" s="1"/>
  <c r="N38" i="112"/>
  <c r="H38" i="112"/>
  <c r="L38" i="112"/>
  <c r="L13" i="112"/>
  <c r="N13" i="2"/>
  <c r="I70" i="34"/>
  <c r="F70" i="34"/>
  <c r="G70" i="34"/>
  <c r="L8" i="34"/>
  <c r="M8" i="34"/>
  <c r="J8" i="34"/>
  <c r="K8" i="34"/>
  <c r="I20" i="34"/>
  <c r="F20" i="34"/>
  <c r="H70" i="34"/>
  <c r="S22" i="132"/>
  <c r="G14" i="132"/>
  <c r="S18" i="128"/>
  <c r="F18" i="128" s="1"/>
  <c r="L8" i="133"/>
  <c r="M8" i="133"/>
  <c r="I8" i="133"/>
  <c r="S10" i="132"/>
  <c r="R10" i="132"/>
  <c r="G10" i="132"/>
  <c r="S16" i="132"/>
  <c r="R16" i="132"/>
  <c r="G16" i="132"/>
  <c r="R8" i="131"/>
  <c r="M8" i="131"/>
  <c r="G8" i="131"/>
  <c r="L8" i="131"/>
  <c r="I8" i="131"/>
  <c r="J8" i="131"/>
  <c r="G18" i="131"/>
  <c r="G12" i="131"/>
  <c r="R20" i="130"/>
  <c r="S22" i="130"/>
  <c r="R22" i="130"/>
  <c r="G22" i="130"/>
  <c r="S16" i="130"/>
  <c r="R16" i="130"/>
  <c r="G16" i="130"/>
  <c r="S14" i="130"/>
  <c r="R14" i="130"/>
  <c r="G20" i="130"/>
  <c r="M8" i="129"/>
  <c r="L8" i="129"/>
  <c r="I8" i="129"/>
  <c r="S16" i="129"/>
  <c r="R16" i="129"/>
  <c r="S22" i="129"/>
  <c r="R22" i="129"/>
  <c r="S10" i="129"/>
  <c r="R10" i="129"/>
  <c r="F72" i="132" l="1"/>
  <c r="F20" i="29"/>
  <c r="F10" i="131"/>
  <c r="F92" i="132"/>
  <c r="F50" i="133"/>
  <c r="F88" i="128"/>
  <c r="F34" i="133"/>
  <c r="F16" i="128"/>
  <c r="F10" i="130"/>
  <c r="F22" i="131"/>
  <c r="F14" i="133"/>
  <c r="F36" i="132"/>
  <c r="F12" i="130"/>
  <c r="F52" i="131"/>
  <c r="F22" i="128"/>
  <c r="F82" i="133"/>
  <c r="F12" i="129"/>
  <c r="F78" i="131"/>
  <c r="F18" i="132"/>
  <c r="F70" i="27"/>
  <c r="F14" i="132"/>
  <c r="F22" i="133"/>
  <c r="F88" i="132"/>
  <c r="F92" i="130"/>
  <c r="F88" i="130"/>
  <c r="F84" i="130"/>
  <c r="F40" i="130"/>
  <c r="F56" i="130"/>
  <c r="F24" i="130"/>
  <c r="F52" i="130"/>
  <c r="F14" i="129"/>
  <c r="F62" i="129"/>
  <c r="F80" i="128"/>
  <c r="F48" i="128"/>
  <c r="R8" i="128"/>
  <c r="H70" i="29"/>
  <c r="H7" i="151"/>
  <c r="K7" i="151"/>
  <c r="K10" i="151"/>
  <c r="I7" i="151"/>
  <c r="I10" i="151"/>
  <c r="J7" i="151"/>
  <c r="J10" i="151"/>
  <c r="F8" i="32"/>
  <c r="F98" i="133"/>
  <c r="F58" i="133"/>
  <c r="G8" i="133"/>
  <c r="F54" i="133"/>
  <c r="F12" i="132"/>
  <c r="F84" i="132"/>
  <c r="F32" i="131"/>
  <c r="F98" i="131"/>
  <c r="F72" i="130"/>
  <c r="F12" i="128"/>
  <c r="F22" i="132"/>
  <c r="F80" i="132"/>
  <c r="F100" i="132"/>
  <c r="F96" i="132"/>
  <c r="F24" i="132"/>
  <c r="F14" i="131"/>
  <c r="F66" i="131"/>
  <c r="S20" i="130"/>
  <c r="F20" i="130" s="1"/>
  <c r="F60" i="130"/>
  <c r="F36" i="130"/>
  <c r="F48" i="130"/>
  <c r="F86" i="129"/>
  <c r="S20" i="128"/>
  <c r="F76" i="128"/>
  <c r="F84" i="128"/>
  <c r="F92" i="128"/>
  <c r="F70" i="29"/>
  <c r="H20" i="29"/>
  <c r="F10" i="128"/>
  <c r="F90" i="131"/>
  <c r="F94" i="131"/>
  <c r="F46" i="131"/>
  <c r="F60" i="132"/>
  <c r="S8" i="128"/>
  <c r="F60" i="128"/>
  <c r="F94" i="129"/>
  <c r="F80" i="130"/>
  <c r="F90" i="133"/>
  <c r="F74" i="133"/>
  <c r="F54" i="131"/>
  <c r="F10" i="129"/>
  <c r="S8" i="131"/>
  <c r="F8" i="131" s="1"/>
  <c r="S8" i="133"/>
  <c r="R8" i="133"/>
  <c r="F98" i="129"/>
  <c r="F86" i="133"/>
  <c r="F16" i="129"/>
  <c r="F64" i="128"/>
  <c r="F82" i="129"/>
  <c r="F74" i="129"/>
  <c r="F78" i="129"/>
  <c r="F90" i="129"/>
  <c r="F38" i="131"/>
  <c r="F12" i="133"/>
  <c r="F10" i="133"/>
  <c r="F70" i="33"/>
  <c r="F20" i="33"/>
  <c r="F8" i="33"/>
  <c r="F30" i="133"/>
  <c r="S20" i="133"/>
  <c r="G20" i="133"/>
  <c r="R20" i="133"/>
  <c r="F66" i="133"/>
  <c r="F46" i="133"/>
  <c r="F26" i="133"/>
  <c r="F94" i="133"/>
  <c r="F18" i="133"/>
  <c r="R70" i="133"/>
  <c r="S70" i="133"/>
  <c r="F78" i="133"/>
  <c r="F62" i="133"/>
  <c r="G20" i="132"/>
  <c r="R20" i="132"/>
  <c r="S20" i="132"/>
  <c r="F56" i="132"/>
  <c r="S70" i="132"/>
  <c r="R70" i="132"/>
  <c r="F64" i="132"/>
  <c r="R20" i="131"/>
  <c r="S20" i="131"/>
  <c r="G70" i="131"/>
  <c r="F50" i="131"/>
  <c r="R70" i="131"/>
  <c r="S70" i="131"/>
  <c r="F12" i="131"/>
  <c r="F74" i="131"/>
  <c r="F24" i="131"/>
  <c r="F82" i="131"/>
  <c r="G20" i="131"/>
  <c r="S70" i="130"/>
  <c r="R70" i="130"/>
  <c r="G70" i="130"/>
  <c r="F100" i="130"/>
  <c r="F46" i="129"/>
  <c r="R70" i="129"/>
  <c r="S70" i="129"/>
  <c r="F66" i="129"/>
  <c r="R20" i="129"/>
  <c r="S20" i="129"/>
  <c r="G20" i="129"/>
  <c r="F24" i="128"/>
  <c r="G20" i="128"/>
  <c r="S70" i="128"/>
  <c r="R70" i="128"/>
  <c r="F72" i="128"/>
  <c r="F96" i="128"/>
  <c r="F14" i="128"/>
  <c r="F56" i="128"/>
  <c r="F20" i="14"/>
  <c r="F8" i="14"/>
  <c r="F70" i="14"/>
  <c r="F22" i="130"/>
  <c r="F22" i="129"/>
  <c r="F14" i="130"/>
  <c r="F18" i="131"/>
  <c r="R8" i="132"/>
  <c r="G8" i="132"/>
  <c r="S8" i="132"/>
  <c r="F10" i="132"/>
  <c r="F16" i="132"/>
  <c r="F16" i="130"/>
  <c r="R8" i="130"/>
  <c r="S8" i="130"/>
  <c r="G8" i="130"/>
  <c r="S8" i="129"/>
  <c r="R8" i="129"/>
  <c r="G8" i="129"/>
  <c r="F8" i="133" l="1"/>
  <c r="F8" i="128"/>
  <c r="G7" i="151"/>
  <c r="I8" i="151" s="1"/>
  <c r="H8" i="151"/>
  <c r="H10" i="151"/>
  <c r="G10" i="151"/>
  <c r="F20" i="133"/>
  <c r="F70" i="132"/>
  <c r="F20" i="128"/>
  <c r="F70" i="133"/>
  <c r="F20" i="131"/>
  <c r="F70" i="129"/>
  <c r="F70" i="128"/>
  <c r="F20" i="129"/>
  <c r="F70" i="131"/>
  <c r="F20" i="132"/>
  <c r="F70" i="130"/>
  <c r="F8" i="132"/>
  <c r="F8" i="130"/>
  <c r="F8" i="129"/>
  <c r="J8" i="151" l="1"/>
  <c r="N8" i="151"/>
  <c r="M8" i="151"/>
  <c r="L8" i="151"/>
  <c r="K8" i="151"/>
  <c r="G8" i="151"/>
  <c r="K13" i="23"/>
  <c r="L13" i="23" s="1"/>
  <c r="K7" i="23"/>
  <c r="J70" i="122"/>
  <c r="O10" i="122"/>
  <c r="N10" i="122"/>
  <c r="M10" i="122"/>
  <c r="L10" i="122"/>
  <c r="K10" i="122"/>
  <c r="J10" i="122"/>
  <c r="I10" i="122"/>
  <c r="H10" i="122"/>
  <c r="P7" i="122"/>
  <c r="O7" i="122"/>
  <c r="N7" i="122"/>
  <c r="M7" i="122"/>
  <c r="L7" i="122"/>
  <c r="K7" i="122"/>
  <c r="J7" i="122"/>
  <c r="I7" i="122"/>
  <c r="H7" i="122"/>
  <c r="G7" i="122"/>
  <c r="O10" i="121"/>
  <c r="N10" i="121"/>
  <c r="M10" i="121"/>
  <c r="L10" i="121"/>
  <c r="K10" i="121"/>
  <c r="J10" i="121"/>
  <c r="I10" i="121"/>
  <c r="H10" i="121"/>
  <c r="O7" i="121"/>
  <c r="N7" i="121"/>
  <c r="N8" i="121" s="1"/>
  <c r="M7" i="121"/>
  <c r="L7" i="121"/>
  <c r="K7" i="121"/>
  <c r="J7" i="121"/>
  <c r="J8" i="121" s="1"/>
  <c r="I7" i="121"/>
  <c r="H7" i="121"/>
  <c r="F7" i="122" l="1"/>
  <c r="F19" i="122"/>
  <c r="P20" i="122" s="1"/>
  <c r="K70" i="122"/>
  <c r="P10" i="121"/>
  <c r="I8" i="122"/>
  <c r="O8" i="122"/>
  <c r="K20" i="122"/>
  <c r="O70" i="121"/>
  <c r="G10" i="122"/>
  <c r="F69" i="122"/>
  <c r="H70" i="122"/>
  <c r="I70" i="121"/>
  <c r="F69" i="121"/>
  <c r="P70" i="121" s="1"/>
  <c r="H70" i="121"/>
  <c r="O20" i="122"/>
  <c r="J70" i="121"/>
  <c r="K70" i="121"/>
  <c r="N70" i="122"/>
  <c r="N70" i="121"/>
  <c r="H8" i="122"/>
  <c r="H8" i="121"/>
  <c r="J8" i="122"/>
  <c r="I20" i="122"/>
  <c r="N8" i="122"/>
  <c r="K8" i="121"/>
  <c r="L7" i="23"/>
  <c r="L8" i="121"/>
  <c r="L70" i="121"/>
  <c r="M8" i="122"/>
  <c r="L8" i="122"/>
  <c r="M8" i="121"/>
  <c r="M70" i="121"/>
  <c r="J20" i="122"/>
  <c r="L20" i="122"/>
  <c r="M70" i="122"/>
  <c r="L70" i="122"/>
  <c r="I8" i="121"/>
  <c r="O8" i="121"/>
  <c r="K8" i="122"/>
  <c r="M20" i="122"/>
  <c r="I70" i="122"/>
  <c r="O70" i="122"/>
  <c r="P10" i="122"/>
  <c r="H20" i="122"/>
  <c r="N20" i="122"/>
  <c r="G20" i="122" l="1"/>
  <c r="P8" i="121"/>
  <c r="F10" i="122"/>
  <c r="P70" i="122"/>
  <c r="G70" i="122"/>
  <c r="G70" i="121"/>
  <c r="F10" i="121"/>
  <c r="G8" i="121"/>
  <c r="G8" i="122"/>
  <c r="P8" i="122"/>
  <c r="F20" i="122"/>
  <c r="G19" i="60"/>
  <c r="H19" i="60"/>
  <c r="I19" i="60"/>
  <c r="P19" i="60"/>
  <c r="Q19" i="60"/>
  <c r="G69" i="60"/>
  <c r="I69" i="60"/>
  <c r="P69" i="60"/>
  <c r="Q69" i="60"/>
  <c r="F70" i="121" l="1"/>
  <c r="F70" i="122"/>
  <c r="F8" i="121"/>
  <c r="F8" i="122"/>
  <c r="J69" i="59" l="1"/>
  <c r="I69" i="59"/>
  <c r="K19" i="59"/>
  <c r="J19" i="59"/>
  <c r="I19" i="59"/>
  <c r="H19" i="59"/>
  <c r="N19" i="42"/>
  <c r="M19" i="42"/>
  <c r="L19" i="42"/>
  <c r="K19" i="42"/>
  <c r="J19" i="42"/>
  <c r="I19" i="42"/>
  <c r="H19" i="42"/>
  <c r="G19" i="42"/>
  <c r="N69" i="42"/>
  <c r="M69" i="42"/>
  <c r="L69" i="42"/>
  <c r="K69" i="42"/>
  <c r="J69" i="42"/>
  <c r="I69" i="42"/>
  <c r="H69" i="42"/>
  <c r="G69" i="42"/>
  <c r="F69" i="42"/>
  <c r="F19" i="42"/>
  <c r="F7" i="42"/>
  <c r="G7" i="42"/>
  <c r="H7" i="42"/>
  <c r="I7" i="42"/>
  <c r="J7" i="42"/>
  <c r="K7" i="42"/>
  <c r="L7" i="42"/>
  <c r="M7" i="42"/>
  <c r="N7" i="42"/>
  <c r="H10" i="42"/>
  <c r="J10" i="42"/>
  <c r="K10" i="42"/>
  <c r="L10" i="42"/>
  <c r="M10" i="42"/>
  <c r="N10" i="42"/>
  <c r="I20" i="42" l="1"/>
  <c r="F69" i="59"/>
  <c r="G70" i="59" s="1"/>
  <c r="M20" i="59"/>
  <c r="I70" i="59"/>
  <c r="K70" i="59"/>
  <c r="K20" i="59"/>
  <c r="H70" i="59"/>
  <c r="J70" i="59"/>
  <c r="J70" i="42"/>
  <c r="G70" i="42"/>
  <c r="H70" i="42"/>
  <c r="N70" i="42"/>
  <c r="I70" i="42"/>
  <c r="G20" i="42"/>
  <c r="I8" i="42"/>
  <c r="K70" i="42"/>
  <c r="L70" i="42"/>
  <c r="M70" i="42"/>
  <c r="K20" i="42"/>
  <c r="K8" i="42"/>
  <c r="G8" i="42"/>
  <c r="N8" i="42"/>
  <c r="J8" i="42"/>
  <c r="M8" i="42"/>
  <c r="L8" i="42"/>
  <c r="N20" i="42"/>
  <c r="M20" i="42"/>
  <c r="L20" i="42"/>
  <c r="J20" i="42"/>
  <c r="H20" i="42"/>
  <c r="H8" i="42"/>
  <c r="G20" i="59" l="1"/>
  <c r="L20" i="59"/>
  <c r="M70" i="59"/>
  <c r="L70" i="59"/>
  <c r="H20" i="59"/>
  <c r="I20" i="59"/>
  <c r="J20" i="59"/>
  <c r="O68" i="40" l="1"/>
  <c r="N68" i="40"/>
  <c r="M68" i="40"/>
  <c r="L68" i="40"/>
  <c r="K68" i="40"/>
  <c r="J68" i="40"/>
  <c r="J69" i="40" s="1"/>
  <c r="I68" i="40"/>
  <c r="H68" i="40"/>
  <c r="T99" i="33" l="1"/>
  <c r="S99" i="33"/>
  <c r="T97" i="33"/>
  <c r="S97" i="33"/>
  <c r="T95" i="33"/>
  <c r="S95" i="33"/>
  <c r="T93" i="33"/>
  <c r="S93" i="33"/>
  <c r="T91" i="33"/>
  <c r="S91" i="33"/>
  <c r="T89" i="33"/>
  <c r="S89" i="33"/>
  <c r="T87" i="33"/>
  <c r="S87" i="33"/>
  <c r="T85" i="33"/>
  <c r="S85" i="33"/>
  <c r="T83" i="33"/>
  <c r="S83" i="33"/>
  <c r="T81" i="33"/>
  <c r="S81" i="33"/>
  <c r="T79" i="33"/>
  <c r="S79" i="33"/>
  <c r="T77" i="33"/>
  <c r="S77" i="33"/>
  <c r="T75" i="33"/>
  <c r="S75" i="33"/>
  <c r="T73" i="33"/>
  <c r="S73" i="33"/>
  <c r="T71" i="33"/>
  <c r="S71" i="33"/>
  <c r="T69" i="33"/>
  <c r="S69" i="33"/>
  <c r="T67" i="33"/>
  <c r="S67" i="33"/>
  <c r="T65" i="33"/>
  <c r="S65" i="33"/>
  <c r="T63" i="33"/>
  <c r="S63" i="33"/>
  <c r="T61" i="33"/>
  <c r="S61" i="33"/>
  <c r="T59" i="33"/>
  <c r="S59" i="33"/>
  <c r="T57" i="33"/>
  <c r="S57" i="33"/>
  <c r="T55" i="33"/>
  <c r="S55" i="33"/>
  <c r="T53" i="33"/>
  <c r="S53" i="33"/>
  <c r="T51" i="33"/>
  <c r="S51" i="33"/>
  <c r="T49" i="33"/>
  <c r="S49" i="33"/>
  <c r="T47" i="33"/>
  <c r="S47" i="33"/>
  <c r="T45" i="33"/>
  <c r="S45" i="33"/>
  <c r="T43" i="33"/>
  <c r="S43" i="33"/>
  <c r="T41" i="33"/>
  <c r="S41" i="33"/>
  <c r="T39" i="33"/>
  <c r="S39" i="33"/>
  <c r="T37" i="33"/>
  <c r="S37" i="33"/>
  <c r="T35" i="33"/>
  <c r="S35" i="33"/>
  <c r="T33" i="33"/>
  <c r="S33" i="33"/>
  <c r="T31" i="33"/>
  <c r="S31" i="33"/>
  <c r="T29" i="33"/>
  <c r="S29" i="33"/>
  <c r="T27" i="33"/>
  <c r="S27" i="33"/>
  <c r="T25" i="33"/>
  <c r="S25" i="33"/>
  <c r="T23" i="33"/>
  <c r="S23" i="33"/>
  <c r="T21" i="33"/>
  <c r="S21" i="33"/>
  <c r="T19" i="33"/>
  <c r="S19" i="33"/>
  <c r="T17" i="33"/>
  <c r="S17" i="33"/>
  <c r="T15" i="33"/>
  <c r="S15" i="33"/>
  <c r="T13" i="33"/>
  <c r="S13" i="33"/>
  <c r="T11" i="33"/>
  <c r="S11" i="33"/>
  <c r="T9" i="33"/>
  <c r="S9" i="33"/>
  <c r="T7" i="33"/>
  <c r="S7" i="33"/>
  <c r="T99" i="32"/>
  <c r="S99" i="32"/>
  <c r="T97" i="32"/>
  <c r="S97" i="32"/>
  <c r="T95" i="32"/>
  <c r="S95" i="32"/>
  <c r="T93" i="32"/>
  <c r="S93" i="32"/>
  <c r="T91" i="32"/>
  <c r="S91" i="32"/>
  <c r="T89" i="32"/>
  <c r="S89" i="32"/>
  <c r="T87" i="32"/>
  <c r="S87" i="32"/>
  <c r="T85" i="32"/>
  <c r="S85" i="32"/>
  <c r="T83" i="32"/>
  <c r="S83" i="32"/>
  <c r="T81" i="32"/>
  <c r="S81" i="32"/>
  <c r="T79" i="32"/>
  <c r="S79" i="32"/>
  <c r="T77" i="32"/>
  <c r="S77" i="32"/>
  <c r="T75" i="32"/>
  <c r="S75" i="32"/>
  <c r="T73" i="32"/>
  <c r="S73" i="32"/>
  <c r="T71" i="32"/>
  <c r="S71" i="32"/>
  <c r="T69" i="32"/>
  <c r="S69" i="32"/>
  <c r="T67" i="32"/>
  <c r="S67" i="32"/>
  <c r="T65" i="32"/>
  <c r="S65" i="32"/>
  <c r="T63" i="32"/>
  <c r="S63" i="32"/>
  <c r="T61" i="32"/>
  <c r="S61" i="32"/>
  <c r="T59" i="32"/>
  <c r="S59" i="32"/>
  <c r="T57" i="32"/>
  <c r="S57" i="32"/>
  <c r="T55" i="32"/>
  <c r="S55" i="32"/>
  <c r="T53" i="32"/>
  <c r="S53" i="32"/>
  <c r="T51" i="32"/>
  <c r="S51" i="32"/>
  <c r="T49" i="32"/>
  <c r="S49" i="32"/>
  <c r="T47" i="32"/>
  <c r="S47" i="32"/>
  <c r="T45" i="32"/>
  <c r="S45" i="32"/>
  <c r="T43" i="32"/>
  <c r="S43" i="32"/>
  <c r="T41" i="32"/>
  <c r="S41" i="32"/>
  <c r="T39" i="32"/>
  <c r="S39" i="32"/>
  <c r="T37" i="32"/>
  <c r="S37" i="32"/>
  <c r="T35" i="32"/>
  <c r="S35" i="32"/>
  <c r="T33" i="32"/>
  <c r="S33" i="32"/>
  <c r="T31" i="32"/>
  <c r="S31" i="32"/>
  <c r="T29" i="32"/>
  <c r="S29" i="32"/>
  <c r="T27" i="32"/>
  <c r="S27" i="32"/>
  <c r="T25" i="32"/>
  <c r="S25" i="32"/>
  <c r="T23" i="32"/>
  <c r="S23" i="32"/>
  <c r="T21" i="32"/>
  <c r="S21" i="32"/>
  <c r="T19" i="32"/>
  <c r="S19" i="32"/>
  <c r="T17" i="32"/>
  <c r="S17" i="32"/>
  <c r="T15" i="32"/>
  <c r="S15" i="32"/>
  <c r="T13" i="32"/>
  <c r="S13" i="32"/>
  <c r="T11" i="32"/>
  <c r="S11" i="32"/>
  <c r="T9" i="32"/>
  <c r="S9" i="32"/>
  <c r="T7" i="32"/>
  <c r="S7" i="32"/>
  <c r="T99" i="31"/>
  <c r="S99" i="31"/>
  <c r="T97" i="31"/>
  <c r="S97" i="31"/>
  <c r="T95" i="31"/>
  <c r="S95" i="31"/>
  <c r="T93" i="31"/>
  <c r="S93" i="31"/>
  <c r="T91" i="31"/>
  <c r="S91" i="31"/>
  <c r="T89" i="31"/>
  <c r="S89" i="31"/>
  <c r="T87" i="31"/>
  <c r="S87" i="31"/>
  <c r="T85" i="31"/>
  <c r="S85" i="31"/>
  <c r="T83" i="31"/>
  <c r="S83" i="31"/>
  <c r="T81" i="31"/>
  <c r="S81" i="31"/>
  <c r="T79" i="31"/>
  <c r="S79" i="31"/>
  <c r="T77" i="31"/>
  <c r="S77" i="31"/>
  <c r="T75" i="31"/>
  <c r="S75" i="31"/>
  <c r="T73" i="31"/>
  <c r="S73" i="31"/>
  <c r="T71" i="31"/>
  <c r="S71" i="31"/>
  <c r="T67" i="31"/>
  <c r="S67" i="31"/>
  <c r="T65" i="31"/>
  <c r="S65" i="31"/>
  <c r="T63" i="31"/>
  <c r="S63" i="31"/>
  <c r="T61" i="31"/>
  <c r="S61" i="31"/>
  <c r="T59" i="31"/>
  <c r="S59" i="31"/>
  <c r="T57" i="31"/>
  <c r="S57" i="31"/>
  <c r="T55" i="31"/>
  <c r="S55" i="31"/>
  <c r="T53" i="31"/>
  <c r="S53" i="31"/>
  <c r="T51" i="31"/>
  <c r="S51" i="31"/>
  <c r="T49" i="31"/>
  <c r="S49" i="31"/>
  <c r="T47" i="31"/>
  <c r="S47" i="31"/>
  <c r="T45" i="31"/>
  <c r="S45" i="31"/>
  <c r="T43" i="31"/>
  <c r="S43" i="31"/>
  <c r="T41" i="31"/>
  <c r="S41" i="31"/>
  <c r="T39" i="31"/>
  <c r="S39" i="31"/>
  <c r="T37" i="31"/>
  <c r="S37" i="31"/>
  <c r="T35" i="31"/>
  <c r="S35" i="31"/>
  <c r="T33" i="31"/>
  <c r="S33" i="31"/>
  <c r="T31" i="31"/>
  <c r="S31" i="31"/>
  <c r="T29" i="31"/>
  <c r="S29" i="31"/>
  <c r="T27" i="31"/>
  <c r="S27" i="31"/>
  <c r="T25" i="31"/>
  <c r="S25" i="31"/>
  <c r="T23" i="31"/>
  <c r="S23" i="31"/>
  <c r="T21" i="31"/>
  <c r="S21" i="31"/>
  <c r="T17" i="31"/>
  <c r="S17" i="31"/>
  <c r="T15" i="31"/>
  <c r="S15" i="31"/>
  <c r="T13" i="31"/>
  <c r="S13" i="31"/>
  <c r="T11" i="31"/>
  <c r="S11" i="31"/>
  <c r="T9" i="31"/>
  <c r="S9" i="31"/>
  <c r="P99" i="30"/>
  <c r="P97" i="30"/>
  <c r="P95" i="30"/>
  <c r="P93" i="30"/>
  <c r="P91" i="30"/>
  <c r="P89" i="30"/>
  <c r="P87" i="30"/>
  <c r="P85" i="30"/>
  <c r="P83" i="30"/>
  <c r="P81" i="30"/>
  <c r="P79" i="30"/>
  <c r="P77" i="30"/>
  <c r="P75" i="30"/>
  <c r="P73" i="30"/>
  <c r="P71" i="30"/>
  <c r="P67" i="30"/>
  <c r="P65" i="30"/>
  <c r="P63" i="30"/>
  <c r="P61" i="30"/>
  <c r="P59" i="30"/>
  <c r="P57" i="30"/>
  <c r="P55" i="30"/>
  <c r="P53" i="30"/>
  <c r="P51" i="30"/>
  <c r="P49" i="30"/>
  <c r="P47" i="30"/>
  <c r="P45" i="30"/>
  <c r="P43" i="30"/>
  <c r="P41" i="30"/>
  <c r="P39" i="30"/>
  <c r="P37" i="30"/>
  <c r="P35" i="30"/>
  <c r="P33" i="30"/>
  <c r="P31" i="30"/>
  <c r="P29" i="30"/>
  <c r="P27" i="30"/>
  <c r="P25" i="30"/>
  <c r="P23" i="30"/>
  <c r="P21" i="30"/>
  <c r="P17" i="30"/>
  <c r="P15" i="30"/>
  <c r="P13" i="30"/>
  <c r="P11" i="30"/>
  <c r="Q7" i="71" l="1"/>
  <c r="G38" i="20" l="1"/>
  <c r="G38" i="24"/>
  <c r="H8" i="23"/>
  <c r="H38" i="24" l="1"/>
  <c r="H40" i="24"/>
  <c r="H20" i="24"/>
  <c r="H37" i="24"/>
  <c r="H36" i="24"/>
  <c r="H15" i="24"/>
  <c r="H33" i="24"/>
  <c r="H32" i="24"/>
  <c r="H31" i="24"/>
  <c r="H30" i="24"/>
  <c r="H49" i="24"/>
  <c r="H45" i="24"/>
  <c r="H24" i="24"/>
  <c r="H23" i="24"/>
  <c r="H22" i="24"/>
  <c r="H19" i="24"/>
  <c r="H18" i="24"/>
  <c r="H17" i="24"/>
  <c r="H16" i="24"/>
  <c r="H35" i="24"/>
  <c r="H14" i="24"/>
  <c r="H12" i="24"/>
  <c r="H53" i="24"/>
  <c r="H11" i="24"/>
  <c r="H10" i="24"/>
  <c r="H51" i="24"/>
  <c r="H9" i="24"/>
  <c r="H50" i="24"/>
  <c r="H29" i="24"/>
  <c r="H28" i="24"/>
  <c r="H27" i="24"/>
  <c r="H25" i="24"/>
  <c r="H44" i="24"/>
  <c r="H42" i="24"/>
  <c r="H34" i="24"/>
  <c r="H8" i="24"/>
  <c r="H48" i="24"/>
  <c r="H43" i="24"/>
  <c r="H41" i="24"/>
  <c r="H26" i="24"/>
  <c r="H21" i="24"/>
  <c r="H52" i="24"/>
  <c r="H47" i="24"/>
  <c r="H7" i="24"/>
  <c r="J7" i="24"/>
  <c r="H13" i="24"/>
  <c r="I13" i="10"/>
  <c r="K13" i="10"/>
  <c r="M38" i="9"/>
  <c r="K38" i="9"/>
  <c r="I38" i="9"/>
  <c r="G38" i="9"/>
  <c r="G13" i="9"/>
  <c r="M13" i="9"/>
  <c r="K13" i="9"/>
  <c r="M53" i="119"/>
  <c r="M52" i="119"/>
  <c r="M51" i="119"/>
  <c r="M50" i="119"/>
  <c r="M49" i="119"/>
  <c r="M48" i="119"/>
  <c r="M47" i="119"/>
  <c r="M46" i="119"/>
  <c r="M45" i="119"/>
  <c r="M44" i="119"/>
  <c r="M43" i="119"/>
  <c r="M42" i="119"/>
  <c r="M41" i="119"/>
  <c r="M40" i="119"/>
  <c r="M39"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M14" i="119"/>
  <c r="M12" i="119"/>
  <c r="M11" i="119"/>
  <c r="M10" i="119"/>
  <c r="M9" i="119"/>
  <c r="M8" i="119"/>
  <c r="M53" i="118"/>
  <c r="M52" i="118"/>
  <c r="M51" i="118"/>
  <c r="M50" i="118"/>
  <c r="M49" i="118"/>
  <c r="M48" i="118"/>
  <c r="M47" i="118"/>
  <c r="M46" i="118"/>
  <c r="M45" i="118"/>
  <c r="M44" i="118"/>
  <c r="M43" i="118"/>
  <c r="M42" i="118"/>
  <c r="M41" i="118"/>
  <c r="M40" i="118"/>
  <c r="M39" i="118"/>
  <c r="M37" i="118"/>
  <c r="M36" i="118"/>
  <c r="M35" i="118"/>
  <c r="M34" i="118"/>
  <c r="M33" i="118"/>
  <c r="M32" i="118"/>
  <c r="M31" i="118"/>
  <c r="M30" i="118"/>
  <c r="M29" i="118"/>
  <c r="M28" i="118"/>
  <c r="M27" i="118"/>
  <c r="M26" i="118"/>
  <c r="M25" i="118"/>
  <c r="M24" i="118"/>
  <c r="M23" i="118"/>
  <c r="M22" i="118"/>
  <c r="M21" i="118"/>
  <c r="M20" i="118"/>
  <c r="M19" i="118"/>
  <c r="M18" i="118"/>
  <c r="M17" i="118"/>
  <c r="M16" i="118"/>
  <c r="M15" i="118"/>
  <c r="M14" i="118"/>
  <c r="M12" i="118"/>
  <c r="M11" i="118"/>
  <c r="M10" i="118"/>
  <c r="M9" i="118"/>
  <c r="M8" i="118"/>
  <c r="M53" i="6"/>
  <c r="M52" i="6"/>
  <c r="M51" i="6"/>
  <c r="M50" i="6"/>
  <c r="M49" i="6"/>
  <c r="M48" i="6"/>
  <c r="M47" i="6"/>
  <c r="M46" i="6"/>
  <c r="M45" i="6"/>
  <c r="M44" i="6"/>
  <c r="M43" i="6"/>
  <c r="M42" i="6"/>
  <c r="M41" i="6"/>
  <c r="M40" i="6"/>
  <c r="M39" i="6"/>
  <c r="M37" i="6"/>
  <c r="M36" i="6"/>
  <c r="M35" i="6"/>
  <c r="M34" i="6"/>
  <c r="M33" i="6"/>
  <c r="M32" i="6"/>
  <c r="M31" i="6"/>
  <c r="M30" i="6"/>
  <c r="M29" i="6"/>
  <c r="M28" i="6"/>
  <c r="M27" i="6"/>
  <c r="M26" i="6"/>
  <c r="M25" i="6"/>
  <c r="M24" i="6"/>
  <c r="M23" i="6"/>
  <c r="M22" i="6"/>
  <c r="M21" i="6"/>
  <c r="M20" i="6"/>
  <c r="M19" i="6"/>
  <c r="M18" i="6"/>
  <c r="M17" i="6"/>
  <c r="M16" i="6"/>
  <c r="M15" i="6"/>
  <c r="M14" i="6"/>
  <c r="M12" i="6"/>
  <c r="M11" i="6"/>
  <c r="M10" i="6"/>
  <c r="M9" i="6"/>
  <c r="F38" i="9" l="1"/>
  <c r="J38" i="9"/>
  <c r="I38" i="119"/>
  <c r="G38" i="119"/>
  <c r="I13" i="119"/>
  <c r="L8" i="119"/>
  <c r="J8" i="119"/>
  <c r="I7" i="119"/>
  <c r="G7" i="119"/>
  <c r="I38" i="118"/>
  <c r="G38" i="118"/>
  <c r="I13" i="118"/>
  <c r="G13" i="118"/>
  <c r="L12" i="118"/>
  <c r="H12" i="118"/>
  <c r="L11" i="118"/>
  <c r="H11" i="118"/>
  <c r="L10" i="118"/>
  <c r="H10" i="118"/>
  <c r="L9" i="118"/>
  <c r="H9" i="118"/>
  <c r="L8" i="118"/>
  <c r="H8" i="118"/>
  <c r="I7" i="118"/>
  <c r="G7" i="118"/>
  <c r="P53" i="117"/>
  <c r="F53" i="117"/>
  <c r="H53" i="117" s="1"/>
  <c r="O38" i="117"/>
  <c r="M38" i="117"/>
  <c r="K38" i="117"/>
  <c r="I38" i="117"/>
  <c r="G38" i="117"/>
  <c r="O13" i="117"/>
  <c r="P13" i="117" s="1"/>
  <c r="M13" i="117"/>
  <c r="K13" i="117"/>
  <c r="I13" i="117"/>
  <c r="G13" i="117"/>
  <c r="P8" i="117"/>
  <c r="N8" i="117"/>
  <c r="L8" i="117"/>
  <c r="J8" i="117"/>
  <c r="F8" i="117"/>
  <c r="O7" i="117"/>
  <c r="M7" i="117"/>
  <c r="K7" i="117"/>
  <c r="I7" i="117"/>
  <c r="G7" i="117"/>
  <c r="O38" i="116"/>
  <c r="M38" i="116"/>
  <c r="K38" i="116"/>
  <c r="I38" i="116"/>
  <c r="G38" i="116"/>
  <c r="O13" i="116"/>
  <c r="M13" i="116"/>
  <c r="K13" i="116"/>
  <c r="I13" i="116"/>
  <c r="G13" i="116"/>
  <c r="P8" i="116"/>
  <c r="N8" i="116"/>
  <c r="L8" i="116"/>
  <c r="J8" i="116"/>
  <c r="F8" i="116"/>
  <c r="H8" i="116" s="1"/>
  <c r="O7" i="116"/>
  <c r="M7" i="116"/>
  <c r="K7" i="116"/>
  <c r="I7" i="116"/>
  <c r="G7" i="116"/>
  <c r="N53" i="117" l="1"/>
  <c r="J53" i="117"/>
  <c r="K13" i="119"/>
  <c r="J13" i="119" s="1"/>
  <c r="K13" i="118"/>
  <c r="L53" i="117"/>
  <c r="H8" i="117"/>
  <c r="F13" i="117"/>
  <c r="H8" i="119"/>
  <c r="K38" i="119"/>
  <c r="M38" i="119" s="1"/>
  <c r="K7" i="119"/>
  <c r="H7" i="119" s="1"/>
  <c r="K38" i="118"/>
  <c r="H38" i="118" s="1"/>
  <c r="J8" i="118"/>
  <c r="J9" i="118"/>
  <c r="J10" i="118"/>
  <c r="J11" i="118"/>
  <c r="J12" i="118"/>
  <c r="K7" i="118"/>
  <c r="M7" i="118" s="1"/>
  <c r="N13" i="117"/>
  <c r="F7" i="117"/>
  <c r="F38" i="117"/>
  <c r="F13" i="116"/>
  <c r="L13" i="116" s="1"/>
  <c r="F7" i="116"/>
  <c r="H7" i="116" s="1"/>
  <c r="F38" i="116"/>
  <c r="H38" i="116" s="1"/>
  <c r="L13" i="119" l="1"/>
  <c r="L13" i="118"/>
  <c r="J38" i="118"/>
  <c r="J13" i="117"/>
  <c r="H13" i="117"/>
  <c r="L13" i="117"/>
  <c r="L38" i="117"/>
  <c r="M7" i="119"/>
  <c r="J38" i="119"/>
  <c r="H13" i="119"/>
  <c r="M13" i="119"/>
  <c r="M38" i="118"/>
  <c r="J7" i="118"/>
  <c r="M13" i="118"/>
  <c r="H13" i="118"/>
  <c r="H7" i="118"/>
  <c r="J13" i="118"/>
  <c r="H38" i="119"/>
  <c r="L38" i="119"/>
  <c r="L7" i="119"/>
  <c r="J7" i="119"/>
  <c r="L38" i="118"/>
  <c r="L7" i="118"/>
  <c r="N38" i="117"/>
  <c r="H38" i="117"/>
  <c r="P38" i="117"/>
  <c r="J38" i="117"/>
  <c r="N7" i="117"/>
  <c r="H7" i="117"/>
  <c r="P7" i="117"/>
  <c r="J7" i="117"/>
  <c r="L7" i="117"/>
  <c r="N7" i="116"/>
  <c r="P13" i="116"/>
  <c r="J13" i="116"/>
  <c r="N13" i="116"/>
  <c r="H13" i="116"/>
  <c r="L38" i="116"/>
  <c r="P38" i="116"/>
  <c r="J38" i="116"/>
  <c r="N38" i="116"/>
  <c r="L7" i="116"/>
  <c r="P7" i="116"/>
  <c r="J7" i="116"/>
  <c r="U13" i="2" l="1"/>
  <c r="S13" i="2"/>
  <c r="Q13" i="2"/>
  <c r="M38" i="92" l="1"/>
  <c r="K38" i="92"/>
  <c r="I38" i="92"/>
  <c r="G38" i="92"/>
  <c r="M13" i="92"/>
  <c r="K13" i="92"/>
  <c r="I13" i="92"/>
  <c r="G13" i="92"/>
  <c r="F8" i="92"/>
  <c r="M7" i="92"/>
  <c r="K7" i="92"/>
  <c r="I7" i="92"/>
  <c r="G7" i="92"/>
  <c r="F8" i="91"/>
  <c r="M38" i="91"/>
  <c r="K38" i="91"/>
  <c r="I38" i="91"/>
  <c r="G38" i="91"/>
  <c r="M13" i="91"/>
  <c r="K13" i="91"/>
  <c r="I13" i="91"/>
  <c r="G13" i="91"/>
  <c r="M7" i="91"/>
  <c r="K7" i="91"/>
  <c r="I7" i="91"/>
  <c r="G7" i="91"/>
  <c r="O38" i="90"/>
  <c r="M38" i="90"/>
  <c r="K38" i="90"/>
  <c r="I38" i="90"/>
  <c r="G38" i="90"/>
  <c r="O13" i="90"/>
  <c r="M13" i="90"/>
  <c r="K13" i="90"/>
  <c r="I13" i="90"/>
  <c r="G13" i="90"/>
  <c r="P8" i="90"/>
  <c r="L8" i="90"/>
  <c r="J8" i="90"/>
  <c r="O7" i="90"/>
  <c r="M7" i="90"/>
  <c r="K7" i="90"/>
  <c r="I7" i="90"/>
  <c r="G7" i="90"/>
  <c r="H7" i="90" s="1"/>
  <c r="F8" i="83"/>
  <c r="O38" i="89"/>
  <c r="M38" i="89"/>
  <c r="K38" i="89"/>
  <c r="I38" i="89"/>
  <c r="G38" i="89"/>
  <c r="O13" i="89"/>
  <c r="M13" i="89"/>
  <c r="K13" i="89"/>
  <c r="I13" i="89"/>
  <c r="G13" i="89"/>
  <c r="O7" i="89"/>
  <c r="M7" i="89"/>
  <c r="K7" i="89"/>
  <c r="I7" i="89"/>
  <c r="G7" i="89"/>
  <c r="O38" i="86"/>
  <c r="O13" i="86"/>
  <c r="O7" i="86"/>
  <c r="Q38" i="86"/>
  <c r="M38" i="86"/>
  <c r="K38" i="86"/>
  <c r="I38" i="86"/>
  <c r="G38" i="86"/>
  <c r="Q13" i="86"/>
  <c r="M13" i="86"/>
  <c r="K13" i="86"/>
  <c r="Q7" i="86"/>
  <c r="M7" i="86"/>
  <c r="K7" i="86"/>
  <c r="I7" i="86"/>
  <c r="M38" i="83"/>
  <c r="K38" i="83"/>
  <c r="I38" i="83"/>
  <c r="G38" i="83"/>
  <c r="M13" i="83"/>
  <c r="K13" i="83"/>
  <c r="I13" i="83"/>
  <c r="G13" i="83"/>
  <c r="M7" i="83"/>
  <c r="K7" i="83"/>
  <c r="I7" i="83"/>
  <c r="G7" i="83"/>
  <c r="F38" i="83" l="1"/>
  <c r="L38" i="83" s="1"/>
  <c r="F13" i="83"/>
  <c r="L13" i="83" s="1"/>
  <c r="N8" i="92"/>
  <c r="H8" i="91"/>
  <c r="F7" i="83"/>
  <c r="H7" i="83" s="1"/>
  <c r="L8" i="83"/>
  <c r="H8" i="83"/>
  <c r="N8" i="83"/>
  <c r="J8" i="83"/>
  <c r="F13" i="91"/>
  <c r="L13" i="91" s="1"/>
  <c r="F7" i="91"/>
  <c r="J7" i="91" s="1"/>
  <c r="J7" i="90"/>
  <c r="P7" i="90"/>
  <c r="F38" i="92"/>
  <c r="L38" i="92" s="1"/>
  <c r="L8" i="92"/>
  <c r="F13" i="92"/>
  <c r="F38" i="91"/>
  <c r="L38" i="91" s="1"/>
  <c r="L7" i="90"/>
  <c r="L13" i="92"/>
  <c r="F7" i="92"/>
  <c r="H8" i="92"/>
  <c r="J8" i="92"/>
  <c r="J8" i="91"/>
  <c r="L8" i="91"/>
  <c r="N8" i="91"/>
  <c r="N13" i="90"/>
  <c r="P13" i="90"/>
  <c r="N8" i="90"/>
  <c r="L13" i="90"/>
  <c r="H38" i="90"/>
  <c r="H13" i="90"/>
  <c r="N7" i="90"/>
  <c r="H8" i="90"/>
  <c r="J38" i="89"/>
  <c r="L38" i="89"/>
  <c r="P38" i="89"/>
  <c r="H8" i="89"/>
  <c r="P8" i="89"/>
  <c r="J8" i="89"/>
  <c r="H38" i="89"/>
  <c r="N38" i="89"/>
  <c r="L8" i="89"/>
  <c r="J13" i="89"/>
  <c r="N8" i="89"/>
  <c r="N8" i="86"/>
  <c r="P8" i="86"/>
  <c r="H7" i="86"/>
  <c r="R38" i="86"/>
  <c r="P7" i="86"/>
  <c r="L7" i="86"/>
  <c r="R8" i="86"/>
  <c r="N7" i="86"/>
  <c r="L7" i="83"/>
  <c r="H7" i="91" l="1"/>
  <c r="J13" i="83"/>
  <c r="N13" i="83"/>
  <c r="H13" i="91"/>
  <c r="N38" i="91"/>
  <c r="J38" i="91"/>
  <c r="N7" i="91"/>
  <c r="J38" i="92"/>
  <c r="L7" i="92"/>
  <c r="J13" i="92"/>
  <c r="L7" i="91"/>
  <c r="H38" i="91"/>
  <c r="J7" i="83"/>
  <c r="N7" i="83"/>
  <c r="H13" i="92"/>
  <c r="N38" i="92"/>
  <c r="H13" i="83"/>
  <c r="J38" i="83"/>
  <c r="N38" i="83"/>
  <c r="H38" i="83"/>
  <c r="H38" i="92"/>
  <c r="N13" i="92"/>
  <c r="R13" i="86"/>
  <c r="J13" i="86"/>
  <c r="J7" i="92"/>
  <c r="N7" i="92"/>
  <c r="H7" i="92"/>
  <c r="N13" i="91"/>
  <c r="J13" i="91"/>
  <c r="J13" i="90"/>
  <c r="L38" i="90"/>
  <c r="P38" i="90"/>
  <c r="J38" i="90"/>
  <c r="N38" i="90"/>
  <c r="N7" i="89"/>
  <c r="H7" i="89"/>
  <c r="P7" i="89"/>
  <c r="L7" i="89"/>
  <c r="N13" i="89"/>
  <c r="H13" i="89"/>
  <c r="P13" i="89"/>
  <c r="L13" i="89"/>
  <c r="J7" i="89"/>
  <c r="H38" i="86"/>
  <c r="P38" i="86"/>
  <c r="L13" i="86"/>
  <c r="J38" i="86"/>
  <c r="P13" i="86"/>
  <c r="H13" i="86"/>
  <c r="N13" i="86"/>
  <c r="L38" i="86"/>
  <c r="R7" i="86"/>
  <c r="N38" i="86"/>
  <c r="J7" i="86"/>
  <c r="F9" i="59" l="1"/>
  <c r="M7" i="59"/>
  <c r="F7" i="59" l="1"/>
  <c r="M8" i="59" s="1"/>
  <c r="G10" i="59"/>
  <c r="L10" i="59"/>
  <c r="M10" i="59"/>
  <c r="H10" i="59"/>
  <c r="I10" i="59"/>
  <c r="K10" i="59"/>
  <c r="J10" i="59"/>
  <c r="F20" i="59"/>
  <c r="F70" i="59"/>
  <c r="F10" i="59"/>
  <c r="L8" i="59" l="1"/>
  <c r="G8" i="59"/>
  <c r="H8" i="59"/>
  <c r="I8" i="59"/>
  <c r="K8" i="59"/>
  <c r="J8" i="59"/>
  <c r="F8" i="59"/>
  <c r="O69" i="57"/>
  <c r="N69" i="57"/>
  <c r="M69" i="57"/>
  <c r="L69" i="57"/>
  <c r="K69" i="57"/>
  <c r="J69" i="57"/>
  <c r="I69" i="57"/>
  <c r="H69" i="57"/>
  <c r="G69" i="57"/>
  <c r="Q7" i="60" l="1"/>
  <c r="I69" i="39" l="1"/>
  <c r="I69" i="30" l="1"/>
  <c r="H69" i="30"/>
  <c r="G69" i="30"/>
  <c r="J69" i="30"/>
  <c r="J19" i="30"/>
  <c r="K7" i="30"/>
  <c r="J7" i="30"/>
  <c r="G19" i="30"/>
  <c r="K7" i="27" l="1"/>
  <c r="M38" i="26"/>
  <c r="K38" i="26"/>
  <c r="I38" i="26"/>
  <c r="G38" i="26"/>
  <c r="M13" i="26"/>
  <c r="K13" i="26"/>
  <c r="I13" i="26"/>
  <c r="G7" i="26"/>
  <c r="M7" i="23"/>
  <c r="I7" i="23"/>
  <c r="G7" i="23"/>
  <c r="F13" i="26" l="1"/>
  <c r="J23" i="11" l="1"/>
  <c r="G13" i="7" l="1"/>
  <c r="Q7" i="7"/>
  <c r="O38" i="4"/>
  <c r="M38" i="4"/>
  <c r="K38" i="4"/>
  <c r="I38" i="4"/>
  <c r="G38" i="4"/>
  <c r="O13" i="4"/>
  <c r="M13" i="4"/>
  <c r="K13" i="4"/>
  <c r="I13" i="4"/>
  <c r="G13" i="4"/>
  <c r="O7" i="4"/>
  <c r="M7" i="4"/>
  <c r="K7" i="4"/>
  <c r="I7" i="4"/>
  <c r="G7" i="4"/>
  <c r="F8" i="4"/>
  <c r="F13" i="4" l="1"/>
  <c r="F7" i="4"/>
  <c r="R108" i="43" l="1"/>
  <c r="Q108" i="43"/>
  <c r="P108" i="43"/>
  <c r="O108" i="43"/>
  <c r="N108" i="43"/>
  <c r="M108" i="43"/>
  <c r="L108" i="43"/>
  <c r="K108" i="43"/>
  <c r="J108" i="43"/>
  <c r="I108" i="43"/>
  <c r="H108" i="43"/>
  <c r="G108" i="43"/>
  <c r="F108" i="43"/>
  <c r="R107" i="43"/>
  <c r="Q107" i="43"/>
  <c r="P107" i="43"/>
  <c r="O107" i="43"/>
  <c r="N107" i="43"/>
  <c r="M107" i="43"/>
  <c r="L107" i="43"/>
  <c r="K107" i="43"/>
  <c r="J107" i="43"/>
  <c r="I107" i="43"/>
  <c r="H107" i="43"/>
  <c r="G107" i="43"/>
  <c r="F107" i="43"/>
  <c r="R106" i="43"/>
  <c r="Q106" i="43"/>
  <c r="P106" i="43"/>
  <c r="O106" i="43"/>
  <c r="N106" i="43"/>
  <c r="M106" i="43"/>
  <c r="L106" i="43"/>
  <c r="K106" i="43"/>
  <c r="J106" i="43"/>
  <c r="I106" i="43"/>
  <c r="H106" i="43"/>
  <c r="G106" i="43"/>
  <c r="F106" i="43"/>
  <c r="R105" i="43"/>
  <c r="Q105" i="43"/>
  <c r="P105" i="43"/>
  <c r="O105" i="43"/>
  <c r="N105" i="43"/>
  <c r="M105" i="43"/>
  <c r="L105" i="43"/>
  <c r="K105" i="43"/>
  <c r="J105" i="43"/>
  <c r="I105" i="43"/>
  <c r="H105" i="43"/>
  <c r="G105" i="43"/>
  <c r="F105" i="43"/>
  <c r="R104" i="43"/>
  <c r="Q104" i="43"/>
  <c r="P104" i="43"/>
  <c r="O104" i="43"/>
  <c r="N104" i="43"/>
  <c r="M104" i="43"/>
  <c r="L104" i="43"/>
  <c r="K104" i="43"/>
  <c r="J104" i="43"/>
  <c r="I104" i="43"/>
  <c r="H104" i="43"/>
  <c r="G104" i="43"/>
  <c r="F104" i="43"/>
  <c r="R102" i="43"/>
  <c r="Q102" i="43"/>
  <c r="P102" i="43"/>
  <c r="O102" i="43"/>
  <c r="N102" i="43"/>
  <c r="M102" i="43"/>
  <c r="L102" i="43"/>
  <c r="K102" i="43"/>
  <c r="J102" i="43"/>
  <c r="I102" i="43"/>
  <c r="H102" i="43"/>
  <c r="G102" i="43"/>
  <c r="F102" i="43"/>
  <c r="R101" i="43"/>
  <c r="Q101" i="43"/>
  <c r="P101" i="43"/>
  <c r="O101" i="43"/>
  <c r="N101" i="43"/>
  <c r="M101" i="43"/>
  <c r="L101" i="43"/>
  <c r="K101" i="43"/>
  <c r="J101" i="43"/>
  <c r="I101" i="43"/>
  <c r="H101" i="43"/>
  <c r="G101" i="43"/>
  <c r="F101" i="43"/>
  <c r="R100" i="43"/>
  <c r="Q100" i="43"/>
  <c r="P100" i="43"/>
  <c r="O100" i="43"/>
  <c r="N100" i="43"/>
  <c r="M100" i="43"/>
  <c r="L100" i="43"/>
  <c r="K100" i="43"/>
  <c r="J100" i="43"/>
  <c r="I100" i="43"/>
  <c r="H100" i="43"/>
  <c r="G100" i="43"/>
  <c r="F100" i="43"/>
  <c r="R99" i="43"/>
  <c r="Q99" i="43"/>
  <c r="P99" i="43"/>
  <c r="O99" i="43"/>
  <c r="N99" i="43"/>
  <c r="M99" i="43"/>
  <c r="L99" i="43"/>
  <c r="K99" i="43"/>
  <c r="J99" i="43"/>
  <c r="I99" i="43"/>
  <c r="H99" i="43"/>
  <c r="G99" i="43"/>
  <c r="F99" i="43"/>
  <c r="L69" i="76" l="1"/>
  <c r="L19" i="76"/>
  <c r="L10" i="76"/>
  <c r="L7" i="76"/>
  <c r="K69" i="76"/>
  <c r="J69" i="76"/>
  <c r="I69" i="76"/>
  <c r="H69" i="76"/>
  <c r="G69" i="76"/>
  <c r="K19" i="76"/>
  <c r="J19" i="76"/>
  <c r="I19" i="76"/>
  <c r="I20" i="76" s="1"/>
  <c r="H19" i="76"/>
  <c r="G19" i="76"/>
  <c r="K10" i="76"/>
  <c r="J10" i="76"/>
  <c r="I10" i="76"/>
  <c r="H10" i="76"/>
  <c r="G10" i="76"/>
  <c r="K7" i="76"/>
  <c r="J7" i="76"/>
  <c r="I7" i="76"/>
  <c r="H7" i="76"/>
  <c r="G7" i="76"/>
  <c r="N69" i="75"/>
  <c r="N70" i="75" s="1"/>
  <c r="M69" i="75"/>
  <c r="M70" i="75" s="1"/>
  <c r="L69" i="75"/>
  <c r="L70" i="75" s="1"/>
  <c r="K69" i="75"/>
  <c r="K70" i="75" s="1"/>
  <c r="J69" i="75"/>
  <c r="J70" i="75" s="1"/>
  <c r="I69" i="75"/>
  <c r="I70" i="75" s="1"/>
  <c r="H69" i="75"/>
  <c r="H70" i="75" s="1"/>
  <c r="G69" i="75"/>
  <c r="G70" i="75" s="1"/>
  <c r="N19" i="75"/>
  <c r="N20" i="75" s="1"/>
  <c r="M19" i="75"/>
  <c r="M20" i="75" s="1"/>
  <c r="L19" i="75"/>
  <c r="L20" i="75" s="1"/>
  <c r="K19" i="75"/>
  <c r="K20" i="75" s="1"/>
  <c r="J19" i="75"/>
  <c r="J20" i="75" s="1"/>
  <c r="I19" i="75"/>
  <c r="I20" i="75" s="1"/>
  <c r="H19" i="75"/>
  <c r="H20" i="75" s="1"/>
  <c r="G19" i="75"/>
  <c r="G20" i="75" s="1"/>
  <c r="N7" i="75"/>
  <c r="M7" i="75"/>
  <c r="L7" i="75"/>
  <c r="K7" i="75"/>
  <c r="J7" i="75"/>
  <c r="I7" i="75"/>
  <c r="H7" i="75"/>
  <c r="G7" i="75"/>
  <c r="G8" i="76" l="1"/>
  <c r="K8" i="76"/>
  <c r="K70" i="76"/>
  <c r="G20" i="76"/>
  <c r="H20" i="76"/>
  <c r="G70" i="76"/>
  <c r="L8" i="76"/>
  <c r="L20" i="76"/>
  <c r="H70" i="76"/>
  <c r="L70" i="76"/>
  <c r="J20" i="76"/>
  <c r="I70" i="76"/>
  <c r="I8" i="75"/>
  <c r="M8" i="75"/>
  <c r="N8" i="75"/>
  <c r="K8" i="75"/>
  <c r="L8" i="75"/>
  <c r="H8" i="75"/>
  <c r="J8" i="75"/>
  <c r="J70" i="76"/>
  <c r="J8" i="76"/>
  <c r="K20" i="76"/>
  <c r="H8" i="76"/>
  <c r="I8" i="76"/>
  <c r="G8" i="75"/>
  <c r="I7" i="7" l="1"/>
  <c r="G7" i="7"/>
  <c r="K7" i="7" l="1"/>
  <c r="L7" i="71"/>
  <c r="K7" i="71"/>
  <c r="I7" i="71"/>
  <c r="H7" i="71"/>
  <c r="G7" i="71"/>
  <c r="R7" i="71" l="1"/>
  <c r="S7" i="71"/>
  <c r="F7" i="71"/>
  <c r="J8" i="71" s="1"/>
  <c r="H70" i="71"/>
  <c r="K8" i="71"/>
  <c r="J26" i="11"/>
  <c r="J21" i="11"/>
  <c r="J22" i="11"/>
  <c r="L20" i="71" l="1"/>
  <c r="J20" i="71"/>
  <c r="K20" i="71"/>
  <c r="G20" i="71"/>
  <c r="I20" i="71"/>
  <c r="H20" i="71"/>
  <c r="I8" i="71"/>
  <c r="I70" i="71"/>
  <c r="K70" i="71"/>
  <c r="J70" i="71"/>
  <c r="L70" i="71"/>
  <c r="M70" i="71"/>
  <c r="G70" i="71"/>
  <c r="F70" i="71" s="1"/>
  <c r="L8" i="71"/>
  <c r="G8" i="71"/>
  <c r="M8" i="71"/>
  <c r="H8" i="71"/>
  <c r="F20" i="71" l="1"/>
  <c r="F8" i="71"/>
  <c r="I11" i="19"/>
  <c r="F70" i="42" l="1"/>
  <c r="F20" i="42"/>
  <c r="F10" i="42"/>
  <c r="I9" i="40"/>
  <c r="F9" i="31" l="1"/>
  <c r="O69" i="30"/>
  <c r="N69" i="30"/>
  <c r="M69" i="30"/>
  <c r="L69" i="30"/>
  <c r="K69" i="30"/>
  <c r="O19" i="30"/>
  <c r="N19" i="30"/>
  <c r="M19" i="30"/>
  <c r="L19" i="30"/>
  <c r="K19" i="30"/>
  <c r="I19" i="30"/>
  <c r="H19" i="30"/>
  <c r="G7" i="30"/>
  <c r="P69" i="30" l="1"/>
  <c r="P19" i="30"/>
  <c r="F69" i="30"/>
  <c r="F19" i="30"/>
  <c r="Z69" i="34" l="1"/>
  <c r="Z19" i="34"/>
  <c r="G20" i="30"/>
  <c r="G8" i="25"/>
  <c r="G7" i="25" s="1"/>
  <c r="J7" i="39" l="1"/>
  <c r="I7" i="39"/>
  <c r="Z9" i="34"/>
  <c r="O10" i="31"/>
  <c r="F9" i="30"/>
  <c r="M10" i="30" l="1"/>
  <c r="H10" i="31"/>
  <c r="L10" i="31"/>
  <c r="I10" i="31"/>
  <c r="M10" i="31"/>
  <c r="J10" i="31"/>
  <c r="N10" i="31"/>
  <c r="G10" i="31"/>
  <c r="K10" i="31"/>
  <c r="N10" i="30"/>
  <c r="J10" i="30"/>
  <c r="O10" i="30"/>
  <c r="K10" i="30"/>
  <c r="N7" i="15" l="1"/>
  <c r="M7" i="15"/>
  <c r="L7" i="15"/>
  <c r="K7" i="15"/>
  <c r="J7" i="15"/>
  <c r="I7" i="15"/>
  <c r="H7" i="15"/>
  <c r="AA42" i="35"/>
  <c r="Z41" i="35"/>
  <c r="AA42" i="34"/>
  <c r="F8" i="9"/>
  <c r="P7" i="15" l="1"/>
  <c r="Q7" i="15"/>
  <c r="R7" i="15"/>
  <c r="R20" i="15"/>
  <c r="Z41" i="34"/>
  <c r="R70" i="15" l="1"/>
  <c r="P70" i="15"/>
  <c r="Q70" i="15"/>
  <c r="Q20" i="15"/>
  <c r="P20" i="15"/>
  <c r="N70" i="57" l="1"/>
  <c r="O70" i="57"/>
  <c r="M70" i="57"/>
  <c r="O19" i="57"/>
  <c r="N19" i="57"/>
  <c r="M19" i="57"/>
  <c r="O10" i="57"/>
  <c r="N10" i="57"/>
  <c r="M10" i="57"/>
  <c r="O7" i="57"/>
  <c r="N7" i="57"/>
  <c r="M7" i="57"/>
  <c r="O20" i="57" l="1"/>
  <c r="M20" i="57"/>
  <c r="M8" i="57"/>
  <c r="N8" i="57"/>
  <c r="N20" i="57"/>
  <c r="O8" i="57"/>
  <c r="O10" i="60" l="1"/>
  <c r="N10" i="60"/>
  <c r="I38" i="24" l="1"/>
  <c r="J38" i="24" s="1"/>
  <c r="K38" i="24"/>
  <c r="L38" i="24" s="1"/>
  <c r="I7" i="60" l="1"/>
  <c r="P7" i="60"/>
  <c r="F7" i="60" s="1"/>
  <c r="O7" i="60"/>
  <c r="F69" i="60" l="1"/>
  <c r="F19" i="60"/>
  <c r="P20" i="60" s="1"/>
  <c r="I70" i="60"/>
  <c r="H70" i="60"/>
  <c r="P10" i="60"/>
  <c r="I20" i="60"/>
  <c r="H20" i="60"/>
  <c r="I10" i="60"/>
  <c r="H10" i="60"/>
  <c r="I8" i="60"/>
  <c r="H8" i="60"/>
  <c r="Q8" i="60" l="1"/>
  <c r="N70" i="60"/>
  <c r="N7" i="60" l="1"/>
  <c r="M7" i="60" l="1"/>
  <c r="O70" i="60" l="1"/>
  <c r="K7" i="19" l="1"/>
  <c r="J7" i="19"/>
  <c r="I7" i="19"/>
  <c r="N7" i="19" l="1"/>
  <c r="L8" i="19"/>
  <c r="I9" i="19"/>
  <c r="I8" i="19"/>
  <c r="K9" i="19"/>
  <c r="G38" i="17"/>
  <c r="O38" i="17"/>
  <c r="M38" i="17"/>
  <c r="K38" i="17"/>
  <c r="I38" i="17"/>
  <c r="F38" i="17" l="1"/>
  <c r="O13" i="17"/>
  <c r="M13" i="17"/>
  <c r="K13" i="17"/>
  <c r="I13" i="17"/>
  <c r="G13" i="17"/>
  <c r="O7" i="17"/>
  <c r="M7" i="17"/>
  <c r="K7" i="17"/>
  <c r="I7" i="17"/>
  <c r="G7" i="17"/>
  <c r="F13" i="17" l="1"/>
  <c r="F7" i="17"/>
  <c r="J27" i="11" l="1"/>
  <c r="K7" i="60" l="1"/>
  <c r="Q10" i="60"/>
  <c r="G10" i="60"/>
  <c r="N8" i="60" l="1"/>
  <c r="F10" i="60"/>
  <c r="K10" i="60"/>
  <c r="J7" i="60"/>
  <c r="M10" i="60"/>
  <c r="L10" i="60"/>
  <c r="M8" i="60" l="1"/>
  <c r="J10" i="60"/>
  <c r="P70" i="60"/>
  <c r="L7" i="60"/>
  <c r="O20" i="60" l="1"/>
  <c r="G8" i="60"/>
  <c r="O8" i="60"/>
  <c r="N20" i="60"/>
  <c r="K70" i="60"/>
  <c r="L8" i="60"/>
  <c r="K8" i="60"/>
  <c r="P8" i="60" l="1"/>
  <c r="J8" i="60"/>
  <c r="M70" i="60"/>
  <c r="L70" i="60"/>
  <c r="J70" i="60" s="1"/>
  <c r="G20" i="60"/>
  <c r="K20" i="60"/>
  <c r="L20" i="60"/>
  <c r="M20" i="60"/>
  <c r="Q70" i="60"/>
  <c r="G70" i="60"/>
  <c r="Q20" i="60"/>
  <c r="F70" i="60" l="1"/>
  <c r="F8" i="60"/>
  <c r="F20" i="60"/>
  <c r="J20" i="60"/>
  <c r="M7" i="25" l="1"/>
  <c r="J7" i="25"/>
  <c r="F38" i="24"/>
  <c r="F13" i="24"/>
  <c r="K11" i="19" l="1"/>
  <c r="F8" i="38" l="1"/>
  <c r="G13" i="23" l="1"/>
  <c r="H13" i="23" s="1"/>
  <c r="I13" i="23"/>
  <c r="J13" i="23" s="1"/>
  <c r="J47" i="11" l="1"/>
  <c r="M38" i="10" l="1"/>
  <c r="K38" i="10"/>
  <c r="I38" i="10"/>
  <c r="G38" i="10"/>
  <c r="M13" i="10"/>
  <c r="M7" i="10"/>
  <c r="K7" i="10"/>
  <c r="I7" i="10"/>
  <c r="G7" i="10"/>
  <c r="F8" i="10"/>
  <c r="F7" i="10" l="1"/>
  <c r="H8" i="10"/>
  <c r="J8" i="10"/>
  <c r="F38" i="10"/>
  <c r="F13" i="10"/>
  <c r="L13" i="10" l="1"/>
  <c r="H13" i="10"/>
  <c r="N13" i="10"/>
  <c r="L38" i="10"/>
  <c r="H38" i="10"/>
  <c r="J38" i="10"/>
  <c r="N38" i="10"/>
  <c r="J13" i="10"/>
  <c r="G7" i="57"/>
  <c r="H7" i="57"/>
  <c r="I7" i="57"/>
  <c r="J7" i="57"/>
  <c r="K7" i="57"/>
  <c r="L7" i="57"/>
  <c r="G10" i="57"/>
  <c r="H10" i="57"/>
  <c r="I10" i="57"/>
  <c r="J10" i="57"/>
  <c r="K10" i="57"/>
  <c r="L10" i="57"/>
  <c r="G19" i="57"/>
  <c r="H19" i="57"/>
  <c r="I19" i="57"/>
  <c r="J19" i="57"/>
  <c r="K19" i="57"/>
  <c r="L19" i="57"/>
  <c r="G70" i="57"/>
  <c r="H70" i="57"/>
  <c r="K70" i="57"/>
  <c r="L70" i="57"/>
  <c r="I70" i="57"/>
  <c r="J70" i="57"/>
  <c r="G7" i="50"/>
  <c r="H7" i="50"/>
  <c r="I7" i="50"/>
  <c r="J7" i="50"/>
  <c r="K7" i="50"/>
  <c r="L7" i="50"/>
  <c r="M7" i="50"/>
  <c r="G10" i="50"/>
  <c r="H10" i="50"/>
  <c r="I10" i="50"/>
  <c r="J10" i="50"/>
  <c r="K10" i="50"/>
  <c r="L10" i="50"/>
  <c r="M10" i="50"/>
  <c r="G19" i="50"/>
  <c r="H19" i="50"/>
  <c r="I19" i="50"/>
  <c r="J19" i="50"/>
  <c r="K19" i="50"/>
  <c r="L19" i="50"/>
  <c r="M19" i="50"/>
  <c r="G69" i="50"/>
  <c r="H69" i="50"/>
  <c r="I69" i="50"/>
  <c r="J69" i="50"/>
  <c r="K69" i="50"/>
  <c r="L69" i="50"/>
  <c r="M69" i="50"/>
  <c r="G7" i="49"/>
  <c r="H7" i="49"/>
  <c r="I7" i="49"/>
  <c r="J7" i="49"/>
  <c r="K7" i="49"/>
  <c r="L7" i="49"/>
  <c r="M7" i="49"/>
  <c r="G10" i="49"/>
  <c r="H10" i="49"/>
  <c r="I10" i="49"/>
  <c r="J10" i="49"/>
  <c r="K10" i="49"/>
  <c r="L10" i="49"/>
  <c r="M10" i="49"/>
  <c r="G19" i="49"/>
  <c r="H19" i="49"/>
  <c r="H20" i="49" s="1"/>
  <c r="I19" i="49"/>
  <c r="J19" i="49"/>
  <c r="K19" i="49"/>
  <c r="L19" i="49"/>
  <c r="M19" i="49"/>
  <c r="G69" i="49"/>
  <c r="H69" i="49"/>
  <c r="I69" i="49"/>
  <c r="J69" i="49"/>
  <c r="K69" i="49"/>
  <c r="L69" i="49"/>
  <c r="M69" i="49"/>
  <c r="G7" i="48"/>
  <c r="H7" i="48"/>
  <c r="I7" i="48"/>
  <c r="J7" i="48"/>
  <c r="K7" i="48"/>
  <c r="L7" i="48"/>
  <c r="M7" i="48"/>
  <c r="G10" i="48"/>
  <c r="H10" i="48"/>
  <c r="I10" i="48"/>
  <c r="J10" i="48"/>
  <c r="K10" i="48"/>
  <c r="L10" i="48"/>
  <c r="M10" i="48"/>
  <c r="G19" i="48"/>
  <c r="H19" i="48"/>
  <c r="I19" i="48"/>
  <c r="J19" i="48"/>
  <c r="K19" i="48"/>
  <c r="L19" i="48"/>
  <c r="M19" i="48"/>
  <c r="G69" i="48"/>
  <c r="H69" i="48"/>
  <c r="I69" i="48"/>
  <c r="J69" i="48"/>
  <c r="K69" i="48"/>
  <c r="L69" i="48"/>
  <c r="M69" i="48"/>
  <c r="H8" i="41"/>
  <c r="F10" i="41"/>
  <c r="G10" i="41"/>
  <c r="H10" i="41"/>
  <c r="I10" i="41"/>
  <c r="J10" i="41"/>
  <c r="K10" i="41"/>
  <c r="L10" i="41"/>
  <c r="M10" i="41"/>
  <c r="F20" i="41"/>
  <c r="J20" i="41"/>
  <c r="H70" i="41"/>
  <c r="J70" i="41"/>
  <c r="F70" i="41"/>
  <c r="H6" i="40"/>
  <c r="I6" i="40"/>
  <c r="J6" i="40"/>
  <c r="K6" i="40"/>
  <c r="L6" i="40"/>
  <c r="M6" i="40"/>
  <c r="N6" i="40"/>
  <c r="O6" i="40"/>
  <c r="P6" i="40"/>
  <c r="Q6" i="40"/>
  <c r="H9" i="40"/>
  <c r="J9" i="40"/>
  <c r="K9" i="40"/>
  <c r="L9" i="40"/>
  <c r="M9" i="40"/>
  <c r="N9" i="40"/>
  <c r="O9" i="40"/>
  <c r="G18" i="40"/>
  <c r="H18" i="40"/>
  <c r="I18" i="40"/>
  <c r="J18" i="40"/>
  <c r="K18" i="40"/>
  <c r="L18" i="40"/>
  <c r="M18" i="40"/>
  <c r="N18" i="40"/>
  <c r="O18" i="40"/>
  <c r="P18" i="40"/>
  <c r="Q18" i="40"/>
  <c r="H69" i="40"/>
  <c r="L69" i="40"/>
  <c r="N69" i="40"/>
  <c r="G7" i="39"/>
  <c r="K7" i="39"/>
  <c r="L7" i="39"/>
  <c r="F9" i="39"/>
  <c r="H9" i="39"/>
  <c r="M9" i="39" s="1"/>
  <c r="G19" i="39"/>
  <c r="G69" i="39"/>
  <c r="J69" i="39"/>
  <c r="K69" i="39"/>
  <c r="L69" i="39"/>
  <c r="G7" i="38"/>
  <c r="I7" i="38"/>
  <c r="K7" i="38"/>
  <c r="M7" i="38"/>
  <c r="O7" i="38"/>
  <c r="J8" i="38"/>
  <c r="H8" i="38"/>
  <c r="N8" i="38"/>
  <c r="P8" i="38"/>
  <c r="G13" i="38"/>
  <c r="I13" i="38"/>
  <c r="K13" i="38"/>
  <c r="M13" i="38"/>
  <c r="O13" i="38"/>
  <c r="G7" i="37"/>
  <c r="I7" i="37"/>
  <c r="K7" i="37"/>
  <c r="M7" i="37"/>
  <c r="F8" i="37"/>
  <c r="G13" i="37"/>
  <c r="I13" i="37"/>
  <c r="K13" i="37"/>
  <c r="M13" i="37"/>
  <c r="G38" i="37"/>
  <c r="I38" i="37"/>
  <c r="K38" i="37"/>
  <c r="M38" i="37"/>
  <c r="Z11" i="35"/>
  <c r="Z13" i="35"/>
  <c r="Z15" i="35"/>
  <c r="Z17" i="35"/>
  <c r="Z23" i="35"/>
  <c r="Z25" i="35"/>
  <c r="Z27" i="35"/>
  <c r="Z29" i="35"/>
  <c r="Z31" i="35"/>
  <c r="Z33" i="35"/>
  <c r="Z35" i="35"/>
  <c r="Z37" i="35"/>
  <c r="Z39" i="35"/>
  <c r="Z43" i="35"/>
  <c r="Z45" i="35"/>
  <c r="Z47" i="35"/>
  <c r="Z49" i="35"/>
  <c r="Z51" i="35"/>
  <c r="Z53" i="35"/>
  <c r="Z55" i="35"/>
  <c r="Z57" i="35"/>
  <c r="Z59" i="35"/>
  <c r="Z61" i="35"/>
  <c r="Z63" i="35"/>
  <c r="Z65" i="35"/>
  <c r="Z67" i="35"/>
  <c r="Z73" i="35"/>
  <c r="Z75" i="35"/>
  <c r="Z77" i="35"/>
  <c r="Z79" i="35"/>
  <c r="Z81" i="35"/>
  <c r="Z83" i="35"/>
  <c r="Z85" i="35"/>
  <c r="Z87" i="35"/>
  <c r="Z89" i="35"/>
  <c r="Z91" i="35"/>
  <c r="Z93" i="35"/>
  <c r="Z95" i="35"/>
  <c r="Z97" i="35"/>
  <c r="Z99" i="35"/>
  <c r="Z13" i="34"/>
  <c r="Z15" i="34"/>
  <c r="AA24" i="34"/>
  <c r="Z43" i="34"/>
  <c r="Z55" i="34"/>
  <c r="Z57" i="34"/>
  <c r="Z65" i="34"/>
  <c r="Z83" i="34"/>
  <c r="Z99" i="34"/>
  <c r="G7" i="31"/>
  <c r="H7" i="31"/>
  <c r="I7" i="31"/>
  <c r="J7" i="31"/>
  <c r="K7" i="31"/>
  <c r="L7" i="31"/>
  <c r="M7" i="31"/>
  <c r="N7" i="31"/>
  <c r="O7" i="31"/>
  <c r="P7" i="31"/>
  <c r="Q7" i="31"/>
  <c r="R7" i="31"/>
  <c r="Q10" i="31"/>
  <c r="R10" i="31"/>
  <c r="G19" i="31"/>
  <c r="H19" i="31"/>
  <c r="I19" i="31"/>
  <c r="J19" i="31"/>
  <c r="K19" i="31"/>
  <c r="L19" i="31"/>
  <c r="M19" i="31"/>
  <c r="N19" i="31"/>
  <c r="O19" i="31"/>
  <c r="P19" i="31"/>
  <c r="Q19" i="31"/>
  <c r="R19" i="31"/>
  <c r="G69" i="31"/>
  <c r="H69" i="31"/>
  <c r="I69" i="31"/>
  <c r="J69" i="31"/>
  <c r="K69" i="31"/>
  <c r="L69" i="31"/>
  <c r="M69" i="31"/>
  <c r="N69" i="31"/>
  <c r="O69" i="31"/>
  <c r="P69" i="31"/>
  <c r="Q69" i="31"/>
  <c r="R69" i="31"/>
  <c r="H7" i="30"/>
  <c r="I7" i="30"/>
  <c r="L7" i="30"/>
  <c r="M7" i="30"/>
  <c r="N7" i="30"/>
  <c r="O7" i="30"/>
  <c r="G7" i="29"/>
  <c r="I7" i="29"/>
  <c r="J7" i="29"/>
  <c r="K7" i="29"/>
  <c r="L7" i="29"/>
  <c r="F9" i="29"/>
  <c r="G7" i="27"/>
  <c r="H7" i="27"/>
  <c r="I7" i="27"/>
  <c r="J7" i="27"/>
  <c r="M7" i="27"/>
  <c r="N7" i="27"/>
  <c r="I7" i="26"/>
  <c r="K7" i="26"/>
  <c r="M7" i="26"/>
  <c r="F8" i="26"/>
  <c r="N8" i="25"/>
  <c r="J8" i="25"/>
  <c r="M8" i="25"/>
  <c r="N38" i="25"/>
  <c r="J38" i="25"/>
  <c r="M38" i="25"/>
  <c r="K7" i="24"/>
  <c r="L7" i="24" s="1"/>
  <c r="I13" i="24"/>
  <c r="J13" i="24" s="1"/>
  <c r="K13" i="24"/>
  <c r="L13" i="24" s="1"/>
  <c r="H7" i="23"/>
  <c r="J7" i="23"/>
  <c r="N7" i="23"/>
  <c r="M13" i="23"/>
  <c r="N13" i="23" s="1"/>
  <c r="G7" i="20"/>
  <c r="I7" i="20"/>
  <c r="K7" i="20"/>
  <c r="F8" i="20"/>
  <c r="I13" i="20"/>
  <c r="K13" i="20"/>
  <c r="I38" i="20"/>
  <c r="K38" i="20"/>
  <c r="H9" i="19"/>
  <c r="G11" i="19"/>
  <c r="H11" i="19"/>
  <c r="J11" i="19"/>
  <c r="L11" i="19"/>
  <c r="I20" i="19"/>
  <c r="J20" i="19"/>
  <c r="K20" i="19"/>
  <c r="L20" i="19"/>
  <c r="M20" i="19" s="1"/>
  <c r="L71" i="19"/>
  <c r="G7" i="18"/>
  <c r="I7" i="18"/>
  <c r="K7" i="18"/>
  <c r="F8" i="18"/>
  <c r="G13" i="18"/>
  <c r="I13" i="18"/>
  <c r="K13" i="18"/>
  <c r="G38" i="18"/>
  <c r="I38" i="18"/>
  <c r="K38" i="18"/>
  <c r="F8" i="17"/>
  <c r="G7" i="16"/>
  <c r="I7" i="16"/>
  <c r="K7" i="16"/>
  <c r="M7" i="16"/>
  <c r="F8" i="16"/>
  <c r="I20" i="15"/>
  <c r="J8" i="11"/>
  <c r="J9" i="11"/>
  <c r="J10" i="11"/>
  <c r="J11" i="11"/>
  <c r="J12" i="11"/>
  <c r="J13" i="11"/>
  <c r="J14" i="11"/>
  <c r="J15" i="11"/>
  <c r="J16" i="11"/>
  <c r="J18" i="11"/>
  <c r="J20" i="11"/>
  <c r="J25" i="11"/>
  <c r="J28" i="11"/>
  <c r="J29" i="11"/>
  <c r="J30" i="11"/>
  <c r="J31" i="11"/>
  <c r="J32" i="11"/>
  <c r="J33" i="11"/>
  <c r="J34" i="11"/>
  <c r="J35" i="11"/>
  <c r="J36" i="11"/>
  <c r="J37" i="11"/>
  <c r="J38" i="11"/>
  <c r="J39" i="11"/>
  <c r="J40" i="11"/>
  <c r="J41" i="11"/>
  <c r="J42" i="11"/>
  <c r="J43" i="11"/>
  <c r="J44" i="11"/>
  <c r="J45" i="11"/>
  <c r="J46" i="11"/>
  <c r="J48" i="11"/>
  <c r="J49" i="11"/>
  <c r="J50" i="11"/>
  <c r="J51" i="11"/>
  <c r="J52" i="11"/>
  <c r="J53" i="11"/>
  <c r="H7" i="10"/>
  <c r="N8" i="10"/>
  <c r="L8" i="10"/>
  <c r="G7" i="9"/>
  <c r="I7" i="9"/>
  <c r="K7" i="9"/>
  <c r="M7" i="9"/>
  <c r="H8" i="9"/>
  <c r="I13" i="9"/>
  <c r="F13" i="9" s="1"/>
  <c r="M7" i="7"/>
  <c r="O7" i="7"/>
  <c r="I13" i="7"/>
  <c r="M13" i="7"/>
  <c r="O13" i="7"/>
  <c r="Q13" i="7"/>
  <c r="G38" i="7"/>
  <c r="I38" i="7"/>
  <c r="M38" i="7"/>
  <c r="O38" i="7"/>
  <c r="Q38" i="7"/>
  <c r="G7" i="5"/>
  <c r="I7" i="5"/>
  <c r="K7" i="5"/>
  <c r="M7" i="5"/>
  <c r="O7" i="5"/>
  <c r="F8" i="5"/>
  <c r="J8" i="5"/>
  <c r="L8" i="5"/>
  <c r="N8" i="5"/>
  <c r="P8" i="5"/>
  <c r="G13" i="5"/>
  <c r="I13" i="5"/>
  <c r="K13" i="5"/>
  <c r="M13" i="5"/>
  <c r="O13" i="5"/>
  <c r="G38" i="5"/>
  <c r="I38" i="5"/>
  <c r="K38" i="5"/>
  <c r="M38" i="5"/>
  <c r="O38" i="5"/>
  <c r="P8" i="4"/>
  <c r="G7" i="3"/>
  <c r="I7" i="3"/>
  <c r="K7" i="3"/>
  <c r="M7" i="3"/>
  <c r="O7" i="3"/>
  <c r="F8" i="3"/>
  <c r="J8" i="3" s="1"/>
  <c r="L8" i="3"/>
  <c r="N8" i="3"/>
  <c r="P8" i="3"/>
  <c r="G13" i="3"/>
  <c r="I13" i="3"/>
  <c r="K13" i="3"/>
  <c r="M13" i="3"/>
  <c r="O13" i="3"/>
  <c r="G38" i="3"/>
  <c r="I38" i="3"/>
  <c r="K38" i="3"/>
  <c r="M38" i="3"/>
  <c r="O38" i="3"/>
  <c r="Q7" i="2"/>
  <c r="S7" i="2"/>
  <c r="U7" i="2"/>
  <c r="H70" i="48" l="1"/>
  <c r="P7" i="30"/>
  <c r="F7" i="30"/>
  <c r="J8" i="29"/>
  <c r="I8" i="29"/>
  <c r="N20" i="19"/>
  <c r="I70" i="50"/>
  <c r="F6" i="40"/>
  <c r="T7" i="31"/>
  <c r="F7" i="31"/>
  <c r="S7" i="31"/>
  <c r="F7" i="27"/>
  <c r="Q10" i="15"/>
  <c r="R10" i="15"/>
  <c r="P10" i="15"/>
  <c r="L70" i="48"/>
  <c r="K7" i="40"/>
  <c r="T69" i="31"/>
  <c r="S69" i="31"/>
  <c r="T19" i="31"/>
  <c r="S19" i="31"/>
  <c r="L70" i="50"/>
  <c r="K70" i="50"/>
  <c r="J70" i="50"/>
  <c r="H70" i="50"/>
  <c r="M70" i="50"/>
  <c r="G70" i="50"/>
  <c r="M70" i="49"/>
  <c r="G70" i="49"/>
  <c r="L70" i="49"/>
  <c r="K70" i="49"/>
  <c r="J70" i="49"/>
  <c r="J8" i="49"/>
  <c r="I70" i="49"/>
  <c r="H70" i="49"/>
  <c r="J70" i="48"/>
  <c r="I70" i="48"/>
  <c r="M70" i="48"/>
  <c r="G70" i="48"/>
  <c r="K8" i="48"/>
  <c r="K70" i="48"/>
  <c r="F8" i="41"/>
  <c r="F7" i="39"/>
  <c r="I10" i="39"/>
  <c r="I10" i="29"/>
  <c r="H8" i="27"/>
  <c r="K8" i="27"/>
  <c r="F7" i="26"/>
  <c r="Z9" i="35"/>
  <c r="AA32" i="35"/>
  <c r="AA72" i="35"/>
  <c r="Z21" i="35"/>
  <c r="Z71" i="35"/>
  <c r="J8" i="7"/>
  <c r="L8" i="57"/>
  <c r="J20" i="57"/>
  <c r="K8" i="57"/>
  <c r="I20" i="57"/>
  <c r="N8" i="37"/>
  <c r="AA48" i="35"/>
  <c r="AA50" i="35"/>
  <c r="AA32" i="34"/>
  <c r="AA28" i="34"/>
  <c r="AA62" i="34"/>
  <c r="AA56" i="34"/>
  <c r="AA46" i="34"/>
  <c r="AA38" i="34"/>
  <c r="AA30" i="34"/>
  <c r="AA76" i="34"/>
  <c r="AA52" i="34"/>
  <c r="AA44" i="34"/>
  <c r="AA34" i="34"/>
  <c r="AA26" i="34"/>
  <c r="AA48" i="34"/>
  <c r="L8" i="7"/>
  <c r="N8" i="4"/>
  <c r="L8" i="4"/>
  <c r="J8" i="4"/>
  <c r="J8" i="41"/>
  <c r="R8" i="2"/>
  <c r="H8" i="4"/>
  <c r="P13" i="5"/>
  <c r="AA44" i="35"/>
  <c r="Z45" i="34"/>
  <c r="H8" i="3"/>
  <c r="Z51" i="34"/>
  <c r="F7" i="9"/>
  <c r="J8" i="18"/>
  <c r="J10" i="29"/>
  <c r="N8" i="16"/>
  <c r="L8" i="17"/>
  <c r="L8" i="20"/>
  <c r="AA46" i="35"/>
  <c r="F19" i="31"/>
  <c r="I20" i="31" s="1"/>
  <c r="G20" i="41"/>
  <c r="Z59" i="34"/>
  <c r="AA90" i="35"/>
  <c r="F7" i="7"/>
  <c r="F69" i="31"/>
  <c r="K70" i="31" s="1"/>
  <c r="AA54" i="35"/>
  <c r="AA30" i="35"/>
  <c r="AA28" i="35"/>
  <c r="P9" i="40"/>
  <c r="I70" i="41"/>
  <c r="G8" i="41"/>
  <c r="M20" i="48"/>
  <c r="G20" i="48"/>
  <c r="L8" i="48"/>
  <c r="I8" i="48"/>
  <c r="H20" i="50"/>
  <c r="H8" i="50"/>
  <c r="H20" i="57"/>
  <c r="Z69" i="35"/>
  <c r="AA52" i="35"/>
  <c r="AA38" i="35"/>
  <c r="J10" i="39"/>
  <c r="H10" i="39" s="1"/>
  <c r="H19" i="40"/>
  <c r="K20" i="41"/>
  <c r="L20" i="48"/>
  <c r="H8" i="48"/>
  <c r="M20" i="49"/>
  <c r="G20" i="49"/>
  <c r="M8" i="49"/>
  <c r="I8" i="49"/>
  <c r="M20" i="50"/>
  <c r="G20" i="50"/>
  <c r="M8" i="50"/>
  <c r="G8" i="50"/>
  <c r="G20" i="57"/>
  <c r="L8" i="37"/>
  <c r="G10" i="39"/>
  <c r="L10" i="39"/>
  <c r="K10" i="39"/>
  <c r="J7" i="40"/>
  <c r="G70" i="41"/>
  <c r="K20" i="48"/>
  <c r="M8" i="48"/>
  <c r="G8" i="48"/>
  <c r="H8" i="49"/>
  <c r="L20" i="50"/>
  <c r="L8" i="50"/>
  <c r="L20" i="57"/>
  <c r="H8" i="57"/>
  <c r="I7" i="40"/>
  <c r="J20" i="48"/>
  <c r="K20" i="49"/>
  <c r="G8" i="49"/>
  <c r="K20" i="50"/>
  <c r="K8" i="50"/>
  <c r="K20" i="57"/>
  <c r="G8" i="57"/>
  <c r="AA56" i="35"/>
  <c r="AA34" i="35"/>
  <c r="AA24" i="35"/>
  <c r="N7" i="40"/>
  <c r="H7" i="40"/>
  <c r="H20" i="41"/>
  <c r="K8" i="41"/>
  <c r="I20" i="48"/>
  <c r="J20" i="49"/>
  <c r="L8" i="49"/>
  <c r="J20" i="50"/>
  <c r="J8" i="50"/>
  <c r="J8" i="57"/>
  <c r="H20" i="48"/>
  <c r="J8" i="48"/>
  <c r="L20" i="49"/>
  <c r="I20" i="49"/>
  <c r="K8" i="49"/>
  <c r="I20" i="50"/>
  <c r="I8" i="50"/>
  <c r="I8" i="57"/>
  <c r="K38" i="7"/>
  <c r="R8" i="7"/>
  <c r="P8" i="7"/>
  <c r="H71" i="19"/>
  <c r="G71" i="19"/>
  <c r="Z97" i="34"/>
  <c r="AA90" i="34"/>
  <c r="Z89" i="34"/>
  <c r="Z85" i="34"/>
  <c r="Z79" i="34"/>
  <c r="AA74" i="34"/>
  <c r="Z73" i="34"/>
  <c r="Z71" i="34"/>
  <c r="Z67" i="34"/>
  <c r="Z61" i="34"/>
  <c r="AA54" i="34"/>
  <c r="Z53" i="34"/>
  <c r="Z49" i="34"/>
  <c r="Z39" i="34"/>
  <c r="Z23" i="34"/>
  <c r="AA98" i="34"/>
  <c r="Z95" i="34"/>
  <c r="Z91" i="34"/>
  <c r="Z77" i="34"/>
  <c r="Z35" i="34"/>
  <c r="Z27" i="34"/>
  <c r="Z11" i="34"/>
  <c r="Z93" i="34"/>
  <c r="Z81" i="34"/>
  <c r="Z75" i="34"/>
  <c r="Z63" i="34"/>
  <c r="Z47" i="34"/>
  <c r="Z31" i="34"/>
  <c r="Z25" i="34"/>
  <c r="Z87" i="34"/>
  <c r="Z37" i="34"/>
  <c r="Z33" i="34"/>
  <c r="Z29" i="34"/>
  <c r="Z21" i="34"/>
  <c r="Z17" i="34"/>
  <c r="K70" i="41"/>
  <c r="K69" i="40"/>
  <c r="M69" i="40"/>
  <c r="I69" i="40"/>
  <c r="H7" i="39"/>
  <c r="M7" i="39" s="1"/>
  <c r="F69" i="39"/>
  <c r="F7" i="38"/>
  <c r="N7" i="38" s="1"/>
  <c r="AA40" i="35"/>
  <c r="AA68" i="35"/>
  <c r="AA88" i="34"/>
  <c r="AA40" i="34"/>
  <c r="G10" i="30"/>
  <c r="H10" i="30"/>
  <c r="I10" i="30"/>
  <c r="O8" i="25"/>
  <c r="H8" i="20"/>
  <c r="G8" i="19"/>
  <c r="K8" i="19"/>
  <c r="J8" i="19"/>
  <c r="K71" i="19"/>
  <c r="M19" i="40"/>
  <c r="K21" i="19"/>
  <c r="F13" i="18"/>
  <c r="P8" i="17"/>
  <c r="H8" i="17"/>
  <c r="L19" i="40"/>
  <c r="F13" i="38"/>
  <c r="M20" i="41"/>
  <c r="I8" i="41"/>
  <c r="L20" i="41"/>
  <c r="I20" i="41"/>
  <c r="M8" i="41"/>
  <c r="I19" i="40"/>
  <c r="F18" i="40"/>
  <c r="O69" i="40"/>
  <c r="K19" i="40"/>
  <c r="Q9" i="40"/>
  <c r="O19" i="40"/>
  <c r="G9" i="40"/>
  <c r="O7" i="40"/>
  <c r="H69" i="39"/>
  <c r="M69" i="39" s="1"/>
  <c r="AA92" i="35"/>
  <c r="AA14" i="35"/>
  <c r="AA98" i="35"/>
  <c r="AA86" i="35"/>
  <c r="AA22" i="35"/>
  <c r="AA88" i="35"/>
  <c r="AA82" i="34"/>
  <c r="AA50" i="34"/>
  <c r="AA12" i="34"/>
  <c r="O38" i="25"/>
  <c r="J71" i="19"/>
  <c r="J9" i="19"/>
  <c r="L8" i="38"/>
  <c r="F7" i="37"/>
  <c r="L7" i="37" s="1"/>
  <c r="F38" i="37"/>
  <c r="F38" i="26"/>
  <c r="J8" i="20"/>
  <c r="J8" i="17"/>
  <c r="N8" i="17"/>
  <c r="H10" i="15"/>
  <c r="L10" i="15"/>
  <c r="I10" i="15"/>
  <c r="M10" i="15"/>
  <c r="J10" i="15"/>
  <c r="N10" i="15"/>
  <c r="G10" i="15"/>
  <c r="K10" i="15"/>
  <c r="F13" i="3"/>
  <c r="N8" i="9"/>
  <c r="N8" i="7"/>
  <c r="H8" i="7"/>
  <c r="F13" i="5"/>
  <c r="V8" i="2"/>
  <c r="N38" i="37"/>
  <c r="F13" i="37"/>
  <c r="J19" i="40"/>
  <c r="P69" i="40"/>
  <c r="N19" i="40"/>
  <c r="M70" i="41"/>
  <c r="L70" i="41"/>
  <c r="H8" i="37"/>
  <c r="J8" i="37"/>
  <c r="M7" i="40"/>
  <c r="L7" i="40"/>
  <c r="F19" i="39"/>
  <c r="L8" i="41"/>
  <c r="F8" i="42"/>
  <c r="H8" i="26"/>
  <c r="J8" i="26"/>
  <c r="L8" i="26"/>
  <c r="G10" i="29"/>
  <c r="K10" i="29"/>
  <c r="L10" i="29"/>
  <c r="J13" i="25"/>
  <c r="N13" i="26"/>
  <c r="N8" i="26"/>
  <c r="J8" i="27"/>
  <c r="I8" i="27"/>
  <c r="AA58" i="34"/>
  <c r="F7" i="29"/>
  <c r="L10" i="30"/>
  <c r="P10" i="31"/>
  <c r="F10" i="31" s="1"/>
  <c r="AA92" i="34"/>
  <c r="AA76" i="35"/>
  <c r="AA58" i="35"/>
  <c r="AA26" i="35"/>
  <c r="AA60" i="35"/>
  <c r="AA10" i="35"/>
  <c r="AA10" i="34"/>
  <c r="AA94" i="35"/>
  <c r="N70" i="15"/>
  <c r="H8" i="16"/>
  <c r="J8" i="16"/>
  <c r="L8" i="16"/>
  <c r="H7" i="17"/>
  <c r="L7" i="17"/>
  <c r="P7" i="17"/>
  <c r="G21" i="19"/>
  <c r="L21" i="19"/>
  <c r="H21" i="19"/>
  <c r="F7" i="20"/>
  <c r="J13" i="17"/>
  <c r="J7" i="17"/>
  <c r="H8" i="18"/>
  <c r="L8" i="18"/>
  <c r="J21" i="19"/>
  <c r="F13" i="20"/>
  <c r="K20" i="15"/>
  <c r="N7" i="17"/>
  <c r="F38" i="18"/>
  <c r="I21" i="19"/>
  <c r="P13" i="17"/>
  <c r="F7" i="18"/>
  <c r="F7" i="16"/>
  <c r="I71" i="19"/>
  <c r="F38" i="20"/>
  <c r="V7" i="2"/>
  <c r="T13" i="2"/>
  <c r="F38" i="3"/>
  <c r="T7" i="2"/>
  <c r="F7" i="5"/>
  <c r="H8" i="5"/>
  <c r="F7" i="3"/>
  <c r="H7" i="3" s="1"/>
  <c r="T8" i="2"/>
  <c r="F38" i="4"/>
  <c r="F38" i="5"/>
  <c r="F13" i="7"/>
  <c r="J7" i="10"/>
  <c r="L7" i="10"/>
  <c r="N7" i="10"/>
  <c r="F38" i="7"/>
  <c r="K13" i="7"/>
  <c r="J8" i="9"/>
  <c r="L8" i="9"/>
  <c r="O70" i="31" l="1"/>
  <c r="N7" i="37"/>
  <c r="P7" i="38"/>
  <c r="L20" i="31"/>
  <c r="R8" i="15"/>
  <c r="P8" i="15"/>
  <c r="Q8" i="15"/>
  <c r="G7" i="40"/>
  <c r="L8" i="31"/>
  <c r="P8" i="31"/>
  <c r="G8" i="31"/>
  <c r="I8" i="31"/>
  <c r="M13" i="6"/>
  <c r="M38" i="6"/>
  <c r="F10" i="27"/>
  <c r="M7" i="6"/>
  <c r="F10" i="39"/>
  <c r="L20" i="39"/>
  <c r="L8" i="39"/>
  <c r="H10" i="29"/>
  <c r="AA18" i="35"/>
  <c r="AA62" i="35"/>
  <c r="AA78" i="35"/>
  <c r="Z19" i="35"/>
  <c r="AA12" i="35"/>
  <c r="Z7" i="35"/>
  <c r="AA64" i="35"/>
  <c r="AA74" i="35"/>
  <c r="AA94" i="34"/>
  <c r="AA66" i="34"/>
  <c r="AA64" i="34"/>
  <c r="AA14" i="34"/>
  <c r="AA60" i="34"/>
  <c r="Z7" i="34"/>
  <c r="AA96" i="34"/>
  <c r="G8" i="30"/>
  <c r="H7" i="9"/>
  <c r="H13" i="9"/>
  <c r="AA84" i="35"/>
  <c r="AA80" i="35"/>
  <c r="AA100" i="35"/>
  <c r="AA70" i="35"/>
  <c r="AA66" i="35"/>
  <c r="AA20" i="35"/>
  <c r="AA36" i="35"/>
  <c r="AA16" i="35"/>
  <c r="AA82" i="35"/>
  <c r="AA96" i="35"/>
  <c r="AA18" i="34"/>
  <c r="AA84" i="34"/>
  <c r="AA72" i="34"/>
  <c r="AA80" i="34"/>
  <c r="AA16" i="34"/>
  <c r="AA22" i="34"/>
  <c r="AA36" i="34"/>
  <c r="AA70" i="34"/>
  <c r="AA78" i="34"/>
  <c r="AA68" i="34"/>
  <c r="AA20" i="34"/>
  <c r="AA100" i="34"/>
  <c r="AA86" i="34"/>
  <c r="J8" i="30"/>
  <c r="J38" i="26"/>
  <c r="N38" i="26"/>
  <c r="H38" i="9"/>
  <c r="R7" i="7"/>
  <c r="J7" i="7"/>
  <c r="H13" i="7"/>
  <c r="N7" i="5"/>
  <c r="N13" i="3"/>
  <c r="J38" i="37"/>
  <c r="H13" i="18"/>
  <c r="J7" i="38"/>
  <c r="N13" i="9"/>
  <c r="L13" i="9"/>
  <c r="J38" i="3"/>
  <c r="J38" i="18"/>
  <c r="J7" i="20"/>
  <c r="H38" i="16"/>
  <c r="R13" i="2"/>
  <c r="J13" i="26"/>
  <c r="I70" i="39"/>
  <c r="Q69" i="40"/>
  <c r="J8" i="39"/>
  <c r="I8" i="39"/>
  <c r="N38" i="9"/>
  <c r="L70" i="39"/>
  <c r="N13" i="37"/>
  <c r="J7" i="37"/>
  <c r="P13" i="38"/>
  <c r="K70" i="39"/>
  <c r="P7" i="3"/>
  <c r="V38" i="2"/>
  <c r="L13" i="4"/>
  <c r="H13" i="20"/>
  <c r="L13" i="16"/>
  <c r="J70" i="39"/>
  <c r="L38" i="9"/>
  <c r="H7" i="4"/>
  <c r="J38" i="5"/>
  <c r="K8" i="15"/>
  <c r="H7" i="16"/>
  <c r="L8" i="29"/>
  <c r="Q7" i="40"/>
  <c r="Q19" i="40"/>
  <c r="H7" i="20"/>
  <c r="G8" i="39"/>
  <c r="J7" i="5"/>
  <c r="H38" i="20"/>
  <c r="M8" i="30"/>
  <c r="H7" i="26"/>
  <c r="L13" i="5"/>
  <c r="J13" i="3"/>
  <c r="H38" i="26"/>
  <c r="K8" i="39"/>
  <c r="G20" i="39"/>
  <c r="J20" i="39"/>
  <c r="H20" i="39" s="1"/>
  <c r="K20" i="39"/>
  <c r="G70" i="39"/>
  <c r="J13" i="9"/>
  <c r="L13" i="7"/>
  <c r="P38" i="7"/>
  <c r="N7" i="7"/>
  <c r="H7" i="7"/>
  <c r="R7" i="2"/>
  <c r="P19" i="40"/>
  <c r="H7" i="38"/>
  <c r="L13" i="38"/>
  <c r="L7" i="38"/>
  <c r="K8" i="31"/>
  <c r="R8" i="31"/>
  <c r="K8" i="30"/>
  <c r="L8" i="30"/>
  <c r="N8" i="30"/>
  <c r="O8" i="30"/>
  <c r="M70" i="30"/>
  <c r="O70" i="30"/>
  <c r="K70" i="30"/>
  <c r="J70" i="30"/>
  <c r="N70" i="30"/>
  <c r="L70" i="30"/>
  <c r="F10" i="30"/>
  <c r="H70" i="30"/>
  <c r="G70" i="30"/>
  <c r="I70" i="30"/>
  <c r="H8" i="30"/>
  <c r="H8" i="29"/>
  <c r="G8" i="29"/>
  <c r="K8" i="29"/>
  <c r="L13" i="26"/>
  <c r="L38" i="26"/>
  <c r="N7" i="25"/>
  <c r="O7" i="25"/>
  <c r="L38" i="18"/>
  <c r="I8" i="15"/>
  <c r="I70" i="15"/>
  <c r="K70" i="15"/>
  <c r="H70" i="15"/>
  <c r="L13" i="18"/>
  <c r="J13" i="18"/>
  <c r="L7" i="7"/>
  <c r="P7" i="7"/>
  <c r="H38" i="7"/>
  <c r="L38" i="7"/>
  <c r="H13" i="4"/>
  <c r="H13" i="3"/>
  <c r="M20" i="31"/>
  <c r="J13" i="16"/>
  <c r="H13" i="16"/>
  <c r="N13" i="16"/>
  <c r="F9" i="40"/>
  <c r="G19" i="40"/>
  <c r="G69" i="40"/>
  <c r="P7" i="40"/>
  <c r="M8" i="31"/>
  <c r="O8" i="31"/>
  <c r="N8" i="31"/>
  <c r="Q8" i="31"/>
  <c r="H8" i="31"/>
  <c r="J8" i="31"/>
  <c r="F10" i="29"/>
  <c r="H7" i="37"/>
  <c r="L38" i="37"/>
  <c r="H38" i="37"/>
  <c r="H13" i="26"/>
  <c r="L7" i="20"/>
  <c r="H38" i="18"/>
  <c r="L13" i="17"/>
  <c r="N13" i="17"/>
  <c r="L7" i="16"/>
  <c r="G70" i="15"/>
  <c r="L8" i="15"/>
  <c r="L20" i="15"/>
  <c r="J8" i="15"/>
  <c r="G8" i="15"/>
  <c r="J20" i="15"/>
  <c r="J70" i="15"/>
  <c r="M8" i="15"/>
  <c r="L70" i="15"/>
  <c r="N8" i="15"/>
  <c r="M70" i="15"/>
  <c r="H8" i="15"/>
  <c r="N20" i="15"/>
  <c r="H20" i="15"/>
  <c r="M20" i="15"/>
  <c r="G20" i="15"/>
  <c r="F10" i="15"/>
  <c r="V13" i="2"/>
  <c r="P13" i="3"/>
  <c r="L13" i="3"/>
  <c r="N13" i="5"/>
  <c r="J13" i="5"/>
  <c r="H13" i="5"/>
  <c r="P13" i="4"/>
  <c r="H13" i="38"/>
  <c r="L13" i="37"/>
  <c r="H13" i="37"/>
  <c r="J13" i="37"/>
  <c r="N13" i="38"/>
  <c r="J13" i="38"/>
  <c r="J38" i="38"/>
  <c r="N38" i="38"/>
  <c r="H38" i="38"/>
  <c r="L38" i="38"/>
  <c r="P38" i="38"/>
  <c r="L7" i="26"/>
  <c r="H20" i="31"/>
  <c r="Q20" i="31"/>
  <c r="I70" i="31"/>
  <c r="J70" i="31"/>
  <c r="P70" i="31"/>
  <c r="Q70" i="31"/>
  <c r="L70" i="31"/>
  <c r="H70" i="31"/>
  <c r="R70" i="31"/>
  <c r="M70" i="31"/>
  <c r="N70" i="31"/>
  <c r="M8" i="27"/>
  <c r="N8" i="27"/>
  <c r="G8" i="27"/>
  <c r="N7" i="26"/>
  <c r="J7" i="26"/>
  <c r="J20" i="31"/>
  <c r="N20" i="31"/>
  <c r="R20" i="31"/>
  <c r="K20" i="31"/>
  <c r="O20" i="31"/>
  <c r="G20" i="31"/>
  <c r="G70" i="31"/>
  <c r="I8" i="30"/>
  <c r="P20" i="31"/>
  <c r="L7" i="18"/>
  <c r="H7" i="18"/>
  <c r="J13" i="20"/>
  <c r="L13" i="20"/>
  <c r="J38" i="17"/>
  <c r="N38" i="17"/>
  <c r="L38" i="17"/>
  <c r="H38" i="17"/>
  <c r="H13" i="17"/>
  <c r="N38" i="16"/>
  <c r="J38" i="16"/>
  <c r="P38" i="17"/>
  <c r="J38" i="20"/>
  <c r="N7" i="16"/>
  <c r="J7" i="16"/>
  <c r="L38" i="20"/>
  <c r="J7" i="18"/>
  <c r="L38" i="16"/>
  <c r="J7" i="9"/>
  <c r="N7" i="9"/>
  <c r="L7" i="9"/>
  <c r="J38" i="4"/>
  <c r="N38" i="4"/>
  <c r="H38" i="4"/>
  <c r="L38" i="4"/>
  <c r="N7" i="3"/>
  <c r="J7" i="3"/>
  <c r="P38" i="4"/>
  <c r="T38" i="2"/>
  <c r="H38" i="3"/>
  <c r="P38" i="3"/>
  <c r="L38" i="3"/>
  <c r="N38" i="7"/>
  <c r="J38" i="7"/>
  <c r="R38" i="7"/>
  <c r="J13" i="7"/>
  <c r="N13" i="7"/>
  <c r="R13" i="7"/>
  <c r="P13" i="7"/>
  <c r="R38" i="2"/>
  <c r="P38" i="5"/>
  <c r="L38" i="5"/>
  <c r="H38" i="5"/>
  <c r="J7" i="4"/>
  <c r="N7" i="4"/>
  <c r="P7" i="4"/>
  <c r="L7" i="4"/>
  <c r="N38" i="3"/>
  <c r="H7" i="5"/>
  <c r="P7" i="5"/>
  <c r="L7" i="5"/>
  <c r="L7" i="3"/>
  <c r="N38" i="5"/>
  <c r="N13" i="4"/>
  <c r="J13" i="4"/>
  <c r="F8" i="39" l="1"/>
  <c r="H8" i="39"/>
  <c r="F8" i="27"/>
  <c r="F69" i="40"/>
  <c r="F8" i="29"/>
  <c r="F8" i="31"/>
  <c r="F20" i="39"/>
  <c r="AA8" i="35"/>
  <c r="Z8" i="35"/>
  <c r="AA8" i="34"/>
  <c r="Z8" i="34"/>
  <c r="F8" i="30"/>
  <c r="H70" i="39"/>
  <c r="F70" i="39"/>
  <c r="F70" i="31"/>
  <c r="F20" i="31"/>
  <c r="F19" i="40"/>
  <c r="F70" i="30"/>
  <c r="F7" i="40"/>
  <c r="F20" i="15"/>
  <c r="F8" i="15"/>
  <c r="F70" i="15"/>
  <c r="M20" i="30"/>
  <c r="K20" i="30" l="1"/>
  <c r="N20" i="30"/>
  <c r="J20" i="30"/>
  <c r="I20" i="30"/>
  <c r="O20" i="30"/>
  <c r="L20" i="30"/>
  <c r="H20" i="30"/>
  <c r="F20" i="3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<sst xmlns="http://schemas.openxmlformats.org/spreadsheetml/2006/main" count="5363" uniqueCount="654">
  <si>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</si>
  <si>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</si>
  <si>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</si>
  <si>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</si>
  <si>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</si>
  <si>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</si>
  <si>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rPh sb="15" eb="16">
      <t>ギョウ</t>
    </rPh>
    <phoneticPr fontId="5"/>
  </si>
  <si>
    <t>不動産業，物品賃貸業</t>
    <phoneticPr fontId="5"/>
  </si>
  <si>
    <t>金融業，保険業</t>
    <rPh sb="2" eb="3">
      <t>ギョウ</t>
    </rPh>
    <phoneticPr fontId="5"/>
  </si>
  <si>
    <t>卸売業，小売業</t>
    <rPh sb="2" eb="3">
      <t>ギョウ</t>
    </rPh>
    <phoneticPr fontId="5"/>
  </si>
  <si>
    <t>運輸業，郵便業</t>
    <phoneticPr fontId="5"/>
  </si>
  <si>
    <t>情報通信業</t>
    <phoneticPr fontId="5"/>
  </si>
  <si>
    <t>電気・ガス・熱供給・水道業</t>
    <rPh sb="0" eb="2">
      <t>デンキ</t>
    </rPh>
    <phoneticPr fontId="5"/>
  </si>
  <si>
    <t>建設業</t>
    <phoneticPr fontId="5"/>
  </si>
  <si>
    <t>鉱業，採石業，砂利採取業</t>
    <rPh sb="3" eb="5">
      <t>サイセキ</t>
    </rPh>
    <rPh sb="5" eb="6">
      <t>ギョウ</t>
    </rPh>
    <rPh sb="7" eb="9">
      <t>ジャリ</t>
    </rPh>
    <rPh sb="9" eb="11">
      <t>サイシュ</t>
    </rPh>
    <rPh sb="11" eb="12">
      <t>ギョウ</t>
    </rPh>
    <phoneticPr fontId="5"/>
  </si>
  <si>
    <t>小計</t>
    <rPh sb="0" eb="2">
      <t>ショウケイ</t>
    </rPh>
    <phoneticPr fontId="5"/>
  </si>
  <si>
    <t>非製造業</t>
    <rPh sb="0" eb="1">
      <t>ヒ</t>
    </rPh>
    <rPh sb="1" eb="3">
      <t>セイゾウ</t>
    </rPh>
    <rPh sb="3" eb="4">
      <t>ギョウ</t>
    </rPh>
    <phoneticPr fontId="5"/>
  </si>
  <si>
    <t>その他の製造業</t>
    <phoneticPr fontId="5"/>
  </si>
  <si>
    <t>輸送用機械器具製造業</t>
    <phoneticPr fontId="5"/>
  </si>
  <si>
    <t>情報通信機械器具製造業</t>
    <phoneticPr fontId="5"/>
  </si>
  <si>
    <t>電気機械器具製造業</t>
    <rPh sb="0" eb="2">
      <t>デンキ</t>
    </rPh>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</si>
  <si>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</si>
  <si>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</si>
  <si>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</si>
  <si>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</si>
  <si>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</si>
  <si>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</si>
  <si>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</si>
  <si>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</si>
  <si>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</si>
  <si>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</si>
  <si>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</si>
  <si>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</si>
  <si>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</si>
  <si>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</si>
  <si>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</si>
  <si>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</si>
  <si>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</si>
  <si>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</si>
  <si>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</si>
  <si>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</si>
  <si>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製造業</t>
    <rPh sb="0" eb="3">
      <t>セイゾウギョウ</t>
    </rPh>
    <phoneticPr fontId="5"/>
  </si>
  <si>
    <t>産業分類</t>
    <rPh sb="0" eb="2">
      <t>サンギョウ</t>
    </rPh>
    <rPh sb="2" eb="4">
      <t>ブンルイ</t>
    </rPh>
    <phoneticPr fontId="5"/>
  </si>
  <si>
    <t>500人以上</t>
  </si>
  <si>
    <t>300～499人</t>
  </si>
  <si>
    <t>100～299人</t>
  </si>
  <si>
    <t>30～ 99人</t>
  </si>
  <si>
    <t>5～ 29人</t>
  </si>
  <si>
    <t>企業規模</t>
    <rPh sb="0" eb="2">
      <t>キギョウ</t>
    </rPh>
    <rPh sb="2" eb="4">
      <t>キボ</t>
    </rPh>
    <phoneticPr fontId="5"/>
  </si>
  <si>
    <t>合　　　　　　　　計</t>
    <rPh sb="0" eb="1">
      <t>ア</t>
    </rPh>
    <rPh sb="9" eb="10">
      <t>ケイ</t>
    </rPh>
    <phoneticPr fontId="5"/>
  </si>
  <si>
    <t>割合
(%)</t>
    <rPh sb="0" eb="2">
      <t>ワリアイ</t>
    </rPh>
    <phoneticPr fontId="5"/>
  </si>
  <si>
    <t>事業
所数</t>
    <rPh sb="0" eb="2">
      <t>ジギョウ</t>
    </rPh>
    <rPh sb="3" eb="4">
      <t>ショ</t>
    </rPh>
    <rPh sb="4" eb="5">
      <t>スウ</t>
    </rPh>
    <phoneticPr fontId="5"/>
  </si>
  <si>
    <t>無回答</t>
    <rPh sb="0" eb="3">
      <t>ムカイトウ</t>
    </rPh>
    <phoneticPr fontId="10"/>
  </si>
  <si>
    <t>無</t>
    <rPh sb="0" eb="1">
      <t>ナ</t>
    </rPh>
    <phoneticPr fontId="10"/>
  </si>
  <si>
    <t>有</t>
    <rPh sb="0" eb="1">
      <t>ア</t>
    </rPh>
    <phoneticPr fontId="10"/>
  </si>
  <si>
    <t>500人以上</t>
    <rPh sb="3" eb="4">
      <t>ニン</t>
    </rPh>
    <rPh sb="4" eb="6">
      <t>イジョウ</t>
    </rPh>
    <phoneticPr fontId="10"/>
  </si>
  <si>
    <t>300～499人</t>
    <rPh sb="7" eb="8">
      <t>ニン</t>
    </rPh>
    <phoneticPr fontId="10"/>
  </si>
  <si>
    <t>100～299人</t>
    <rPh sb="7" eb="8">
      <t>ニン</t>
    </rPh>
    <phoneticPr fontId="10"/>
  </si>
  <si>
    <t>30～99人</t>
    <rPh sb="5" eb="6">
      <t>ニン</t>
    </rPh>
    <phoneticPr fontId="10"/>
  </si>
  <si>
    <t>5～29人</t>
    <rPh sb="4" eb="5">
      <t>ニン</t>
    </rPh>
    <phoneticPr fontId="10"/>
  </si>
  <si>
    <t>労働組合の有無</t>
    <rPh sb="0" eb="2">
      <t>ロウドウ</t>
    </rPh>
    <rPh sb="2" eb="4">
      <t>クミアイ</t>
    </rPh>
    <rPh sb="5" eb="7">
      <t>ウム</t>
    </rPh>
    <phoneticPr fontId="10"/>
  </si>
  <si>
    <t>企業全体の全常用労働者数</t>
    <rPh sb="0" eb="2">
      <t>キギョウ</t>
    </rPh>
    <rPh sb="2" eb="4">
      <t>ゼンタイ</t>
    </rPh>
    <rPh sb="5" eb="6">
      <t>ゼン</t>
    </rPh>
    <rPh sb="6" eb="8">
      <t>ジョウヨウ</t>
    </rPh>
    <rPh sb="8" eb="11">
      <t>ロウドウシャ</t>
    </rPh>
    <rPh sb="11" eb="12">
      <t>スウ</t>
    </rPh>
    <phoneticPr fontId="10"/>
  </si>
  <si>
    <t>集計
事業
所数</t>
    <rPh sb="0" eb="2">
      <t>シュウケイ</t>
    </rPh>
    <rPh sb="3" eb="5">
      <t>ジギョウ</t>
    </rPh>
    <rPh sb="6" eb="7">
      <t>ショ</t>
    </rPh>
    <rPh sb="7" eb="8">
      <t>スウ</t>
    </rPh>
    <phoneticPr fontId="5"/>
  </si>
  <si>
    <t>区　　　　　分</t>
    <rPh sb="0" eb="1">
      <t>ク</t>
    </rPh>
    <rPh sb="6" eb="7">
      <t>ブン</t>
    </rPh>
    <phoneticPr fontId="5"/>
  </si>
  <si>
    <t>付表１　企業の常用労働者数別・労働組合の有無別事業所数割合</t>
    <rPh sb="0" eb="2">
      <t>フヒョウ</t>
    </rPh>
    <phoneticPr fontId="5"/>
  </si>
  <si>
    <t>事業所の全常用労働者数（合計）</t>
    <rPh sb="0" eb="3">
      <t>ジギョウショ</t>
    </rPh>
    <rPh sb="4" eb="5">
      <t>ゼン</t>
    </rPh>
    <rPh sb="5" eb="7">
      <t>ジョウヨウ</t>
    </rPh>
    <rPh sb="7" eb="10">
      <t>ロウドウシャ</t>
    </rPh>
    <rPh sb="10" eb="11">
      <t>スウ</t>
    </rPh>
    <rPh sb="12" eb="14">
      <t>ゴウケイ</t>
    </rPh>
    <phoneticPr fontId="10"/>
  </si>
  <si>
    <t>0～29人</t>
    <rPh sb="4" eb="5">
      <t>ニン</t>
    </rPh>
    <phoneticPr fontId="10"/>
  </si>
  <si>
    <t>事業所の全常用労働者数（男性）</t>
    <rPh sb="0" eb="3">
      <t>ジギョウショ</t>
    </rPh>
    <rPh sb="4" eb="5">
      <t>ゼン</t>
    </rPh>
    <rPh sb="5" eb="7">
      <t>ジョウヨウ</t>
    </rPh>
    <rPh sb="7" eb="10">
      <t>ロウドウシャ</t>
    </rPh>
    <rPh sb="10" eb="11">
      <t>スウ</t>
    </rPh>
    <rPh sb="12" eb="14">
      <t>ダンセイ</t>
    </rPh>
    <phoneticPr fontId="10"/>
  </si>
  <si>
    <t>事業所の全常用労働者数（女性）</t>
    <rPh sb="0" eb="3">
      <t>ジギョウショ</t>
    </rPh>
    <rPh sb="4" eb="5">
      <t>ゼン</t>
    </rPh>
    <rPh sb="5" eb="7">
      <t>ジョウヨウ</t>
    </rPh>
    <rPh sb="7" eb="10">
      <t>ロウドウシャ</t>
    </rPh>
    <rPh sb="10" eb="11">
      <t>スウ</t>
    </rPh>
    <rPh sb="12" eb="14">
      <t>ジョセイ</t>
    </rPh>
    <phoneticPr fontId="10"/>
  </si>
  <si>
    <t>割合(%)</t>
    <rPh sb="0" eb="2">
      <t>ワリアイ</t>
    </rPh>
    <phoneticPr fontId="5"/>
  </si>
  <si>
    <t>労働者数</t>
    <rPh sb="0" eb="3">
      <t>ロウドウシャ</t>
    </rPh>
    <rPh sb="3" eb="4">
      <t>スウ</t>
    </rPh>
    <phoneticPr fontId="5"/>
  </si>
  <si>
    <t>合　計</t>
    <rPh sb="0" eb="1">
      <t>ゴウ</t>
    </rPh>
    <rPh sb="2" eb="3">
      <t>ケイ</t>
    </rPh>
    <phoneticPr fontId="10"/>
  </si>
  <si>
    <t>女　性</t>
    <rPh sb="0" eb="1">
      <t>オンナ</t>
    </rPh>
    <rPh sb="2" eb="3">
      <t>セイ</t>
    </rPh>
    <phoneticPr fontId="10"/>
  </si>
  <si>
    <t>男　性</t>
    <rPh sb="0" eb="1">
      <t>オトコ</t>
    </rPh>
    <rPh sb="2" eb="3">
      <t>セイ</t>
    </rPh>
    <phoneticPr fontId="10"/>
  </si>
  <si>
    <t>全常用労働者数</t>
    <rPh sb="0" eb="1">
      <t>ゼン</t>
    </rPh>
    <rPh sb="1" eb="3">
      <t>ジョウヨウ</t>
    </rPh>
    <rPh sb="3" eb="6">
      <t>ロウドウシャ</t>
    </rPh>
    <rPh sb="6" eb="7">
      <t>スウ</t>
    </rPh>
    <phoneticPr fontId="10"/>
  </si>
  <si>
    <t>付表３－１　週所定労働時間別事業所数割合</t>
    <rPh sb="0" eb="2">
      <t>フヒョウ</t>
    </rPh>
    <phoneticPr fontId="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</si>
  <si>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</si>
  <si>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</si>
  <si>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</si>
  <si>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</si>
  <si>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</si>
  <si>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</si>
  <si>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</si>
  <si>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</si>
  <si>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</si>
  <si>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</si>
  <si>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</si>
  <si>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</si>
  <si>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</si>
  <si>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</si>
  <si>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</si>
  <si>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</si>
  <si>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</si>
  <si>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</si>
  <si>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</si>
  <si>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</si>
  <si>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</si>
  <si>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</si>
  <si>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</si>
  <si>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</si>
  <si>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</si>
  <si>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</si>
  <si>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</si>
  <si>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</si>
  <si>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</si>
  <si>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</si>
  <si>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</si>
  <si>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</si>
  <si>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</si>
  <si>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付表４－１　週休制の実施形態別事業所数割合</t>
    <rPh sb="0" eb="2">
      <t>フヒョウ</t>
    </rPh>
    <phoneticPr fontId="5"/>
  </si>
  <si>
    <t>集　　計
労働者数</t>
    <rPh sb="0" eb="1">
      <t>シュウ</t>
    </rPh>
    <rPh sb="3" eb="4">
      <t>ケイ</t>
    </rPh>
    <rPh sb="5" eb="8">
      <t>ロウドウシャ</t>
    </rPh>
    <rPh sb="8" eb="9">
      <t>スウ</t>
    </rPh>
    <phoneticPr fontId="5"/>
  </si>
  <si>
    <t>付表４－２　週休制の実施形態別労働者数割合</t>
    <rPh sb="0" eb="2">
      <t>フヒョウ</t>
    </rPh>
    <phoneticPr fontId="5"/>
  </si>
  <si>
    <t xml:space="preserve">
平均取得率
（％）</t>
    <rPh sb="1" eb="3">
      <t>ヘイキン</t>
    </rPh>
    <rPh sb="3" eb="5">
      <t>シュトク</t>
    </rPh>
    <rPh sb="5" eb="6">
      <t>リツ</t>
    </rPh>
    <phoneticPr fontId="15"/>
  </si>
  <si>
    <t xml:space="preserve">
平均取得日数
（日）</t>
    <rPh sb="1" eb="3">
      <t>ヘイキン</t>
    </rPh>
    <rPh sb="3" eb="5">
      <t>シュトク</t>
    </rPh>
    <rPh sb="5" eb="7">
      <t>ニッスウ</t>
    </rPh>
    <rPh sb="10" eb="11">
      <t>ヒ</t>
    </rPh>
    <phoneticPr fontId="15"/>
  </si>
  <si>
    <t xml:space="preserve">
平均付与日数
（日）</t>
    <rPh sb="1" eb="3">
      <t>ヘイキン</t>
    </rPh>
    <rPh sb="3" eb="5">
      <t>フヨ</t>
    </rPh>
    <rPh sb="5" eb="7">
      <t>ニッスウ</t>
    </rPh>
    <rPh sb="10" eb="11">
      <t>ヒ</t>
    </rPh>
    <phoneticPr fontId="10"/>
  </si>
  <si>
    <t xml:space="preserve">
対象労働者数
（人）</t>
    <rPh sb="1" eb="3">
      <t>タイショウ</t>
    </rPh>
    <rPh sb="3" eb="5">
      <t>ロウドウ</t>
    </rPh>
    <rPh sb="5" eb="6">
      <t>シャ</t>
    </rPh>
    <rPh sb="6" eb="7">
      <t>カズ</t>
    </rPh>
    <rPh sb="10" eb="11">
      <t>ニン</t>
    </rPh>
    <phoneticPr fontId="10"/>
  </si>
  <si>
    <t>学術研究，専門・
技術サービス業</t>
    <phoneticPr fontId="5"/>
  </si>
  <si>
    <t>鉱業，採石業，砂利採取業</t>
    <phoneticPr fontId="5"/>
  </si>
  <si>
    <t>120日　　　以 上</t>
    <phoneticPr fontId="10"/>
  </si>
  <si>
    <t>110～　　　119日</t>
    <phoneticPr fontId="10"/>
  </si>
  <si>
    <t>100～　　　109日</t>
    <phoneticPr fontId="10"/>
  </si>
  <si>
    <t>90～　　　99日</t>
    <phoneticPr fontId="10"/>
  </si>
  <si>
    <t>80～　　　89日</t>
    <phoneticPr fontId="10"/>
  </si>
  <si>
    <t>70～　　　79日</t>
    <phoneticPr fontId="10"/>
  </si>
  <si>
    <t>60～　　　69日</t>
    <phoneticPr fontId="10"/>
  </si>
  <si>
    <t>59日　　　以下</t>
    <phoneticPr fontId="10"/>
  </si>
  <si>
    <t>集　　計
事業所数</t>
    <rPh sb="0" eb="1">
      <t>シュウ</t>
    </rPh>
    <rPh sb="3" eb="4">
      <t>ケイ</t>
    </rPh>
    <rPh sb="5" eb="7">
      <t>ジギョウ</t>
    </rPh>
    <rPh sb="7" eb="8">
      <t>ショ</t>
    </rPh>
    <rPh sb="8" eb="9">
      <t>スウ</t>
    </rPh>
    <phoneticPr fontId="5"/>
  </si>
  <si>
    <t xml:space="preserve">無回答
</t>
    <rPh sb="0" eb="3">
      <t>ムカイトウ</t>
    </rPh>
    <phoneticPr fontId="15"/>
  </si>
  <si>
    <t xml:space="preserve">規定している
</t>
    <rPh sb="0" eb="2">
      <t>キテイ</t>
    </rPh>
    <phoneticPr fontId="15"/>
  </si>
  <si>
    <t xml:space="preserve">無回答
</t>
    <rPh sb="0" eb="3">
      <t>ムカイトウ</t>
    </rPh>
    <phoneticPr fontId="10"/>
  </si>
  <si>
    <t xml:space="preserve">その他
</t>
    <rPh sb="2" eb="3">
      <t>タ</t>
    </rPh>
    <phoneticPr fontId="10"/>
  </si>
  <si>
    <t>なし</t>
    <phoneticPr fontId="15"/>
  </si>
  <si>
    <t>あり</t>
    <phoneticPr fontId="15"/>
  </si>
  <si>
    <t>-</t>
    <phoneticPr fontId="5"/>
  </si>
  <si>
    <r>
      <t>産後休業取
得後、育児
休業を取得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1">
      <t>イクジ</t>
    </rPh>
    <rPh sb="12" eb="14">
      <t>キュウギョウ</t>
    </rPh>
    <rPh sb="15" eb="17">
      <t>シュトク</t>
    </rPh>
    <rPh sb="20" eb="21">
      <t>モノ</t>
    </rPh>
    <phoneticPr fontId="15"/>
  </si>
  <si>
    <r>
      <t>産後休業取
得後、直ち
に職場復帰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0">
      <t>タダ</t>
    </rPh>
    <rPh sb="13" eb="15">
      <t>ショクバ</t>
    </rPh>
    <rPh sb="15" eb="17">
      <t>フッキ</t>
    </rPh>
    <rPh sb="20" eb="21">
      <t>モノ</t>
    </rPh>
    <phoneticPr fontId="15"/>
  </si>
  <si>
    <r>
      <t>産後休業取
得中、ある
いは取得後
に退職した
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チュウ</t>
    </rPh>
    <rPh sb="14" eb="16">
      <t>シュトク</t>
    </rPh>
    <rPh sb="16" eb="17">
      <t>ゴ</t>
    </rPh>
    <rPh sb="19" eb="21">
      <t>タイショク</t>
    </rPh>
    <rPh sb="24" eb="25">
      <t>モノ</t>
    </rPh>
    <rPh sb="31" eb="32">
      <t>ニン</t>
    </rPh>
    <phoneticPr fontId="15"/>
  </si>
  <si>
    <r>
      <t xml:space="preserve">
うち出産を
前に退職し
た者</t>
    </r>
    <r>
      <rPr>
        <sz val="10"/>
        <color indexed="9"/>
        <rFont val="ＭＳ 明朝"/>
        <family val="1"/>
        <charset val="128"/>
      </rPr>
      <t>＊＊＊</t>
    </r>
    <r>
      <rPr>
        <sz val="10"/>
        <rFont val="ＭＳ 明朝"/>
        <family val="1"/>
        <charset val="128"/>
      </rPr>
      <t xml:space="preserve">
（人）</t>
    </r>
    <rPh sb="3" eb="5">
      <t>シュッサン</t>
    </rPh>
    <rPh sb="7" eb="8">
      <t>マエ</t>
    </rPh>
    <rPh sb="9" eb="10">
      <t>タイ</t>
    </rPh>
    <rPh sb="10" eb="11">
      <t>ツトメ</t>
    </rPh>
    <rPh sb="14" eb="15">
      <t>モノ</t>
    </rPh>
    <phoneticPr fontId="15"/>
  </si>
  <si>
    <r>
      <t xml:space="preserve">
うち在職し
たまま出産
した者</t>
    </r>
    <r>
      <rPr>
        <sz val="10"/>
        <color indexed="9"/>
        <rFont val="ＭＳ 明朝"/>
        <family val="1"/>
        <charset val="128"/>
      </rPr>
      <t>＊＊</t>
    </r>
    <r>
      <rPr>
        <sz val="10"/>
        <rFont val="ＭＳ 明朝"/>
        <family val="1"/>
        <charset val="128"/>
      </rPr>
      <t xml:space="preserve">
（人）</t>
    </r>
    <rPh sb="3" eb="5">
      <t>ザイショク</t>
    </rPh>
    <rPh sb="10" eb="12">
      <t>シュッサン</t>
    </rPh>
    <rPh sb="11" eb="12">
      <t>セン</t>
    </rPh>
    <rPh sb="15" eb="16">
      <t>モノ</t>
    </rPh>
    <phoneticPr fontId="15"/>
  </si>
  <si>
    <r>
      <t xml:space="preserve">
出　産
予定者</t>
    </r>
    <r>
      <rPr>
        <sz val="10"/>
        <color indexed="9"/>
        <rFont val="ＭＳ 明朝"/>
        <family val="1"/>
        <charset val="128"/>
      </rPr>
      <t xml:space="preserve">
</t>
    </r>
    <r>
      <rPr>
        <sz val="10"/>
        <rFont val="ＭＳ 明朝"/>
        <family val="1"/>
        <charset val="128"/>
      </rPr>
      <t>（人）</t>
    </r>
    <rPh sb="2" eb="3">
      <t>デ</t>
    </rPh>
    <rPh sb="4" eb="5">
      <t>サン</t>
    </rPh>
    <rPh sb="6" eb="8">
      <t>ヨテイ</t>
    </rPh>
    <rPh sb="8" eb="9">
      <t>シャ</t>
    </rPh>
    <phoneticPr fontId="15"/>
  </si>
  <si>
    <t xml:space="preserve">出産予定
者のいた
事業所数
</t>
    <rPh sb="0" eb="2">
      <t>シュッサン</t>
    </rPh>
    <rPh sb="2" eb="4">
      <t>ヨテイ</t>
    </rPh>
    <rPh sb="5" eb="6">
      <t>シャ</t>
    </rPh>
    <rPh sb="10" eb="13">
      <t>ジギョウショ</t>
    </rPh>
    <rPh sb="13" eb="14">
      <t>スウ</t>
    </rPh>
    <phoneticPr fontId="5"/>
  </si>
  <si>
    <t>無回答</t>
    <rPh sb="0" eb="3">
      <t>ムカイトウ</t>
    </rPh>
    <phoneticPr fontId="15"/>
  </si>
  <si>
    <t>10日
以上</t>
    <rPh sb="2" eb="3">
      <t>ニチ</t>
    </rPh>
    <rPh sb="4" eb="6">
      <t>イジョウ</t>
    </rPh>
    <phoneticPr fontId="15"/>
  </si>
  <si>
    <t>５～
９日</t>
    <rPh sb="4" eb="5">
      <t>ニチ</t>
    </rPh>
    <phoneticPr fontId="15"/>
  </si>
  <si>
    <t>４日
以下</t>
    <rPh sb="1" eb="2">
      <t>ニチ</t>
    </rPh>
    <rPh sb="3" eb="5">
      <t>イカ</t>
    </rPh>
    <phoneticPr fontId="15"/>
  </si>
  <si>
    <r>
      <t>配偶者出産休暇取得率</t>
    </r>
    <r>
      <rPr>
        <sz val="10"/>
        <color indexed="9"/>
        <rFont val="ＭＳ 明朝"/>
        <family val="1"/>
        <charset val="128"/>
      </rPr>
      <t xml:space="preserve">＊＊
</t>
    </r>
    <r>
      <rPr>
        <sz val="10"/>
        <rFont val="ＭＳ 明朝"/>
        <family val="1"/>
        <charset val="128"/>
      </rPr>
      <t>（％）</t>
    </r>
    <rPh sb="0" eb="3">
      <t>ハイグウシャ</t>
    </rPh>
    <rPh sb="3" eb="5">
      <t>シュッサン</t>
    </rPh>
    <rPh sb="5" eb="7">
      <t>キュウカ</t>
    </rPh>
    <rPh sb="7" eb="9">
      <t>シュトク</t>
    </rPh>
    <rPh sb="9" eb="10">
      <t>リツ</t>
    </rPh>
    <phoneticPr fontId="15"/>
  </si>
  <si>
    <r>
      <t>配偶者出産休暇取得数</t>
    </r>
    <r>
      <rPr>
        <sz val="10"/>
        <color indexed="9"/>
        <rFont val="ＭＳ 明朝"/>
        <family val="1"/>
        <charset val="128"/>
      </rPr>
      <t xml:space="preserve">＊＊
</t>
    </r>
    <r>
      <rPr>
        <sz val="10"/>
        <rFont val="ＭＳ 明朝"/>
        <family val="1"/>
        <charset val="128"/>
      </rPr>
      <t>（人）</t>
    </r>
    <rPh sb="0" eb="3">
      <t>ハイグウシャ</t>
    </rPh>
    <rPh sb="3" eb="5">
      <t>シュッサン</t>
    </rPh>
    <rPh sb="5" eb="7">
      <t>キュウカ</t>
    </rPh>
    <rPh sb="7" eb="9">
      <t>シュトク</t>
    </rPh>
    <rPh sb="9" eb="10">
      <t>スウ</t>
    </rPh>
    <rPh sb="16" eb="17">
      <t>ニン</t>
    </rPh>
    <phoneticPr fontId="15"/>
  </si>
  <si>
    <r>
      <t>配偶者が出産した男性従業員数</t>
    </r>
    <r>
      <rPr>
        <sz val="10"/>
        <color indexed="9"/>
        <rFont val="ＭＳ 明朝"/>
        <family val="1"/>
        <charset val="128"/>
      </rPr>
      <t xml:space="preserve">＊＊
</t>
    </r>
    <r>
      <rPr>
        <sz val="10"/>
        <rFont val="ＭＳ 明朝"/>
        <family val="1"/>
        <charset val="128"/>
      </rPr>
      <t>（人）</t>
    </r>
    <rPh sb="0" eb="3">
      <t>ハイグウシャ</t>
    </rPh>
    <rPh sb="4" eb="6">
      <t>シュッサン</t>
    </rPh>
    <rPh sb="8" eb="10">
      <t>ダンセイ</t>
    </rPh>
    <rPh sb="10" eb="13">
      <t>ジュウギョウイン</t>
    </rPh>
    <rPh sb="13" eb="14">
      <t>スウ</t>
    </rPh>
    <rPh sb="19" eb="20">
      <t>ニン</t>
    </rPh>
    <phoneticPr fontId="15"/>
  </si>
  <si>
    <t>取得可能日数</t>
    <rPh sb="0" eb="2">
      <t>シュトク</t>
    </rPh>
    <rPh sb="2" eb="4">
      <t>カノウ</t>
    </rPh>
    <rPh sb="4" eb="6">
      <t>ニッスウ</t>
    </rPh>
    <phoneticPr fontId="15"/>
  </si>
  <si>
    <t>無　給</t>
    <rPh sb="0" eb="1">
      <t>ナ</t>
    </rPh>
    <rPh sb="2" eb="3">
      <t>キュウ</t>
    </rPh>
    <phoneticPr fontId="15"/>
  </si>
  <si>
    <t>有　給</t>
    <rPh sb="0" eb="1">
      <t>ユウ</t>
    </rPh>
    <rPh sb="2" eb="3">
      <t>キュウ</t>
    </rPh>
    <phoneticPr fontId="15"/>
  </si>
  <si>
    <t xml:space="preserve">無回答
</t>
    <rPh sb="0" eb="3">
      <t>ムカイトウ</t>
    </rPh>
    <phoneticPr fontId="10"/>
  </si>
  <si>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</si>
  <si>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</si>
  <si>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</si>
  <si>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</si>
  <si>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</si>
  <si>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</si>
  <si>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</si>
  <si>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</si>
  <si>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</si>
  <si>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</si>
  <si>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</si>
  <si>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</si>
  <si>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</si>
  <si>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</si>
  <si>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</si>
  <si>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</si>
  <si>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</si>
  <si>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</si>
  <si>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</si>
  <si>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</si>
  <si>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</si>
  <si>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</si>
  <si>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</si>
  <si>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</si>
  <si>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</si>
  <si>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</si>
  <si>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</si>
  <si>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</si>
  <si>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</si>
  <si>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</si>
  <si>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</si>
  <si>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</si>
  <si>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</si>
  <si>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人数
(人)</t>
    <rPh sb="0" eb="2">
      <t>ニンズウ</t>
    </rPh>
    <rPh sb="4" eb="5">
      <t>ニン</t>
    </rPh>
    <phoneticPr fontId="5"/>
  </si>
  <si>
    <r>
      <t>企業が独自に定め
る育児目的休暇制
度を取得した男性
従業員の数</t>
    </r>
    <r>
      <rPr>
        <sz val="11"/>
        <color indexed="9"/>
        <rFont val="ＭＳ 明朝"/>
        <family val="1"/>
        <charset val="128"/>
      </rPr>
      <t>＊＊＊</t>
    </r>
    <rPh sb="0" eb="2">
      <t>キギョウ</t>
    </rPh>
    <rPh sb="3" eb="5">
      <t>ドクジ</t>
    </rPh>
    <rPh sb="6" eb="7">
      <t>サダ</t>
    </rPh>
    <rPh sb="10" eb="12">
      <t>イクジ</t>
    </rPh>
    <rPh sb="12" eb="14">
      <t>モクテキ</t>
    </rPh>
    <rPh sb="14" eb="16">
      <t>キュウカ</t>
    </rPh>
    <rPh sb="16" eb="17">
      <t>セイ</t>
    </rPh>
    <rPh sb="18" eb="19">
      <t>ド</t>
    </rPh>
    <rPh sb="20" eb="22">
      <t>シュトク</t>
    </rPh>
    <rPh sb="24" eb="26">
      <t>ダンセイ</t>
    </rPh>
    <rPh sb="27" eb="30">
      <t>ジュウギョウイン</t>
    </rPh>
    <rPh sb="31" eb="32">
      <t>カズ</t>
    </rPh>
    <phoneticPr fontId="5"/>
  </si>
  <si>
    <r>
      <t>育児・介護休業法
で定める育児休業
を取得した男性従
業員の数</t>
    </r>
    <r>
      <rPr>
        <sz val="11"/>
        <color indexed="9"/>
        <rFont val="ＭＳ 明朝"/>
        <family val="1"/>
        <charset val="128"/>
      </rPr>
      <t>＊＊＊＊</t>
    </r>
    <rPh sb="0" eb="2">
      <t>イクジ</t>
    </rPh>
    <rPh sb="3" eb="5">
      <t>カイゴ</t>
    </rPh>
    <rPh sb="5" eb="8">
      <t>キュウギョウホウ</t>
    </rPh>
    <rPh sb="10" eb="11">
      <t>サダ</t>
    </rPh>
    <rPh sb="13" eb="15">
      <t>イクジ</t>
    </rPh>
    <rPh sb="15" eb="17">
      <t>キュウギョウ</t>
    </rPh>
    <rPh sb="19" eb="21">
      <t>シュトク</t>
    </rPh>
    <rPh sb="23" eb="25">
      <t>ダンセイ</t>
    </rPh>
    <rPh sb="25" eb="26">
      <t>ジュウ</t>
    </rPh>
    <rPh sb="27" eb="28">
      <t>ギョウ</t>
    </rPh>
    <rPh sb="28" eb="29">
      <t>イン</t>
    </rPh>
    <rPh sb="30" eb="31">
      <t>カズ</t>
    </rPh>
    <phoneticPr fontId="5"/>
  </si>
  <si>
    <r>
      <t>過去１年間に配偶
者が出産した男性
従業員の数</t>
    </r>
    <r>
      <rPr>
        <sz val="11"/>
        <color indexed="9"/>
        <rFont val="ＭＳ 明朝"/>
        <family val="1"/>
        <charset val="128"/>
      </rPr>
      <t xml:space="preserve">＊＊＊
</t>
    </r>
    <rPh sb="0" eb="2">
      <t>カコ</t>
    </rPh>
    <rPh sb="3" eb="5">
      <t>ネンカン</t>
    </rPh>
    <rPh sb="6" eb="8">
      <t>ハイグウ</t>
    </rPh>
    <rPh sb="9" eb="10">
      <t>シャ</t>
    </rPh>
    <rPh sb="11" eb="13">
      <t>シュッサン</t>
    </rPh>
    <rPh sb="15" eb="17">
      <t>ダンセイ</t>
    </rPh>
    <rPh sb="18" eb="21">
      <t>ジュウギョウイン</t>
    </rPh>
    <rPh sb="22" eb="23">
      <t>カズ</t>
    </rPh>
    <phoneticPr fontId="5"/>
  </si>
  <si>
    <t xml:space="preserve">
男　性
（％）</t>
    <rPh sb="1" eb="2">
      <t>オトコ</t>
    </rPh>
    <rPh sb="3" eb="4">
      <t>セイ</t>
    </rPh>
    <phoneticPr fontId="15"/>
  </si>
  <si>
    <t xml:space="preserve">
女　性
（％）</t>
    <rPh sb="1" eb="2">
      <t>オンナ</t>
    </rPh>
    <rPh sb="3" eb="4">
      <t>セイ</t>
    </rPh>
    <phoneticPr fontId="15"/>
  </si>
  <si>
    <r>
      <t>男性育児
休業取得
率</t>
    </r>
    <r>
      <rPr>
        <sz val="11"/>
        <color indexed="9"/>
        <rFont val="ＭＳ 明朝"/>
        <family val="1"/>
        <charset val="128"/>
      </rPr>
      <t>＊＊＊</t>
    </r>
    <r>
      <rPr>
        <sz val="11"/>
        <rFont val="ＭＳ 明朝"/>
        <family val="1"/>
        <charset val="128"/>
      </rPr>
      <t xml:space="preserve">
（％）</t>
    </r>
    <rPh sb="0" eb="2">
      <t>ダンセイ</t>
    </rPh>
    <rPh sb="2" eb="4">
      <t>イクジ</t>
    </rPh>
    <rPh sb="5" eb="7">
      <t>キュウギョウ</t>
    </rPh>
    <rPh sb="7" eb="9">
      <t>シュトク</t>
    </rPh>
    <rPh sb="10" eb="11">
      <t>リツ</t>
    </rPh>
    <phoneticPr fontId="15"/>
  </si>
  <si>
    <r>
      <t>男性育児
休業取得
者数</t>
    </r>
    <r>
      <rPr>
        <sz val="11"/>
        <color indexed="9"/>
        <rFont val="ＭＳ 明朝"/>
        <family val="1"/>
        <charset val="128"/>
      </rPr>
      <t>＊＊</t>
    </r>
    <r>
      <rPr>
        <sz val="11"/>
        <rFont val="ＭＳ 明朝"/>
        <family val="1"/>
        <charset val="128"/>
      </rPr>
      <t xml:space="preserve">
（人）</t>
    </r>
    <rPh sb="0" eb="2">
      <t>ダンセイ</t>
    </rPh>
    <rPh sb="2" eb="4">
      <t>イクジ</t>
    </rPh>
    <rPh sb="5" eb="7">
      <t>キュウギョウ</t>
    </rPh>
    <rPh sb="7" eb="9">
      <t>シュトク</t>
    </rPh>
    <rPh sb="10" eb="11">
      <t>シャ</t>
    </rPh>
    <rPh sb="11" eb="12">
      <t>スウ</t>
    </rPh>
    <phoneticPr fontId="15"/>
  </si>
  <si>
    <r>
      <t>女性育児
休業取得
率</t>
    </r>
    <r>
      <rPr>
        <sz val="11"/>
        <color indexed="9"/>
        <rFont val="ＭＳ 明朝"/>
        <family val="1"/>
        <charset val="128"/>
      </rPr>
      <t>＊＊＊</t>
    </r>
    <r>
      <rPr>
        <sz val="11"/>
        <rFont val="ＭＳ 明朝"/>
        <family val="1"/>
        <charset val="128"/>
      </rPr>
      <t xml:space="preserve">
（％）</t>
    </r>
    <rPh sb="0" eb="2">
      <t>ジョセイ</t>
    </rPh>
    <rPh sb="2" eb="4">
      <t>イクジ</t>
    </rPh>
    <rPh sb="5" eb="7">
      <t>キュウギョウ</t>
    </rPh>
    <rPh sb="7" eb="9">
      <t>シュトク</t>
    </rPh>
    <rPh sb="10" eb="11">
      <t>リツ</t>
    </rPh>
    <phoneticPr fontId="15"/>
  </si>
  <si>
    <r>
      <t>女性育児
休業取得
者数</t>
    </r>
    <r>
      <rPr>
        <sz val="11"/>
        <color indexed="9"/>
        <rFont val="ＭＳ 明朝"/>
        <family val="1"/>
        <charset val="128"/>
      </rPr>
      <t>＊＊</t>
    </r>
    <r>
      <rPr>
        <sz val="11"/>
        <rFont val="ＭＳ 明朝"/>
        <family val="1"/>
        <charset val="128"/>
      </rPr>
      <t xml:space="preserve">
（人）</t>
    </r>
    <rPh sb="0" eb="2">
      <t>ジョセイ</t>
    </rPh>
    <rPh sb="2" eb="4">
      <t>イクジ</t>
    </rPh>
    <rPh sb="5" eb="7">
      <t>キュウギョウ</t>
    </rPh>
    <rPh sb="7" eb="9">
      <t>シュトク</t>
    </rPh>
    <rPh sb="10" eb="11">
      <t>シャ</t>
    </rPh>
    <rPh sb="11" eb="12">
      <t>スウ</t>
    </rPh>
    <phoneticPr fontId="15"/>
  </si>
  <si>
    <t xml:space="preserve">
育　児
休業者
（人）</t>
    <rPh sb="1" eb="2">
      <t>イク</t>
    </rPh>
    <rPh sb="3" eb="4">
      <t>コ</t>
    </rPh>
    <rPh sb="5" eb="7">
      <t>キュウギョウ</t>
    </rPh>
    <rPh sb="7" eb="8">
      <t>シャ</t>
    </rPh>
    <phoneticPr fontId="15"/>
  </si>
  <si>
    <t xml:space="preserve">
出産者
（人）</t>
    <rPh sb="1" eb="3">
      <t>シュッサン</t>
    </rPh>
    <rPh sb="3" eb="4">
      <t>シャ</t>
    </rPh>
    <rPh sb="8" eb="9">
      <t>ニン</t>
    </rPh>
    <phoneticPr fontId="15"/>
  </si>
  <si>
    <t>育児休業者の男女比</t>
    <rPh sb="0" eb="2">
      <t>イクジ</t>
    </rPh>
    <rPh sb="2" eb="4">
      <t>キュウギョウ</t>
    </rPh>
    <rPh sb="4" eb="5">
      <t>シャ</t>
    </rPh>
    <rPh sb="6" eb="9">
      <t>ダンジョヒ</t>
    </rPh>
    <phoneticPr fontId="15"/>
  </si>
  <si>
    <r>
      <t>配偶者が
出産した
男性従業
員数</t>
    </r>
    <r>
      <rPr>
        <sz val="11"/>
        <color indexed="9"/>
        <rFont val="ＭＳ 明朝"/>
        <family val="1"/>
        <charset val="128"/>
      </rPr>
      <t>＊＊</t>
    </r>
    <r>
      <rPr>
        <sz val="11"/>
        <rFont val="ＭＳ 明朝"/>
        <family val="1"/>
        <charset val="128"/>
      </rPr>
      <t xml:space="preserve">
（人）</t>
    </r>
    <rPh sb="0" eb="3">
      <t>ハイグウシャ</t>
    </rPh>
    <rPh sb="5" eb="7">
      <t>シュッサン</t>
    </rPh>
    <rPh sb="10" eb="12">
      <t>ダンセイ</t>
    </rPh>
    <rPh sb="12" eb="14">
      <t>ジュウギョウ</t>
    </rPh>
    <rPh sb="15" eb="17">
      <t>インズウ</t>
    </rPh>
    <rPh sb="16" eb="17">
      <t>スウ</t>
    </rPh>
    <phoneticPr fontId="15"/>
  </si>
  <si>
    <r>
      <t>在職のま
ま出産し
た女性従
業員数</t>
    </r>
    <r>
      <rPr>
        <sz val="11"/>
        <color indexed="9"/>
        <rFont val="ＭＳ 明朝"/>
        <family val="1"/>
        <charset val="128"/>
      </rPr>
      <t>＊</t>
    </r>
    <r>
      <rPr>
        <sz val="11"/>
        <rFont val="ＭＳ 明朝"/>
        <family val="1"/>
        <charset val="128"/>
      </rPr>
      <t xml:space="preserve">
（人）</t>
    </r>
    <rPh sb="0" eb="2">
      <t>ザイショク</t>
    </rPh>
    <rPh sb="6" eb="8">
      <t>シュッサン</t>
    </rPh>
    <rPh sb="11" eb="13">
      <t>ジョセイ</t>
    </rPh>
    <rPh sb="13" eb="14">
      <t>ジュウ</t>
    </rPh>
    <rPh sb="15" eb="16">
      <t>ギョウ</t>
    </rPh>
    <rPh sb="16" eb="17">
      <t>イン</t>
    </rPh>
    <rPh sb="17" eb="18">
      <t>スウ</t>
    </rPh>
    <phoneticPr fontId="15"/>
  </si>
  <si>
    <t>総　　計</t>
    <rPh sb="0" eb="1">
      <t>ソウ</t>
    </rPh>
    <rPh sb="3" eb="4">
      <t>ケイ</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</si>
  <si>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</si>
  <si>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</si>
  <si>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</si>
  <si>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</si>
  <si>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</si>
  <si>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</si>
  <si>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</si>
  <si>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</si>
  <si>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</si>
  <si>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10日以上</t>
    <rPh sb="2" eb="3">
      <t>ニチ</t>
    </rPh>
    <rPh sb="3" eb="5">
      <t>イジョウ</t>
    </rPh>
    <phoneticPr fontId="15"/>
  </si>
  <si>
    <t>５～９日</t>
    <rPh sb="3" eb="4">
      <t>ニチ</t>
    </rPh>
    <phoneticPr fontId="15"/>
  </si>
  <si>
    <t>４日以下</t>
    <rPh sb="1" eb="2">
      <t>ニチ</t>
    </rPh>
    <rPh sb="2" eb="4">
      <t>イカ</t>
    </rPh>
    <phoneticPr fontId="15"/>
  </si>
  <si>
    <t>そ　の　他</t>
    <rPh sb="4" eb="5">
      <t>タ</t>
    </rPh>
    <phoneticPr fontId="15"/>
  </si>
  <si>
    <t>取　　得　　可　　能　　日　　数</t>
    <rPh sb="0" eb="1">
      <t>トリ</t>
    </rPh>
    <rPh sb="3" eb="4">
      <t>エ</t>
    </rPh>
    <rPh sb="6" eb="7">
      <t>カ</t>
    </rPh>
    <rPh sb="9" eb="10">
      <t>ノウ</t>
    </rPh>
    <rPh sb="12" eb="13">
      <t>ニチ</t>
    </rPh>
    <rPh sb="15" eb="16">
      <t>カズ</t>
    </rPh>
    <phoneticPr fontId="15"/>
  </si>
  <si>
    <r>
      <t>女性看護
休暇取得
人数</t>
    </r>
    <r>
      <rPr>
        <sz val="11"/>
        <color indexed="9"/>
        <rFont val="ＭＳ 明朝"/>
        <family val="1"/>
        <charset val="128"/>
      </rPr>
      <t>＊＊</t>
    </r>
    <r>
      <rPr>
        <sz val="11"/>
        <rFont val="ＭＳ 明朝"/>
        <family val="1"/>
        <charset val="128"/>
      </rPr>
      <t xml:space="preserve">
（人）</t>
    </r>
    <rPh sb="0" eb="2">
      <t>ジョセイ</t>
    </rPh>
    <rPh sb="2" eb="4">
      <t>カンゴ</t>
    </rPh>
    <rPh sb="5" eb="7">
      <t>キュウカ</t>
    </rPh>
    <rPh sb="7" eb="9">
      <t>シュトク</t>
    </rPh>
    <rPh sb="10" eb="12">
      <t>ニンズウ</t>
    </rPh>
    <rPh sb="17" eb="18">
      <t>ニン</t>
    </rPh>
    <phoneticPr fontId="15"/>
  </si>
  <si>
    <r>
      <t>男性看護
休暇取得
人数</t>
    </r>
    <r>
      <rPr>
        <sz val="11"/>
        <color indexed="9"/>
        <rFont val="ＭＳ 明朝"/>
        <family val="1"/>
        <charset val="128"/>
      </rPr>
      <t>＊＊</t>
    </r>
    <r>
      <rPr>
        <sz val="11"/>
        <rFont val="ＭＳ 明朝"/>
        <family val="1"/>
        <charset val="128"/>
      </rPr>
      <t xml:space="preserve">
（人）</t>
    </r>
    <rPh sb="0" eb="2">
      <t>ダンセイ</t>
    </rPh>
    <rPh sb="2" eb="4">
      <t>カンゴ</t>
    </rPh>
    <rPh sb="5" eb="7">
      <t>キュウカ</t>
    </rPh>
    <rPh sb="7" eb="9">
      <t>シュトク</t>
    </rPh>
    <rPh sb="10" eb="12">
      <t>ニンズウ</t>
    </rPh>
    <rPh sb="17" eb="18">
      <t>ニン</t>
    </rPh>
    <phoneticPr fontId="15"/>
  </si>
  <si>
    <r>
      <t xml:space="preserve">
看護休暇
取得従業
員数</t>
    </r>
    <r>
      <rPr>
        <sz val="11"/>
        <color indexed="9"/>
        <rFont val="ＭＳ 明朝"/>
        <family val="1"/>
        <charset val="128"/>
      </rPr>
      <t>＊＊</t>
    </r>
    <r>
      <rPr>
        <sz val="11"/>
        <rFont val="ＭＳ 明朝"/>
        <family val="1"/>
        <charset val="128"/>
      </rPr>
      <t xml:space="preserve">
（人）</t>
    </r>
    <rPh sb="1" eb="3">
      <t>カンゴ</t>
    </rPh>
    <rPh sb="3" eb="5">
      <t>キュウカ</t>
    </rPh>
    <rPh sb="6" eb="8">
      <t>シュトク</t>
    </rPh>
    <rPh sb="8" eb="10">
      <t>ジュウギョウ</t>
    </rPh>
    <rPh sb="11" eb="13">
      <t>インズウ</t>
    </rPh>
    <phoneticPr fontId="15"/>
  </si>
  <si>
    <r>
      <t>常用労働者に占める子の看護休暇制度利用者割合</t>
    </r>
    <r>
      <rPr>
        <sz val="10"/>
        <color theme="0"/>
        <rFont val="ＭＳ 明朝"/>
        <family val="1"/>
        <charset val="128"/>
      </rPr>
      <t xml:space="preserve">＊＊＊
</t>
    </r>
    <r>
      <rPr>
        <sz val="10"/>
        <rFont val="ＭＳ 明朝"/>
        <family val="1"/>
        <charset val="128"/>
      </rPr>
      <t xml:space="preserve">
（％）</t>
    </r>
    <phoneticPr fontId="5"/>
  </si>
  <si>
    <t xml:space="preserve">
無回答
</t>
    <rPh sb="1" eb="4">
      <t>ムカイトウ</t>
    </rPh>
    <phoneticPr fontId="15"/>
  </si>
  <si>
    <t xml:space="preserve">
利用者
な　し
</t>
    <rPh sb="1" eb="4">
      <t>リヨウシャ</t>
    </rPh>
    <phoneticPr fontId="15"/>
  </si>
  <si>
    <t>　</t>
    <phoneticPr fontId="15"/>
  </si>
  <si>
    <t xml:space="preserve">利用者
あ　り
</t>
    <rPh sb="0" eb="3">
      <t>リヨウシャ</t>
    </rPh>
    <phoneticPr fontId="15"/>
  </si>
  <si>
    <r>
      <t>小学校入学後も利用可能</t>
    </r>
    <r>
      <rPr>
        <sz val="10"/>
        <color indexed="9"/>
        <rFont val="ＭＳ 明朝"/>
        <family val="1"/>
        <charset val="128"/>
      </rPr>
      <t>＊</t>
    </r>
    <r>
      <rPr>
        <sz val="10"/>
        <rFont val="ＭＳ 明朝"/>
        <family val="1"/>
        <charset val="128"/>
      </rPr>
      <t xml:space="preserve">
</t>
    </r>
    <rPh sb="0" eb="3">
      <t>ショウガッコウ</t>
    </rPh>
    <rPh sb="3" eb="5">
      <t>ニュウガク</t>
    </rPh>
    <rPh sb="5" eb="6">
      <t>ゴ</t>
    </rPh>
    <rPh sb="7" eb="9">
      <t>リヨウ</t>
    </rPh>
    <rPh sb="9" eb="11">
      <t>カノウ</t>
    </rPh>
    <phoneticPr fontId="15"/>
  </si>
  <si>
    <r>
      <t>小学校就学の始期に達するまで</t>
    </r>
    <r>
      <rPr>
        <sz val="10"/>
        <color indexed="9"/>
        <rFont val="ＭＳ 明朝"/>
        <family val="1"/>
        <charset val="128"/>
      </rPr>
      <t>＊＊</t>
    </r>
    <r>
      <rPr>
        <sz val="10"/>
        <rFont val="ＭＳ 明朝"/>
        <family val="1"/>
        <charset val="128"/>
      </rPr>
      <t xml:space="preserve">
</t>
    </r>
    <rPh sb="0" eb="3">
      <t>ショウガッコウ</t>
    </rPh>
    <rPh sb="3" eb="5">
      <t>シュウガク</t>
    </rPh>
    <rPh sb="6" eb="8">
      <t>シキ</t>
    </rPh>
    <rPh sb="9" eb="10">
      <t>タッ</t>
    </rPh>
    <phoneticPr fontId="15"/>
  </si>
  <si>
    <r>
      <t>３歳～小学校就学前の一定の年齢まで</t>
    </r>
    <r>
      <rPr>
        <sz val="10"/>
        <color indexed="9"/>
        <rFont val="ＭＳ 明朝"/>
        <family val="1"/>
        <charset val="128"/>
      </rPr>
      <t>＊＊＊</t>
    </r>
    <rPh sb="1" eb="2">
      <t>サイ</t>
    </rPh>
    <rPh sb="3" eb="6">
      <t>ショウガッコウ</t>
    </rPh>
    <rPh sb="6" eb="9">
      <t>シュウガクマエ</t>
    </rPh>
    <rPh sb="10" eb="12">
      <t>イッテイ</t>
    </rPh>
    <rPh sb="13" eb="15">
      <t>ネンレイ</t>
    </rPh>
    <phoneticPr fontId="15"/>
  </si>
  <si>
    <t xml:space="preserve">３歳に達するまで
</t>
    <rPh sb="1" eb="2">
      <t>サイ</t>
    </rPh>
    <rPh sb="3" eb="4">
      <t>タッ</t>
    </rPh>
    <phoneticPr fontId="15"/>
  </si>
  <si>
    <t>制度
なし</t>
    <rPh sb="0" eb="2">
      <t>セイド</t>
    </rPh>
    <phoneticPr fontId="15"/>
  </si>
  <si>
    <t>制　度　あ　り</t>
    <rPh sb="0" eb="1">
      <t>セイ</t>
    </rPh>
    <rPh sb="2" eb="3">
      <t>ド</t>
    </rPh>
    <phoneticPr fontId="15"/>
  </si>
  <si>
    <t>所定外労働をさせない制度</t>
    <rPh sb="0" eb="2">
      <t>ショテイ</t>
    </rPh>
    <rPh sb="2" eb="3">
      <t>ガイ</t>
    </rPh>
    <rPh sb="3" eb="5">
      <t>ロウドウ</t>
    </rPh>
    <rPh sb="10" eb="12">
      <t>セイド</t>
    </rPh>
    <phoneticPr fontId="15"/>
  </si>
  <si>
    <t>事業所における支援制度の有無</t>
    <rPh sb="0" eb="3">
      <t>ジギョウショ</t>
    </rPh>
    <rPh sb="7" eb="9">
      <t>シエン</t>
    </rPh>
    <rPh sb="9" eb="11">
      <t>セイド</t>
    </rPh>
    <rPh sb="12" eb="14">
      <t>ウム</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</si>
  <si>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</si>
  <si>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</si>
  <si>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</si>
  <si>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</si>
  <si>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</si>
  <si>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</si>
  <si>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</si>
  <si>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</si>
  <si>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</si>
  <si>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</si>
  <si>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</si>
  <si>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</si>
  <si>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フレックスタイム制度</t>
    <rPh sb="8" eb="10">
      <t>セイド</t>
    </rPh>
    <phoneticPr fontId="15"/>
  </si>
  <si>
    <t>短時間勤務制度</t>
    <rPh sb="0" eb="3">
      <t>タンジカン</t>
    </rPh>
    <rPh sb="3" eb="5">
      <t>キンム</t>
    </rPh>
    <rPh sb="5" eb="7">
      <t>セイド</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</si>
  <si>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</si>
  <si>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</si>
  <si>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</si>
  <si>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</si>
  <si>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</si>
  <si>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</si>
  <si>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</si>
  <si>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</si>
  <si>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</si>
  <si>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</si>
  <si>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</si>
  <si>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</si>
  <si>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事業所内託児所の設置運営やこれに準ずる便宜の供与</t>
    <rPh sb="0" eb="3">
      <t>ジギョウショ</t>
    </rPh>
    <rPh sb="3" eb="4">
      <t>ナイ</t>
    </rPh>
    <rPh sb="4" eb="7">
      <t>タクジショ</t>
    </rPh>
    <rPh sb="8" eb="10">
      <t>セッチ</t>
    </rPh>
    <rPh sb="10" eb="12">
      <t>ウンエイ</t>
    </rPh>
    <rPh sb="16" eb="17">
      <t>ジュン</t>
    </rPh>
    <rPh sb="19" eb="21">
      <t>ベンギ</t>
    </rPh>
    <rPh sb="22" eb="24">
      <t>キョウヨ</t>
    </rPh>
    <phoneticPr fontId="15"/>
  </si>
  <si>
    <t>始業・終業時間の繰上げ、繰下げ</t>
    <rPh sb="0" eb="2">
      <t>シギョウ</t>
    </rPh>
    <rPh sb="3" eb="5">
      <t>シュウギョウ</t>
    </rPh>
    <rPh sb="5" eb="7">
      <t>ジカン</t>
    </rPh>
    <rPh sb="8" eb="10">
      <t>クリア</t>
    </rPh>
    <rPh sb="12" eb="14">
      <t>クリサ</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</si>
  <si>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</si>
  <si>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</si>
  <si>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</si>
  <si>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</si>
  <si>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</si>
  <si>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</si>
  <si>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</si>
  <si>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</si>
  <si>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</si>
  <si>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</si>
  <si>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</si>
  <si>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</si>
  <si>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その他</t>
    <rPh sb="2" eb="3">
      <t>タ</t>
    </rPh>
    <phoneticPr fontId="15"/>
  </si>
  <si>
    <t>利用
なし</t>
    <rPh sb="0" eb="2">
      <t>リヨウ</t>
    </rPh>
    <phoneticPr fontId="15"/>
  </si>
  <si>
    <t>利用
あり</t>
    <rPh sb="0" eb="2">
      <t>リヨウ</t>
    </rPh>
    <phoneticPr fontId="15"/>
  </si>
  <si>
    <r>
      <t>事業所内託児所の設置運営や
これに準ずる便宜の供与</t>
    </r>
    <r>
      <rPr>
        <sz val="11"/>
        <color indexed="9"/>
        <rFont val="ＭＳ 明朝"/>
        <family val="1"/>
        <charset val="128"/>
      </rPr>
      <t>＊＊</t>
    </r>
    <rPh sb="0" eb="3">
      <t>ジギョウショ</t>
    </rPh>
    <rPh sb="3" eb="4">
      <t>ナイ</t>
    </rPh>
    <rPh sb="4" eb="7">
      <t>タクジショ</t>
    </rPh>
    <rPh sb="8" eb="10">
      <t>セッチ</t>
    </rPh>
    <rPh sb="10" eb="12">
      <t>ウンエイ</t>
    </rPh>
    <rPh sb="17" eb="18">
      <t>ジュン</t>
    </rPh>
    <rPh sb="20" eb="22">
      <t>ベンギ</t>
    </rPh>
    <rPh sb="23" eb="25">
      <t>キョウヨ</t>
    </rPh>
    <phoneticPr fontId="15"/>
  </si>
  <si>
    <r>
      <t>始業・終業時間の繰上げ、
繰下げ</t>
    </r>
    <r>
      <rPr>
        <sz val="11"/>
        <color theme="0"/>
        <rFont val="ＭＳ 明朝"/>
        <family val="1"/>
        <charset val="128"/>
      </rPr>
      <t>＊＊＊＊＊＊＊＊＊</t>
    </r>
    <rPh sb="0" eb="2">
      <t>シギョウ</t>
    </rPh>
    <rPh sb="3" eb="5">
      <t>シュウギョウ</t>
    </rPh>
    <rPh sb="5" eb="7">
      <t>ジカン</t>
    </rPh>
    <rPh sb="8" eb="10">
      <t>クリア</t>
    </rPh>
    <rPh sb="13" eb="15">
      <t>クリサ</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</si>
  <si>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</si>
  <si>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</si>
  <si>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</si>
  <si>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</si>
  <si>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</si>
  <si>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</si>
  <si>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</si>
  <si>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</si>
  <si>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</si>
  <si>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</si>
  <si>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</si>
  <si>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</si>
  <si>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 xml:space="preserve">その他
</t>
    <rPh sb="2" eb="3">
      <t>タ</t>
    </rPh>
    <phoneticPr fontId="15"/>
  </si>
  <si>
    <r>
      <t>女性介護
休業取得
人数</t>
    </r>
    <r>
      <rPr>
        <sz val="11"/>
        <color indexed="9"/>
        <rFont val="ＭＳ 明朝"/>
        <family val="1"/>
        <charset val="128"/>
      </rPr>
      <t>＊＊</t>
    </r>
    <r>
      <rPr>
        <sz val="11"/>
        <rFont val="ＭＳ 明朝"/>
        <family val="1"/>
        <charset val="128"/>
      </rPr>
      <t xml:space="preserve">
（人）</t>
    </r>
    <rPh sb="0" eb="2">
      <t>ジョセイ</t>
    </rPh>
    <rPh sb="2" eb="4">
      <t>カイゴ</t>
    </rPh>
    <rPh sb="5" eb="7">
      <t>キュウギョウ</t>
    </rPh>
    <rPh sb="7" eb="9">
      <t>シュトク</t>
    </rPh>
    <rPh sb="10" eb="12">
      <t>ニンズウ</t>
    </rPh>
    <rPh sb="17" eb="18">
      <t>ニン</t>
    </rPh>
    <phoneticPr fontId="15"/>
  </si>
  <si>
    <r>
      <t>男性介護
休業取得
人数</t>
    </r>
    <r>
      <rPr>
        <sz val="11"/>
        <color indexed="9"/>
        <rFont val="ＭＳ 明朝"/>
        <family val="1"/>
        <charset val="128"/>
      </rPr>
      <t>＊＊</t>
    </r>
    <r>
      <rPr>
        <sz val="11"/>
        <rFont val="ＭＳ 明朝"/>
        <family val="1"/>
        <charset val="128"/>
      </rPr>
      <t xml:space="preserve">
（人）</t>
    </r>
    <rPh sb="0" eb="2">
      <t>ダンセイ</t>
    </rPh>
    <rPh sb="2" eb="4">
      <t>カイゴ</t>
    </rPh>
    <rPh sb="5" eb="7">
      <t>キュウギョウ</t>
    </rPh>
    <rPh sb="7" eb="9">
      <t>シュトク</t>
    </rPh>
    <rPh sb="10" eb="12">
      <t>ニンズウ</t>
    </rPh>
    <rPh sb="17" eb="18">
      <t>ニン</t>
    </rPh>
    <phoneticPr fontId="15"/>
  </si>
  <si>
    <r>
      <t xml:space="preserve">
介護休業
取得従業
員数</t>
    </r>
    <r>
      <rPr>
        <sz val="11"/>
        <color indexed="9"/>
        <rFont val="ＭＳ 明朝"/>
        <family val="1"/>
        <charset val="128"/>
      </rPr>
      <t>＊＊</t>
    </r>
    <r>
      <rPr>
        <sz val="11"/>
        <rFont val="ＭＳ 明朝"/>
        <family val="1"/>
        <charset val="128"/>
      </rPr>
      <t xml:space="preserve">
（人）</t>
    </r>
    <rPh sb="1" eb="3">
      <t>カイゴ</t>
    </rPh>
    <rPh sb="3" eb="5">
      <t>キュウギョウ</t>
    </rPh>
    <rPh sb="6" eb="8">
      <t>シュトク</t>
    </rPh>
    <rPh sb="8" eb="10">
      <t>ジュウギョウ</t>
    </rPh>
    <rPh sb="11" eb="13">
      <t>インズウ</t>
    </rPh>
    <phoneticPr fontId="15"/>
  </si>
  <si>
    <r>
      <t>常用労働者に占める介護休業制度利用者割合</t>
    </r>
    <r>
      <rPr>
        <sz val="10"/>
        <color theme="0"/>
        <rFont val="ＭＳ 明朝"/>
        <family val="1"/>
        <charset val="128"/>
      </rPr>
      <t>＊＊＊＊</t>
    </r>
    <r>
      <rPr>
        <sz val="10"/>
        <rFont val="ＭＳ 明朝"/>
        <family val="1"/>
        <charset val="128"/>
      </rPr>
      <t xml:space="preserve">
（％）</t>
    </r>
    <phoneticPr fontId="15"/>
  </si>
  <si>
    <t xml:space="preserve">
無回答
</t>
    <rPh sb="1" eb="4">
      <t>ムカイトウ</t>
    </rPh>
    <phoneticPr fontId="15"/>
  </si>
  <si>
    <t xml:space="preserve">
利用者
な　し
</t>
    <rPh sb="1" eb="4">
      <t>リヨウシャ</t>
    </rPh>
    <phoneticPr fontId="15"/>
  </si>
  <si>
    <t xml:space="preserve">利用者
あ　り
</t>
    <rPh sb="0" eb="3">
      <t>リヨウシャ</t>
    </rPh>
    <phoneticPr fontId="15"/>
  </si>
  <si>
    <t>集　　計
事業所数</t>
    <rPh sb="0" eb="1">
      <t>シュウ</t>
    </rPh>
    <rPh sb="3" eb="4">
      <t>ケイ</t>
    </rPh>
    <rPh sb="5" eb="8">
      <t>ジギョウショ</t>
    </rPh>
    <rPh sb="8" eb="9">
      <t>スウ</t>
    </rPh>
    <phoneticPr fontId="15"/>
  </si>
  <si>
    <t>（単位　上段：事業所数　下段：割合）</t>
    <rPh sb="1" eb="3">
      <t>タンイ</t>
    </rPh>
    <rPh sb="4" eb="6">
      <t>ジョウダン</t>
    </rPh>
    <rPh sb="7" eb="10">
      <t>ジギョウショ</t>
    </rPh>
    <rPh sb="10" eb="11">
      <t>スウ</t>
    </rPh>
    <rPh sb="12" eb="14">
      <t>ゲダン</t>
    </rPh>
    <rPh sb="15" eb="17">
      <t>ワリアイ</t>
    </rPh>
    <phoneticPr fontId="15"/>
  </si>
  <si>
    <t>サービス業
（他に分類されないもの）</t>
    <phoneticPr fontId="5"/>
  </si>
  <si>
    <t>複合サービス事業</t>
    <phoneticPr fontId="5"/>
  </si>
  <si>
    <t>医療，福祉</t>
    <phoneticPr fontId="5"/>
  </si>
  <si>
    <t>教育，学習支援業</t>
    <phoneticPr fontId="5"/>
  </si>
  <si>
    <t>宿泊業，飲食サービス業</t>
    <phoneticPr fontId="5"/>
  </si>
  <si>
    <t>学術研究，専門・
技術サービス業</t>
    <phoneticPr fontId="5"/>
  </si>
  <si>
    <t>不動産業，物品賃貸業</t>
    <phoneticPr fontId="5"/>
  </si>
  <si>
    <t>運輸業，郵便業</t>
    <phoneticPr fontId="5"/>
  </si>
  <si>
    <t>宿泊業，飲食サービス業</t>
    <phoneticPr fontId="5"/>
  </si>
  <si>
    <t>建設業</t>
    <phoneticPr fontId="5"/>
  </si>
  <si>
    <t>鉱業，採石業，砂利採取業</t>
    <phoneticPr fontId="5"/>
  </si>
  <si>
    <t>係長相当職</t>
    <rPh sb="0" eb="2">
      <t>カカリチョウ</t>
    </rPh>
    <rPh sb="2" eb="4">
      <t>ソウトウ</t>
    </rPh>
    <rPh sb="4" eb="5">
      <t>ショク</t>
    </rPh>
    <phoneticPr fontId="15"/>
  </si>
  <si>
    <t>課長相当職</t>
    <rPh sb="0" eb="2">
      <t>カチョウ</t>
    </rPh>
    <rPh sb="2" eb="4">
      <t>ソウトウ</t>
    </rPh>
    <rPh sb="4" eb="5">
      <t>ショク</t>
    </rPh>
    <phoneticPr fontId="15"/>
  </si>
  <si>
    <t>部長相当職</t>
    <rPh sb="0" eb="2">
      <t>ブチョウ</t>
    </rPh>
    <rPh sb="2" eb="4">
      <t>ソウトウ</t>
    </rPh>
    <rPh sb="4" eb="5">
      <t>ショク</t>
    </rPh>
    <phoneticPr fontId="15"/>
  </si>
  <si>
    <t>役　員</t>
    <rPh sb="0" eb="1">
      <t>ヤク</t>
    </rPh>
    <rPh sb="2" eb="3">
      <t>イン</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</si>
  <si>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</si>
  <si>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</si>
  <si>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</si>
  <si>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</si>
  <si>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</si>
  <si>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</si>
  <si>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</si>
  <si>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</si>
  <si>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</si>
  <si>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</si>
  <si>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</si>
  <si>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</si>
  <si>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</si>
  <si>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</si>
  <si>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</si>
  <si>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</si>
  <si>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</si>
  <si>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</si>
  <si>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</si>
  <si>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</si>
  <si>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</si>
  <si>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</si>
  <si>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</si>
  <si>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</si>
  <si>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</si>
  <si>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</si>
  <si>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</si>
  <si>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</si>
  <si>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</si>
  <si>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</si>
  <si>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</si>
  <si>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</si>
  <si>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</si>
  <si>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r>
      <t>うち女性管理職数平　　均</t>
    </r>
    <r>
      <rPr>
        <sz val="10"/>
        <color indexed="9"/>
        <rFont val="ＭＳ 明朝"/>
        <family val="1"/>
        <charset val="128"/>
      </rPr>
      <t xml:space="preserve">
</t>
    </r>
    <r>
      <rPr>
        <sz val="10"/>
        <rFont val="ＭＳ 明朝"/>
        <family val="1"/>
        <charset val="128"/>
      </rPr>
      <t>（人）</t>
    </r>
    <rPh sb="2" eb="3">
      <t>オンナ</t>
    </rPh>
    <rPh sb="3" eb="4">
      <t>セイ</t>
    </rPh>
    <rPh sb="4" eb="6">
      <t>カンリ</t>
    </rPh>
    <rPh sb="6" eb="7">
      <t>ショク</t>
    </rPh>
    <rPh sb="7" eb="8">
      <t>スウ</t>
    </rPh>
    <rPh sb="8" eb="9">
      <t>ヘイ</t>
    </rPh>
    <rPh sb="11" eb="12">
      <t>ヒトシ</t>
    </rPh>
    <rPh sb="15" eb="16">
      <t>ニン</t>
    </rPh>
    <phoneticPr fontId="15"/>
  </si>
  <si>
    <t>管理職数
平　　均
（人）</t>
    <rPh sb="0" eb="2">
      <t>カンリ</t>
    </rPh>
    <rPh sb="2" eb="3">
      <t>ショク</t>
    </rPh>
    <rPh sb="3" eb="4">
      <t>スウ</t>
    </rPh>
    <rPh sb="5" eb="6">
      <t>ヒラ</t>
    </rPh>
    <rPh sb="8" eb="9">
      <t>ヒトシ</t>
    </rPh>
    <rPh sb="13" eb="14">
      <t>ニン</t>
    </rPh>
    <phoneticPr fontId="15"/>
  </si>
  <si>
    <r>
      <t>管理職数
平　　均</t>
    </r>
    <r>
      <rPr>
        <sz val="10"/>
        <rFont val="ＭＳ 明朝"/>
        <family val="1"/>
        <charset val="128"/>
      </rPr>
      <t xml:space="preserve">
（人）</t>
    </r>
    <rPh sb="0" eb="2">
      <t>カンリ</t>
    </rPh>
    <rPh sb="2" eb="3">
      <t>ショク</t>
    </rPh>
    <rPh sb="3" eb="4">
      <t>スウ</t>
    </rPh>
    <rPh sb="5" eb="6">
      <t>ヒラ</t>
    </rPh>
    <rPh sb="8" eb="9">
      <t>ヒトシ</t>
    </rPh>
    <rPh sb="13" eb="14">
      <t>ニン</t>
    </rPh>
    <phoneticPr fontId="15"/>
  </si>
  <si>
    <t>役　　員</t>
    <rPh sb="0" eb="1">
      <t>ヤク</t>
    </rPh>
    <rPh sb="3" eb="4">
      <t>イン</t>
    </rPh>
    <phoneticPr fontId="15"/>
  </si>
  <si>
    <t>事業所全体における女性管理職がいる割合</t>
    <rPh sb="0" eb="3">
      <t>ジギョウショ</t>
    </rPh>
    <rPh sb="3" eb="5">
      <t>ゼンタイ</t>
    </rPh>
    <rPh sb="9" eb="11">
      <t>ジョセイ</t>
    </rPh>
    <rPh sb="11" eb="13">
      <t>カンリ</t>
    </rPh>
    <rPh sb="13" eb="14">
      <t>ショク</t>
    </rPh>
    <rPh sb="17" eb="19">
      <t>ワリアイ</t>
    </rPh>
    <phoneticPr fontId="15"/>
  </si>
  <si>
    <t xml:space="preserve">無回答
</t>
    <rPh sb="0" eb="3">
      <t>ムカイトウ</t>
    </rPh>
    <phoneticPr fontId="15"/>
  </si>
  <si>
    <t>無回答</t>
    <phoneticPr fontId="5"/>
  </si>
  <si>
    <r>
      <rPr>
        <b/>
        <sz val="10"/>
        <rFont val="ＭＳ ゴシック"/>
        <family val="3"/>
        <charset val="128"/>
      </rPr>
      <t>うち</t>
    </r>
    <r>
      <rPr>
        <sz val="10"/>
        <rFont val="ＭＳ 明朝"/>
        <family val="1"/>
        <charset val="128"/>
      </rPr>
      <t>正社員への転換人数</t>
    </r>
    <rPh sb="2" eb="5">
      <t>セイシャイン</t>
    </rPh>
    <rPh sb="7" eb="9">
      <t>テンカン</t>
    </rPh>
    <rPh sb="9" eb="11">
      <t>ニンズウ</t>
    </rPh>
    <phoneticPr fontId="5"/>
  </si>
  <si>
    <t>食料品製造業</t>
    <phoneticPr fontId="5"/>
  </si>
  <si>
    <t>飲料・たばこ・飼料製造業</t>
    <phoneticPr fontId="5"/>
  </si>
  <si>
    <t>繊維工業</t>
    <phoneticPr fontId="5"/>
  </si>
  <si>
    <t>木材・木製品製造業</t>
    <phoneticPr fontId="5"/>
  </si>
  <si>
    <t>家具・装備品製造業</t>
    <phoneticPr fontId="5"/>
  </si>
  <si>
    <t>パルプ・紙・紙加工品製造業</t>
    <phoneticPr fontId="5"/>
  </si>
  <si>
    <t>印刷・同関連業</t>
    <phoneticPr fontId="5"/>
  </si>
  <si>
    <t>化学工業</t>
    <phoneticPr fontId="5"/>
  </si>
  <si>
    <t>石油製品・石炭製品製造業</t>
    <phoneticPr fontId="5"/>
  </si>
  <si>
    <t>プラスチック製品製造業</t>
    <phoneticPr fontId="5"/>
  </si>
  <si>
    <t>ゴム製品製造業</t>
    <phoneticPr fontId="5"/>
  </si>
  <si>
    <t>なめし革・同製品・毛皮製造業</t>
    <phoneticPr fontId="5"/>
  </si>
  <si>
    <t>窯業・土石製品製造業</t>
    <phoneticPr fontId="5"/>
  </si>
  <si>
    <t>鉄鋼業</t>
    <phoneticPr fontId="5"/>
  </si>
  <si>
    <t>非鉄金属製造業</t>
    <phoneticPr fontId="5"/>
  </si>
  <si>
    <t>金属製品製造業</t>
    <phoneticPr fontId="5"/>
  </si>
  <si>
    <t>はん用機械器具製造業</t>
    <phoneticPr fontId="5"/>
  </si>
  <si>
    <t>生産用機械器具製造業</t>
    <phoneticPr fontId="5"/>
  </si>
  <si>
    <t>業務用機械器具製造業</t>
    <phoneticPr fontId="5"/>
  </si>
  <si>
    <t>電子部品・デバイス・
電子回路製造業</t>
    <phoneticPr fontId="5"/>
  </si>
  <si>
    <t>情報通信機械器具製造業</t>
    <phoneticPr fontId="5"/>
  </si>
  <si>
    <t>輸送用機械器具製造業</t>
    <phoneticPr fontId="5"/>
  </si>
  <si>
    <t>その他の製造業</t>
    <phoneticPr fontId="5"/>
  </si>
  <si>
    <t>鉱業，採石業，砂利採取業</t>
    <phoneticPr fontId="5"/>
  </si>
  <si>
    <r>
      <t>非正規社
員を雇用
した事業
所数</t>
    </r>
    <r>
      <rPr>
        <sz val="10"/>
        <color theme="0"/>
        <rFont val="ＭＳ 明朝"/>
        <family val="1"/>
        <charset val="128"/>
      </rPr>
      <t>＊＊</t>
    </r>
    <rPh sb="0" eb="1">
      <t>ヒ</t>
    </rPh>
    <rPh sb="1" eb="3">
      <t>セイキ</t>
    </rPh>
    <rPh sb="3" eb="4">
      <t>シャ</t>
    </rPh>
    <rPh sb="5" eb="6">
      <t>エン</t>
    </rPh>
    <rPh sb="7" eb="9">
      <t>コヨウ</t>
    </rPh>
    <rPh sb="12" eb="14">
      <t>ジギョウ</t>
    </rPh>
    <rPh sb="15" eb="16">
      <t>ショ</t>
    </rPh>
    <rPh sb="16" eb="17">
      <t>スウ</t>
    </rPh>
    <phoneticPr fontId="5"/>
  </si>
  <si>
    <r>
      <t>非正規社
員を雇用
していな
い事業所
数</t>
    </r>
    <r>
      <rPr>
        <sz val="10"/>
        <color theme="0"/>
        <rFont val="ＭＳ 明朝"/>
        <family val="1"/>
        <charset val="128"/>
      </rPr>
      <t>＊＊＊</t>
    </r>
    <phoneticPr fontId="5"/>
  </si>
  <si>
    <t>過去１年間の非正規社員の
雇用者数</t>
    <rPh sb="0" eb="2">
      <t>カコ</t>
    </rPh>
    <rPh sb="3" eb="5">
      <t>ネンカン</t>
    </rPh>
    <rPh sb="6" eb="7">
      <t>ヒ</t>
    </rPh>
    <rPh sb="7" eb="9">
      <t>セイキ</t>
    </rPh>
    <rPh sb="9" eb="11">
      <t>シャイン</t>
    </rPh>
    <rPh sb="13" eb="16">
      <t>コヨウシャ</t>
    </rPh>
    <rPh sb="16" eb="17">
      <t>スウ</t>
    </rPh>
    <phoneticPr fontId="5"/>
  </si>
  <si>
    <t>※女性管理職数の平均は、女性管理職がいる企業数から算出</t>
    <rPh sb="1" eb="3">
      <t>ジョセイ</t>
    </rPh>
    <rPh sb="3" eb="5">
      <t>カンリ</t>
    </rPh>
    <rPh sb="5" eb="6">
      <t>ショク</t>
    </rPh>
    <rPh sb="6" eb="7">
      <t>スウ</t>
    </rPh>
    <rPh sb="8" eb="10">
      <t>ヘイキン</t>
    </rPh>
    <rPh sb="12" eb="14">
      <t>ジョセイ</t>
    </rPh>
    <rPh sb="14" eb="16">
      <t>カンリ</t>
    </rPh>
    <rPh sb="16" eb="17">
      <t>ショク</t>
    </rPh>
    <rPh sb="20" eb="23">
      <t>キギョウスウ</t>
    </rPh>
    <rPh sb="25" eb="27">
      <t>サンシュツ</t>
    </rPh>
    <phoneticPr fontId="5"/>
  </si>
  <si>
    <t>「２歳以上の子」を対象とする育児休業</t>
    <rPh sb="2" eb="3">
      <t>サイ</t>
    </rPh>
    <rPh sb="3" eb="5">
      <t>イジョウ</t>
    </rPh>
    <rPh sb="6" eb="7">
      <t>コ</t>
    </rPh>
    <rPh sb="9" eb="11">
      <t>タイショウ</t>
    </rPh>
    <rPh sb="14" eb="16">
      <t>イクジ</t>
    </rPh>
    <rPh sb="16" eb="18">
      <t>キュウギョウ</t>
    </rPh>
    <phoneticPr fontId="15"/>
  </si>
  <si>
    <t xml:space="preserve">モバイルワーク
を導入している
</t>
    <phoneticPr fontId="5"/>
  </si>
  <si>
    <t xml:space="preserve">今後１年以内に
導入予定である
</t>
    <phoneticPr fontId="5"/>
  </si>
  <si>
    <t xml:space="preserve">導入予定はない
</t>
    <phoneticPr fontId="5"/>
  </si>
  <si>
    <r>
      <t>在宅勤務を導入
している</t>
    </r>
    <r>
      <rPr>
        <sz val="10"/>
        <color theme="0"/>
        <rFont val="ＭＳ 明朝"/>
        <family val="1"/>
        <charset val="128"/>
      </rPr>
      <t>＊＊＊</t>
    </r>
    <r>
      <rPr>
        <sz val="10"/>
        <rFont val="ＭＳ 明朝"/>
        <family val="1"/>
        <charset val="128"/>
      </rPr>
      <t xml:space="preserve">
</t>
    </r>
    <phoneticPr fontId="5"/>
  </si>
  <si>
    <r>
      <t>サテライトオフ
ィス勤務を導入
している</t>
    </r>
    <r>
      <rPr>
        <sz val="10"/>
        <color theme="0"/>
        <rFont val="ＭＳ 明朝"/>
        <family val="1"/>
        <charset val="128"/>
      </rPr>
      <t>＊＊＊</t>
    </r>
    <phoneticPr fontId="5"/>
  </si>
  <si>
    <t xml:space="preserve">無回答
</t>
    <rPh sb="0" eb="3">
      <t>ムカイトウ</t>
    </rPh>
    <phoneticPr fontId="15"/>
  </si>
  <si>
    <t xml:space="preserve">無回答
</t>
    <rPh sb="0" eb="3">
      <t>ムカイトウ</t>
    </rPh>
    <phoneticPr fontId="15"/>
  </si>
  <si>
    <t xml:space="preserve">無回答
</t>
    <rPh sb="0" eb="3">
      <t>ムカイトウ</t>
    </rPh>
    <phoneticPr fontId="15"/>
  </si>
  <si>
    <t>１事業所
平均年間
休日総数
（日）</t>
    <rPh sb="1" eb="3">
      <t>ジギョウ</t>
    </rPh>
    <rPh sb="3" eb="4">
      <t>ショ</t>
    </rPh>
    <rPh sb="5" eb="7">
      <t>ヘイキン</t>
    </rPh>
    <rPh sb="7" eb="9">
      <t>ネンカン</t>
    </rPh>
    <rPh sb="10" eb="12">
      <t>キュウジツ</t>
    </rPh>
    <rPh sb="12" eb="14">
      <t>ソウスウ</t>
    </rPh>
    <rPh sb="17" eb="18">
      <t>ニチ</t>
    </rPh>
    <phoneticPr fontId="10"/>
  </si>
  <si>
    <r>
      <t>労働者１
人平均年
間休日総
数</t>
    </r>
    <r>
      <rPr>
        <sz val="11"/>
        <color indexed="9"/>
        <rFont val="ＭＳ 明朝"/>
        <family val="1"/>
        <charset val="128"/>
      </rPr>
      <t>＊＊＊</t>
    </r>
    <r>
      <rPr>
        <sz val="11"/>
        <rFont val="ＭＳ 明朝"/>
        <family val="1"/>
        <charset val="128"/>
      </rPr>
      <t xml:space="preserve">
（日）</t>
    </r>
    <rPh sb="21" eb="22">
      <t>ニチ</t>
    </rPh>
    <phoneticPr fontId="10"/>
  </si>
  <si>
    <t xml:space="preserve">38時間以下
</t>
    <phoneticPr fontId="10"/>
  </si>
  <si>
    <t xml:space="preserve">40時間以下
</t>
    <phoneticPr fontId="5"/>
  </si>
  <si>
    <t xml:space="preserve">44時間超
</t>
    <phoneticPr fontId="10"/>
  </si>
  <si>
    <t>合計</t>
    <rPh sb="0" eb="2">
      <t>ゴウケイ</t>
    </rPh>
    <phoneticPr fontId="5"/>
  </si>
  <si>
    <t>非製造業</t>
    <rPh sb="0" eb="4">
      <t>ヒセイゾウギョウ</t>
    </rPh>
    <phoneticPr fontId="5"/>
  </si>
  <si>
    <t>付表６－１　年間休日総数別事業所数割合</t>
    <rPh sb="0" eb="2">
      <t>フヒョウ</t>
    </rPh>
    <phoneticPr fontId="5"/>
  </si>
  <si>
    <t>付表６－２　年間休日総数別労働者数割合</t>
    <rPh sb="0" eb="2">
      <t>フヒョウ</t>
    </rPh>
    <phoneticPr fontId="5"/>
  </si>
  <si>
    <t>付表７　育児休業制度の規定状況別事業所数割合</t>
    <rPh sb="0" eb="2">
      <t>フヒョウ</t>
    </rPh>
    <phoneticPr fontId="5"/>
  </si>
  <si>
    <t>付表８　育児休業の取得可能期間別事業所数割合</t>
    <rPh sb="0" eb="2">
      <t>フヒョウ</t>
    </rPh>
    <phoneticPr fontId="5"/>
  </si>
  <si>
    <t>時間</t>
  </si>
  <si>
    <t>分</t>
  </si>
  <si>
    <t>時間</t>
    <rPh sb="0" eb="2">
      <t>ジカン</t>
    </rPh>
    <phoneticPr fontId="4"/>
  </si>
  <si>
    <t>分</t>
    <rPh sb="0" eb="1">
      <t>フン</t>
    </rPh>
    <phoneticPr fontId="4"/>
  </si>
  <si>
    <t>平均取得可能日数
（日）</t>
    <rPh sb="0" eb="2">
      <t>ヘイキン</t>
    </rPh>
    <rPh sb="2" eb="4">
      <t>シュトク</t>
    </rPh>
    <rPh sb="4" eb="6">
      <t>カノウ</t>
    </rPh>
    <rPh sb="6" eb="8">
      <t>ニッスウ</t>
    </rPh>
    <rPh sb="11" eb="12">
      <t>ニチ</t>
    </rPh>
    <phoneticPr fontId="15"/>
  </si>
  <si>
    <t>平均取得
可能日数
（日）</t>
    <rPh sb="0" eb="2">
      <t>ヘイキン</t>
    </rPh>
    <rPh sb="2" eb="4">
      <t>シュトク</t>
    </rPh>
    <rPh sb="5" eb="7">
      <t>カノウ</t>
    </rPh>
    <rPh sb="7" eb="9">
      <t>ニッスウ</t>
    </rPh>
    <rPh sb="11" eb="12">
      <t>ニチ</t>
    </rPh>
    <phoneticPr fontId="5"/>
  </si>
  <si>
    <t xml:space="preserve">規定している
</t>
    <rPh sb="0" eb="2">
      <t>キテイ</t>
    </rPh>
    <phoneticPr fontId="15"/>
  </si>
  <si>
    <r>
      <t>「２歳以上の子」を対象と
する育児休業</t>
    </r>
    <r>
      <rPr>
        <sz val="11"/>
        <color indexed="9"/>
        <rFont val="ＭＳ 明朝"/>
        <family val="1"/>
        <charset val="128"/>
      </rPr>
      <t>＊＊＊＊＊＊</t>
    </r>
    <rPh sb="2" eb="3">
      <t>サイ</t>
    </rPh>
    <rPh sb="3" eb="5">
      <t>イジョウ</t>
    </rPh>
    <rPh sb="6" eb="7">
      <t>コ</t>
    </rPh>
    <rPh sb="9" eb="11">
      <t>タイショウ</t>
    </rPh>
    <rPh sb="15" eb="17">
      <t>イクジ</t>
    </rPh>
    <rPh sb="17" eb="19">
      <t>キュウギョウ</t>
    </rPh>
    <phoneticPr fontId="15"/>
  </si>
  <si>
    <t>集　　計
労働者数</t>
    <rPh sb="0" eb="1">
      <t>シュウ</t>
    </rPh>
    <rPh sb="3" eb="4">
      <t>ケイ</t>
    </rPh>
    <rPh sb="5" eb="9">
      <t>ロウドウシャスウ</t>
    </rPh>
    <phoneticPr fontId="5"/>
  </si>
  <si>
    <t xml:space="preserve">集　　計
事業所数
</t>
    <rPh sb="0" eb="1">
      <t>シュウ</t>
    </rPh>
    <rPh sb="3" eb="4">
      <t>ケイ</t>
    </rPh>
    <rPh sb="5" eb="7">
      <t>ジギョウ</t>
    </rPh>
    <rPh sb="7" eb="8">
      <t>ショ</t>
    </rPh>
    <rPh sb="8" eb="9">
      <t>スウ</t>
    </rPh>
    <phoneticPr fontId="5"/>
  </si>
  <si>
    <t>集　　計
事業所数</t>
    <phoneticPr fontId="15"/>
  </si>
  <si>
    <t xml:space="preserve">な　　し
</t>
    <phoneticPr fontId="5"/>
  </si>
  <si>
    <r>
      <t>産前・産後休業期間
から育児休業期間中
にかけて代替要員を
確保する</t>
    </r>
    <r>
      <rPr>
        <sz val="11"/>
        <color theme="0"/>
        <rFont val="ＭＳ 明朝"/>
        <family val="1"/>
        <charset val="128"/>
      </rPr>
      <t>＊＊＊＊＊</t>
    </r>
    <phoneticPr fontId="5"/>
  </si>
  <si>
    <t xml:space="preserve">その他
</t>
    <phoneticPr fontId="5"/>
  </si>
  <si>
    <r>
      <t>代替要員の補充
は行わず、同じ
部門の他の社員
で対応する</t>
    </r>
    <r>
      <rPr>
        <sz val="11"/>
        <color theme="0"/>
        <rFont val="ＭＳ 明朝"/>
        <family val="1"/>
        <charset val="128"/>
      </rPr>
      <t>＊＊</t>
    </r>
    <phoneticPr fontId="5"/>
  </si>
  <si>
    <r>
      <t>事業所内の他の
部門又は他の事
業所から人員を
異動させる</t>
    </r>
    <r>
      <rPr>
        <sz val="11"/>
        <color theme="0"/>
        <rFont val="ＭＳ 明朝"/>
        <family val="1"/>
        <charset val="128"/>
      </rPr>
      <t>＊＊</t>
    </r>
    <phoneticPr fontId="5"/>
  </si>
  <si>
    <r>
      <t>新たに正社員を
雇用する</t>
    </r>
    <r>
      <rPr>
        <sz val="11"/>
        <color theme="0"/>
        <rFont val="ＭＳ 明朝"/>
        <family val="1"/>
        <charset val="128"/>
      </rPr>
      <t>＊＊＊</t>
    </r>
    <r>
      <rPr>
        <sz val="11"/>
        <rFont val="ＭＳ 明朝"/>
        <family val="1"/>
        <charset val="128"/>
      </rPr>
      <t xml:space="preserve">
</t>
    </r>
    <phoneticPr fontId="5"/>
  </si>
  <si>
    <r>
      <t>派遣労働者やア
ルバイトなどを
代替要員として
雇用する</t>
    </r>
    <r>
      <rPr>
        <sz val="11"/>
        <color theme="0"/>
        <rFont val="ＭＳ 明朝"/>
        <family val="1"/>
        <charset val="128"/>
      </rPr>
      <t>＊＊＊</t>
    </r>
    <phoneticPr fontId="5"/>
  </si>
  <si>
    <r>
      <t>社内報等による
情報提供を行っ
ている（職場の
状況など）</t>
    </r>
    <r>
      <rPr>
        <sz val="11"/>
        <color theme="0"/>
        <rFont val="ＭＳ 明朝"/>
        <family val="1"/>
        <charset val="128"/>
      </rPr>
      <t>＊＊</t>
    </r>
    <phoneticPr fontId="5"/>
  </si>
  <si>
    <r>
      <t>休業中又は休業
終了後に、講習
等の復帰支援を
行っている</t>
    </r>
    <r>
      <rPr>
        <sz val="11"/>
        <color theme="0"/>
        <rFont val="ＭＳ 明朝"/>
        <family val="1"/>
        <charset val="128"/>
      </rPr>
      <t>＊＊</t>
    </r>
    <phoneticPr fontId="5"/>
  </si>
  <si>
    <r>
      <t>原則として休業前
と同等の職場・職
種に復帰させる</t>
    </r>
    <r>
      <rPr>
        <sz val="11"/>
        <color theme="0"/>
        <rFont val="ＭＳ 明朝"/>
        <family val="1"/>
        <charset val="128"/>
      </rPr>
      <t>＊</t>
    </r>
    <phoneticPr fontId="5"/>
  </si>
  <si>
    <r>
      <t>本人の希望を考慮
し、復職場所を決
める</t>
    </r>
    <r>
      <rPr>
        <sz val="11"/>
        <color theme="0"/>
        <rFont val="ＭＳ 明朝"/>
        <family val="1"/>
        <charset val="128"/>
      </rPr>
      <t>＊＊＊＊＊＊</t>
    </r>
    <phoneticPr fontId="5"/>
  </si>
  <si>
    <r>
      <t>会社の人事部門が
、復職場所を決め
る</t>
    </r>
    <r>
      <rPr>
        <sz val="11"/>
        <color theme="0"/>
        <rFont val="ＭＳ 明朝"/>
        <family val="1"/>
        <charset val="128"/>
      </rPr>
      <t>＊＊＊＊＊＊＊</t>
    </r>
    <phoneticPr fontId="5"/>
  </si>
  <si>
    <t>新　　　卒</t>
    <rPh sb="0" eb="1">
      <t>シン</t>
    </rPh>
    <rPh sb="4" eb="5">
      <t>ソツ</t>
    </rPh>
    <phoneticPr fontId="26"/>
  </si>
  <si>
    <t>中途採用</t>
    <rPh sb="0" eb="2">
      <t>チュウト</t>
    </rPh>
    <rPh sb="2" eb="4">
      <t>サイヨウ</t>
    </rPh>
    <phoneticPr fontId="26"/>
  </si>
  <si>
    <t>中・高卒</t>
    <rPh sb="0" eb="1">
      <t>チュウ</t>
    </rPh>
    <rPh sb="2" eb="4">
      <t>コウソツ</t>
    </rPh>
    <phoneticPr fontId="26"/>
  </si>
  <si>
    <t>短大・専門学校卒</t>
    <rPh sb="0" eb="2">
      <t>タンダイ</t>
    </rPh>
    <rPh sb="3" eb="5">
      <t>センモン</t>
    </rPh>
    <rPh sb="5" eb="7">
      <t>ガッコウ</t>
    </rPh>
    <rPh sb="7" eb="8">
      <t>ソツ</t>
    </rPh>
    <phoneticPr fontId="26"/>
  </si>
  <si>
    <t>大学卒</t>
    <rPh sb="0" eb="2">
      <t>ダイガク</t>
    </rPh>
    <phoneticPr fontId="26"/>
  </si>
  <si>
    <t>1～29人</t>
    <rPh sb="4" eb="5">
      <t>ニン</t>
    </rPh>
    <phoneticPr fontId="10"/>
  </si>
  <si>
    <t>付表２－１　事業所の常用労働者数【 正規職員　合計 】別事業所数割合</t>
    <rPh sb="0" eb="2">
      <t>フヒョウ</t>
    </rPh>
    <rPh sb="18" eb="20">
      <t>セイキ</t>
    </rPh>
    <rPh sb="20" eb="22">
      <t>ショクイン</t>
    </rPh>
    <phoneticPr fontId="5"/>
  </si>
  <si>
    <t>付表２－２　事業所の常用労働者数【 正規職員　男性 】別事業所数割合</t>
    <rPh sb="0" eb="2">
      <t>フヒョウ</t>
    </rPh>
    <rPh sb="18" eb="20">
      <t>セイキ</t>
    </rPh>
    <rPh sb="20" eb="22">
      <t>ショクイン</t>
    </rPh>
    <rPh sb="23" eb="25">
      <t>ダンセイ</t>
    </rPh>
    <phoneticPr fontId="5"/>
  </si>
  <si>
    <t>付表２－３　事業所の常用労働者数【 正規職員　女性 】別事業所数割合</t>
    <rPh sb="0" eb="2">
      <t>フヒョウ</t>
    </rPh>
    <rPh sb="18" eb="20">
      <t>セイキ</t>
    </rPh>
    <rPh sb="20" eb="22">
      <t>ショクイン</t>
    </rPh>
    <rPh sb="23" eb="25">
      <t>ジョセイ</t>
    </rPh>
    <phoneticPr fontId="5"/>
  </si>
  <si>
    <t>子の看護休暇制度を規定している企業の常用労働者数</t>
    <rPh sb="0" eb="1">
      <t>コ</t>
    </rPh>
    <rPh sb="2" eb="4">
      <t>カンゴ</t>
    </rPh>
    <rPh sb="4" eb="6">
      <t>キュウカ</t>
    </rPh>
    <rPh sb="6" eb="8">
      <t>セイド</t>
    </rPh>
    <rPh sb="9" eb="11">
      <t>キテイ</t>
    </rPh>
    <rPh sb="15" eb="17">
      <t>キギョウ</t>
    </rPh>
    <rPh sb="18" eb="20">
      <t>ジョウヨウ</t>
    </rPh>
    <rPh sb="20" eb="23">
      <t>ロウドウシャ</t>
    </rPh>
    <rPh sb="23" eb="24">
      <t>スウ</t>
    </rPh>
    <phoneticPr fontId="5"/>
  </si>
  <si>
    <t>↓介護休業制度を規定している事業所の常用労働者数</t>
    <rPh sb="1" eb="3">
      <t>カイゴ</t>
    </rPh>
    <rPh sb="3" eb="5">
      <t>キュウギョウ</t>
    </rPh>
    <rPh sb="5" eb="7">
      <t>セイド</t>
    </rPh>
    <rPh sb="8" eb="10">
      <t>キテイ</t>
    </rPh>
    <rPh sb="14" eb="17">
      <t>ジギョウショ</t>
    </rPh>
    <rPh sb="18" eb="20">
      <t>ジョウヨウ</t>
    </rPh>
    <rPh sb="20" eb="23">
      <t>ロウドウシャ</t>
    </rPh>
    <rPh sb="23" eb="24">
      <t>スウ</t>
    </rPh>
    <phoneticPr fontId="5"/>
  </si>
  <si>
    <t>付表２－４　事業所の常用労働者数【 非正規職員　合計 】別事業所数割合</t>
    <rPh sb="0" eb="2">
      <t>フヒョウ</t>
    </rPh>
    <rPh sb="18" eb="19">
      <t>ヒ</t>
    </rPh>
    <rPh sb="19" eb="21">
      <t>セイキ</t>
    </rPh>
    <rPh sb="21" eb="23">
      <t>ショクイン</t>
    </rPh>
    <phoneticPr fontId="5"/>
  </si>
  <si>
    <t>付表２－５　事業所の常用労働者数【 非正規職員　男性 】別事業所数割合</t>
    <rPh sb="0" eb="2">
      <t>フヒョウ</t>
    </rPh>
    <rPh sb="19" eb="21">
      <t>セイキ</t>
    </rPh>
    <rPh sb="21" eb="23">
      <t>ショクイン</t>
    </rPh>
    <rPh sb="24" eb="26">
      <t>ダンセイ</t>
    </rPh>
    <phoneticPr fontId="5"/>
  </si>
  <si>
    <t>付表２－６　事業所の常用労働者数【 非正規職員　女性 】別事業所数割合</t>
    <rPh sb="0" eb="2">
      <t>フヒョウ</t>
    </rPh>
    <rPh sb="19" eb="21">
      <t>セイキ</t>
    </rPh>
    <rPh sb="21" eb="23">
      <t>ショクイン</t>
    </rPh>
    <rPh sb="24" eb="26">
      <t>ジョセイ</t>
    </rPh>
    <phoneticPr fontId="5"/>
  </si>
  <si>
    <t>付表２－７　事業所の常用労働者数【 合計 】別事業所数割合</t>
    <rPh sb="0" eb="2">
      <t>フヒョウ</t>
    </rPh>
    <phoneticPr fontId="5"/>
  </si>
  <si>
    <t>付表２－８　事業所の常用労働者数【 合計　男性 】別事業所数割合</t>
    <rPh sb="0" eb="2">
      <t>フヒョウ</t>
    </rPh>
    <rPh sb="18" eb="20">
      <t>ゴウケイ</t>
    </rPh>
    <rPh sb="21" eb="23">
      <t>ダンセイ</t>
    </rPh>
    <phoneticPr fontId="5"/>
  </si>
  <si>
    <t>付表２－９　事業所の常用労働者数【 合計　女性 】別事業所数割合</t>
    <rPh sb="0" eb="2">
      <t>フヒョウ</t>
    </rPh>
    <rPh sb="21" eb="23">
      <t>ジョセイ</t>
    </rPh>
    <phoneticPr fontId="5"/>
  </si>
  <si>
    <r>
      <t xml:space="preserve">規定していない
</t>
    </r>
    <r>
      <rPr>
        <sz val="11"/>
        <color theme="0"/>
        <rFont val="ＭＳ 明朝"/>
        <family val="1"/>
        <charset val="128"/>
      </rPr>
      <t>＊</t>
    </r>
    <rPh sb="0" eb="2">
      <t>キテイ</t>
    </rPh>
    <phoneticPr fontId="15"/>
  </si>
  <si>
    <t>規定していないが、
整備を予定している</t>
    <rPh sb="0" eb="2">
      <t>キテイ</t>
    </rPh>
    <rPh sb="10" eb="12">
      <t>セイビ</t>
    </rPh>
    <rPh sb="13" eb="15">
      <t>ヨテイ</t>
    </rPh>
    <phoneticPr fontId="15"/>
  </si>
  <si>
    <r>
      <t>規定していない
が、整備を予定
している</t>
    </r>
    <r>
      <rPr>
        <sz val="11"/>
        <color theme="0"/>
        <rFont val="ＭＳ 明朝"/>
        <family val="1"/>
        <charset val="128"/>
      </rPr>
      <t>＊＊＊</t>
    </r>
    <rPh sb="0" eb="2">
      <t>キテイ</t>
    </rPh>
    <rPh sb="10" eb="11">
      <t>ヒトシ</t>
    </rPh>
    <rPh sb="11" eb="12">
      <t>ビ</t>
    </rPh>
    <rPh sb="13" eb="15">
      <t>ヨテイ</t>
    </rPh>
    <phoneticPr fontId="15"/>
  </si>
  <si>
    <t xml:space="preserve">規定していない
</t>
    <rPh sb="0" eb="2">
      <t>キテイ</t>
    </rPh>
    <phoneticPr fontId="15"/>
  </si>
  <si>
    <t xml:space="preserve">規定していない
</t>
    <rPh sb="0" eb="2">
      <t>キテイ</t>
    </rPh>
    <phoneticPr fontId="15"/>
  </si>
  <si>
    <t>38時間超～
40時間以下</t>
    <phoneticPr fontId="10"/>
  </si>
  <si>
    <t>40時間超～
42時間以下</t>
    <phoneticPr fontId="10"/>
  </si>
  <si>
    <t>42時間超～
44時間以下</t>
    <phoneticPr fontId="10"/>
  </si>
  <si>
    <t>（単位　上段：事業所数　下段：割合）</t>
    <rPh sb="4" eb="6">
      <t>ジョウダン</t>
    </rPh>
    <rPh sb="7" eb="10">
      <t>ジギョウショ</t>
    </rPh>
    <rPh sb="10" eb="11">
      <t>スウ</t>
    </rPh>
    <rPh sb="12" eb="14">
      <t>ゲダン</t>
    </rPh>
    <rPh sb="15" eb="17">
      <t>ワリアイ</t>
    </rPh>
    <phoneticPr fontId="10"/>
  </si>
  <si>
    <t>（単位　上段：労働者数　下段：割合）</t>
    <rPh sb="4" eb="6">
      <t>ジョウダン</t>
    </rPh>
    <rPh sb="7" eb="10">
      <t>ロウドウシャ</t>
    </rPh>
    <rPh sb="10" eb="11">
      <t>スウ</t>
    </rPh>
    <rPh sb="12" eb="14">
      <t>ゲダン</t>
    </rPh>
    <rPh sb="15" eb="17">
      <t>ワリアイ</t>
    </rPh>
    <phoneticPr fontId="10"/>
  </si>
  <si>
    <t>（単位　上段：労働者数　下段：割合）</t>
    <rPh sb="4" eb="6">
      <t>ジョウダン</t>
    </rPh>
    <rPh sb="7" eb="11">
      <t>ロウドウシャスウ</t>
    </rPh>
    <rPh sb="12" eb="14">
      <t>ゲダン</t>
    </rPh>
    <rPh sb="15" eb="17">
      <t>ワリアイ</t>
    </rPh>
    <phoneticPr fontId="10"/>
  </si>
  <si>
    <t>（単位　上段：事業所数　下段：割合）</t>
    <rPh sb="4" eb="6">
      <t>ジョウダン</t>
    </rPh>
    <rPh sb="7" eb="10">
      <t>ジギョウショ</t>
    </rPh>
    <rPh sb="12" eb="14">
      <t>ゲダン</t>
    </rPh>
    <rPh sb="15" eb="17">
      <t>ワリアイ</t>
    </rPh>
    <phoneticPr fontId="10"/>
  </si>
  <si>
    <t>（単位　上段：事業所数　下段：割合）</t>
    <rPh sb="4" eb="6">
      <t>ジョウダン</t>
    </rPh>
    <rPh sb="7" eb="10">
      <t>ジギョウショ</t>
    </rPh>
    <rPh sb="12" eb="14">
      <t>ゲダン</t>
    </rPh>
    <phoneticPr fontId="10"/>
  </si>
  <si>
    <t>（単位　上段：事業所数／労働者数　下段：割合）</t>
    <rPh sb="4" eb="6">
      <t>ジョウダン</t>
    </rPh>
    <rPh sb="7" eb="10">
      <t>ジギョウショ</t>
    </rPh>
    <rPh sb="12" eb="16">
      <t>ロウドウシャスウ</t>
    </rPh>
    <rPh sb="17" eb="19">
      <t>ゲダン</t>
    </rPh>
    <phoneticPr fontId="10"/>
  </si>
  <si>
    <r>
      <t>管理職
がいる
事業所
数</t>
    </r>
    <r>
      <rPr>
        <sz val="10"/>
        <color theme="0"/>
        <rFont val="ＭＳ 明朝"/>
        <family val="1"/>
        <charset val="128"/>
      </rPr>
      <t>＊＊</t>
    </r>
    <r>
      <rPr>
        <sz val="10"/>
        <rFont val="ＭＳ 明朝"/>
        <family val="1"/>
        <charset val="128"/>
      </rPr>
      <t xml:space="preserve">
</t>
    </r>
    <rPh sb="0" eb="2">
      <t>カンリ</t>
    </rPh>
    <rPh sb="2" eb="3">
      <t>ショク</t>
    </rPh>
    <rPh sb="8" eb="11">
      <t>ジギョウショ</t>
    </rPh>
    <rPh sb="12" eb="13">
      <t>スウ</t>
    </rPh>
    <phoneticPr fontId="15"/>
  </si>
  <si>
    <t xml:space="preserve">役員が
いる事
業所数
</t>
    <rPh sb="10" eb="11">
      <t>スウ</t>
    </rPh>
    <phoneticPr fontId="15"/>
  </si>
  <si>
    <r>
      <t>部　長
相当職
がいる
事業所
数</t>
    </r>
    <r>
      <rPr>
        <sz val="10"/>
        <color theme="0"/>
        <rFont val="ＭＳ 明朝"/>
        <family val="1"/>
        <charset val="128"/>
      </rPr>
      <t>＊＊</t>
    </r>
    <rPh sb="16" eb="17">
      <t>スウ</t>
    </rPh>
    <phoneticPr fontId="15"/>
  </si>
  <si>
    <r>
      <t>課　長
相当職
がいる
事業所
数</t>
    </r>
    <r>
      <rPr>
        <sz val="10"/>
        <color theme="0"/>
        <rFont val="ＭＳ 明朝"/>
        <family val="1"/>
        <charset val="128"/>
      </rPr>
      <t>＊＊</t>
    </r>
    <phoneticPr fontId="15"/>
  </si>
  <si>
    <r>
      <t>係　長
相当職
がいる
事業所
数</t>
    </r>
    <r>
      <rPr>
        <sz val="10"/>
        <color theme="0"/>
        <rFont val="ＭＳ 明朝"/>
        <family val="1"/>
        <charset val="128"/>
      </rPr>
      <t>＊＊</t>
    </r>
    <phoneticPr fontId="15"/>
  </si>
  <si>
    <r>
      <t>管理職
がいな
い事業
所数</t>
    </r>
    <r>
      <rPr>
        <sz val="10"/>
        <color indexed="9"/>
        <rFont val="ＭＳ 明朝"/>
        <family val="1"/>
        <charset val="128"/>
      </rPr>
      <t>＊</t>
    </r>
    <rPh sb="0" eb="2">
      <t>カンリ</t>
    </rPh>
    <rPh sb="2" eb="3">
      <t>ショク</t>
    </rPh>
    <rPh sb="9" eb="11">
      <t>ジギョウ</t>
    </rPh>
    <rPh sb="12" eb="13">
      <t>ショ</t>
    </rPh>
    <rPh sb="13" eb="14">
      <t>スウ</t>
    </rPh>
    <phoneticPr fontId="15"/>
  </si>
  <si>
    <r>
      <t>うち女性
役員がい
る事業所
数</t>
    </r>
    <r>
      <rPr>
        <sz val="10"/>
        <color theme="0"/>
        <rFont val="ＭＳ 明朝"/>
        <family val="1"/>
        <charset val="128"/>
      </rPr>
      <t>＊＊＊</t>
    </r>
    <rPh sb="2" eb="4">
      <t>ジョセイ</t>
    </rPh>
    <rPh sb="5" eb="6">
      <t>ヤク</t>
    </rPh>
    <rPh sb="6" eb="7">
      <t>イン</t>
    </rPh>
    <rPh sb="11" eb="14">
      <t>ジギョウショ</t>
    </rPh>
    <rPh sb="15" eb="16">
      <t>スウ</t>
    </rPh>
    <phoneticPr fontId="15"/>
  </si>
  <si>
    <t>うち女性部長相当職がいる事業所数</t>
    <rPh sb="4" eb="5">
      <t>ブ</t>
    </rPh>
    <rPh sb="5" eb="6">
      <t>チョウ</t>
    </rPh>
    <rPh sb="6" eb="8">
      <t>ソウトウ</t>
    </rPh>
    <rPh sb="8" eb="9">
      <t>ショク</t>
    </rPh>
    <rPh sb="12" eb="15">
      <t>ジギョウショ</t>
    </rPh>
    <rPh sb="15" eb="16">
      <t>スウ</t>
    </rPh>
    <phoneticPr fontId="15"/>
  </si>
  <si>
    <t>うち女性課長相当職がいる事業所数</t>
    <rPh sb="4" eb="5">
      <t>カ</t>
    </rPh>
    <rPh sb="5" eb="6">
      <t>チョウ</t>
    </rPh>
    <rPh sb="6" eb="8">
      <t>ソウトウ</t>
    </rPh>
    <rPh sb="8" eb="9">
      <t>ショク</t>
    </rPh>
    <rPh sb="12" eb="15">
      <t>ジギョウショ</t>
    </rPh>
    <rPh sb="15" eb="16">
      <t>スウ</t>
    </rPh>
    <phoneticPr fontId="15"/>
  </si>
  <si>
    <t>うち女性係長相当職がいる事業所数</t>
    <rPh sb="4" eb="5">
      <t>カカリ</t>
    </rPh>
    <rPh sb="5" eb="6">
      <t>チョウ</t>
    </rPh>
    <rPh sb="6" eb="8">
      <t>ソウトウ</t>
    </rPh>
    <rPh sb="8" eb="9">
      <t>ショク</t>
    </rPh>
    <rPh sb="12" eb="15">
      <t>ジギョウショ</t>
    </rPh>
    <rPh sb="15" eb="16">
      <t>スウ</t>
    </rPh>
    <phoneticPr fontId="15"/>
  </si>
  <si>
    <t>うち女性
管理職数
（人）</t>
    <rPh sb="2" eb="4">
      <t>ジョセイ</t>
    </rPh>
    <rPh sb="5" eb="7">
      <t>カンリ</t>
    </rPh>
    <rPh sb="7" eb="8">
      <t>ショク</t>
    </rPh>
    <rPh sb="8" eb="9">
      <t>スウ</t>
    </rPh>
    <rPh sb="12" eb="13">
      <t>ニン</t>
    </rPh>
    <phoneticPr fontId="15"/>
  </si>
  <si>
    <t>役　員
総　数
（人）</t>
    <rPh sb="0" eb="1">
      <t>ヤク</t>
    </rPh>
    <rPh sb="2" eb="3">
      <t>イン</t>
    </rPh>
    <rPh sb="4" eb="5">
      <t>ソウ</t>
    </rPh>
    <rPh sb="6" eb="7">
      <t>カズ</t>
    </rPh>
    <phoneticPr fontId="15"/>
  </si>
  <si>
    <t>部　長
相当職
総　数
（人）</t>
    <rPh sb="0" eb="1">
      <t>ブ</t>
    </rPh>
    <rPh sb="2" eb="3">
      <t>チョウ</t>
    </rPh>
    <rPh sb="4" eb="6">
      <t>ソウトウ</t>
    </rPh>
    <rPh sb="6" eb="7">
      <t>ショク</t>
    </rPh>
    <rPh sb="8" eb="9">
      <t>ソウ</t>
    </rPh>
    <rPh sb="10" eb="11">
      <t>カズ</t>
    </rPh>
    <phoneticPr fontId="15"/>
  </si>
  <si>
    <t>課　長
相当職
総　数
（人）</t>
    <rPh sb="0" eb="1">
      <t>カ</t>
    </rPh>
    <rPh sb="2" eb="3">
      <t>チョウ</t>
    </rPh>
    <rPh sb="4" eb="6">
      <t>ソウトウ</t>
    </rPh>
    <rPh sb="6" eb="7">
      <t>ショク</t>
    </rPh>
    <rPh sb="8" eb="9">
      <t>ソウ</t>
    </rPh>
    <rPh sb="10" eb="11">
      <t>カズ</t>
    </rPh>
    <phoneticPr fontId="15"/>
  </si>
  <si>
    <t>係　長
相当職
総　数
（人）</t>
    <rPh sb="0" eb="1">
      <t>カカリ</t>
    </rPh>
    <rPh sb="2" eb="3">
      <t>チョウ</t>
    </rPh>
    <rPh sb="4" eb="6">
      <t>ソウトウ</t>
    </rPh>
    <rPh sb="6" eb="7">
      <t>ショク</t>
    </rPh>
    <rPh sb="8" eb="9">
      <t>ソウ</t>
    </rPh>
    <rPh sb="10" eb="11">
      <t>カズ</t>
    </rPh>
    <phoneticPr fontId="15"/>
  </si>
  <si>
    <t>うち女性
管理職数
（人）</t>
    <rPh sb="2" eb="4">
      <t>ジョセイ</t>
    </rPh>
    <rPh sb="5" eb="7">
      <t>カンリ</t>
    </rPh>
    <rPh sb="7" eb="8">
      <t>ショク</t>
    </rPh>
    <rPh sb="8" eb="9">
      <t>スウ</t>
    </rPh>
    <phoneticPr fontId="15"/>
  </si>
  <si>
    <t>管理職数
（人）</t>
    <rPh sb="0" eb="2">
      <t>カンリ</t>
    </rPh>
    <rPh sb="2" eb="3">
      <t>ショク</t>
    </rPh>
    <rPh sb="3" eb="4">
      <t>スウ</t>
    </rPh>
    <rPh sb="8" eb="9">
      <t>ニン</t>
    </rPh>
    <phoneticPr fontId="15"/>
  </si>
  <si>
    <t>集　　計
労働者数
（人）</t>
    <rPh sb="0" eb="1">
      <t>シュウ</t>
    </rPh>
    <rPh sb="3" eb="4">
      <t>ケイ</t>
    </rPh>
    <rPh sb="5" eb="8">
      <t>ロウドウシャ</t>
    </rPh>
    <rPh sb="8" eb="9">
      <t>スウ</t>
    </rPh>
    <rPh sb="14" eb="15">
      <t>ニン</t>
    </rPh>
    <phoneticPr fontId="15"/>
  </si>
  <si>
    <t>管理職数
（人）</t>
    <rPh sb="0" eb="2">
      <t>カンリ</t>
    </rPh>
    <rPh sb="2" eb="3">
      <t>ショク</t>
    </rPh>
    <rPh sb="3" eb="4">
      <t>スウ</t>
    </rPh>
    <phoneticPr fontId="15"/>
  </si>
  <si>
    <r>
      <t>女性管理職
がいる事業
所数</t>
    </r>
    <r>
      <rPr>
        <sz val="10"/>
        <color indexed="9"/>
        <rFont val="ＭＳ 明朝"/>
        <family val="1"/>
        <charset val="128"/>
      </rPr>
      <t>＊＊＊</t>
    </r>
    <rPh sb="0" eb="2">
      <t>ジョセイ</t>
    </rPh>
    <rPh sb="2" eb="4">
      <t>カンリ</t>
    </rPh>
    <rPh sb="4" eb="5">
      <t>ショク</t>
    </rPh>
    <rPh sb="9" eb="11">
      <t>ジギョウ</t>
    </rPh>
    <rPh sb="12" eb="13">
      <t>ショ</t>
    </rPh>
    <rPh sb="13" eb="14">
      <t>スウ</t>
    </rPh>
    <phoneticPr fontId="15"/>
  </si>
  <si>
    <r>
      <t>役員がいる
事業所数</t>
    </r>
    <r>
      <rPr>
        <sz val="10"/>
        <color theme="0"/>
        <rFont val="ＭＳ 明朝"/>
        <family val="1"/>
        <charset val="128"/>
      </rPr>
      <t>＊</t>
    </r>
    <r>
      <rPr>
        <sz val="10"/>
        <rFont val="ＭＳ 明朝"/>
        <family val="1"/>
        <charset val="128"/>
      </rPr>
      <t xml:space="preserve">
</t>
    </r>
    <rPh sb="0" eb="1">
      <t>ヤク</t>
    </rPh>
    <rPh sb="1" eb="2">
      <t>イン</t>
    </rPh>
    <rPh sb="6" eb="9">
      <t>ジギョウショ</t>
    </rPh>
    <rPh sb="9" eb="10">
      <t>スウ</t>
    </rPh>
    <phoneticPr fontId="15"/>
  </si>
  <si>
    <r>
      <t>部長相当職
がいる事業
所数</t>
    </r>
    <r>
      <rPr>
        <sz val="10"/>
        <color theme="0"/>
        <rFont val="ＭＳ 明朝"/>
        <family val="1"/>
        <charset val="128"/>
      </rPr>
      <t>＊＊＊</t>
    </r>
    <rPh sb="0" eb="1">
      <t>ブ</t>
    </rPh>
    <rPh sb="1" eb="2">
      <t>チョウ</t>
    </rPh>
    <rPh sb="2" eb="4">
      <t>ソウトウ</t>
    </rPh>
    <rPh sb="4" eb="5">
      <t>ショク</t>
    </rPh>
    <rPh sb="9" eb="11">
      <t>ジギョウ</t>
    </rPh>
    <rPh sb="12" eb="13">
      <t>ショ</t>
    </rPh>
    <rPh sb="13" eb="14">
      <t>スウ</t>
    </rPh>
    <phoneticPr fontId="15"/>
  </si>
  <si>
    <r>
      <t>課長相当職
がいる事業
所数</t>
    </r>
    <r>
      <rPr>
        <sz val="10"/>
        <color theme="0"/>
        <rFont val="ＭＳ 明朝"/>
        <family val="1"/>
        <charset val="128"/>
      </rPr>
      <t>＊＊＊</t>
    </r>
    <rPh sb="0" eb="1">
      <t>カ</t>
    </rPh>
    <rPh sb="1" eb="2">
      <t>チョウ</t>
    </rPh>
    <rPh sb="2" eb="4">
      <t>ソウトウ</t>
    </rPh>
    <rPh sb="4" eb="5">
      <t>ショク</t>
    </rPh>
    <rPh sb="9" eb="11">
      <t>ジギョウ</t>
    </rPh>
    <rPh sb="12" eb="13">
      <t>ショ</t>
    </rPh>
    <rPh sb="13" eb="14">
      <t>スウ</t>
    </rPh>
    <phoneticPr fontId="15"/>
  </si>
  <si>
    <r>
      <t>係長相当職
がいる事業
所数</t>
    </r>
    <r>
      <rPr>
        <sz val="10"/>
        <color theme="0"/>
        <rFont val="ＭＳ 明朝"/>
        <family val="1"/>
        <charset val="128"/>
      </rPr>
      <t>＊＊＊</t>
    </r>
    <rPh sb="0" eb="1">
      <t>カカリ</t>
    </rPh>
    <rPh sb="1" eb="2">
      <t>チョウ</t>
    </rPh>
    <rPh sb="2" eb="4">
      <t>ソウトウ</t>
    </rPh>
    <rPh sb="4" eb="5">
      <t>ショク</t>
    </rPh>
    <rPh sb="9" eb="11">
      <t>ジギョウ</t>
    </rPh>
    <rPh sb="12" eb="13">
      <t>ショ</t>
    </rPh>
    <rPh sb="13" eb="14">
      <t>スウ</t>
    </rPh>
    <phoneticPr fontId="15"/>
  </si>
  <si>
    <r>
      <t>女性管理職
がいないま
たは管理職
がいない事
業所数</t>
    </r>
    <r>
      <rPr>
        <sz val="10"/>
        <color theme="0"/>
        <rFont val="ＭＳ 明朝"/>
        <family val="1"/>
        <charset val="128"/>
      </rPr>
      <t>＊＊</t>
    </r>
    <rPh sb="0" eb="2">
      <t>ジョセイ</t>
    </rPh>
    <rPh sb="2" eb="4">
      <t>カンリ</t>
    </rPh>
    <rPh sb="4" eb="5">
      <t>ショク</t>
    </rPh>
    <rPh sb="14" eb="17">
      <t>カンリショク</t>
    </rPh>
    <rPh sb="22" eb="23">
      <t>コト</t>
    </rPh>
    <rPh sb="24" eb="25">
      <t>ギョウ</t>
    </rPh>
    <rPh sb="25" eb="26">
      <t>ショ</t>
    </rPh>
    <rPh sb="26" eb="27">
      <t>スウ</t>
    </rPh>
    <phoneticPr fontId="15"/>
  </si>
  <si>
    <t>（単位　上段：労働者数　下段：割合）</t>
    <rPh sb="4" eb="6">
      <t>ジョウダン</t>
    </rPh>
    <rPh sb="7" eb="10">
      <t>ロウドウシャ</t>
    </rPh>
    <rPh sb="12" eb="14">
      <t>ゲダン</t>
    </rPh>
    <rPh sb="15" eb="17">
      <t>ワリアイ</t>
    </rPh>
    <phoneticPr fontId="10"/>
  </si>
  <si>
    <t>（単位　上段：事業所数／労働者数　下段：割合）</t>
    <rPh sb="4" eb="6">
      <t>ジョウダン</t>
    </rPh>
    <rPh sb="7" eb="10">
      <t>ジギョウショ</t>
    </rPh>
    <rPh sb="17" eb="19">
      <t>ゲダン</t>
    </rPh>
    <rPh sb="20" eb="22">
      <t>ワリアイ</t>
    </rPh>
    <phoneticPr fontId="10"/>
  </si>
  <si>
    <t>計
（人）</t>
    <rPh sb="0" eb="1">
      <t>ケイ</t>
    </rPh>
    <rPh sb="4" eb="5">
      <t>ニン</t>
    </rPh>
    <phoneticPr fontId="5"/>
  </si>
  <si>
    <t>男　性
（人）</t>
    <rPh sb="0" eb="1">
      <t>オトコ</t>
    </rPh>
    <rPh sb="2" eb="3">
      <t>セイ</t>
    </rPh>
    <phoneticPr fontId="5"/>
  </si>
  <si>
    <t>女　性
（人）</t>
    <rPh sb="0" eb="1">
      <t>オンナ</t>
    </rPh>
    <rPh sb="2" eb="3">
      <t>セイ</t>
    </rPh>
    <phoneticPr fontId="5"/>
  </si>
  <si>
    <t xml:space="preserve">その他
</t>
    <rPh sb="2" eb="3">
      <t>タ</t>
    </rPh>
    <phoneticPr fontId="15"/>
  </si>
  <si>
    <r>
      <t>採用が
あった
事業所
数</t>
    </r>
    <r>
      <rPr>
        <sz val="10"/>
        <color theme="0"/>
        <rFont val="ＭＳ 明朝"/>
        <family val="1"/>
        <charset val="128"/>
      </rPr>
      <t>＊＊</t>
    </r>
    <rPh sb="0" eb="2">
      <t>サイヨウ</t>
    </rPh>
    <rPh sb="8" eb="11">
      <t>ジギョウショ</t>
    </rPh>
    <rPh sb="12" eb="13">
      <t>スウ</t>
    </rPh>
    <phoneticPr fontId="26"/>
  </si>
  <si>
    <r>
      <t>採用が
なかっ
た事業
所数</t>
    </r>
    <r>
      <rPr>
        <sz val="11"/>
        <color theme="0"/>
        <rFont val="ＭＳ 明朝"/>
        <family val="1"/>
        <charset val="128"/>
      </rPr>
      <t>＊</t>
    </r>
    <rPh sb="0" eb="2">
      <t>サイヨウ</t>
    </rPh>
    <rPh sb="9" eb="11">
      <t>ジギョウ</t>
    </rPh>
    <rPh sb="12" eb="13">
      <t>ショ</t>
    </rPh>
    <rPh sb="13" eb="14">
      <t>スウ</t>
    </rPh>
    <phoneticPr fontId="26"/>
  </si>
  <si>
    <t>採用人数
（人）</t>
    <rPh sb="0" eb="2">
      <t>サイヨウ</t>
    </rPh>
    <rPh sb="2" eb="4">
      <t>ニンズウ</t>
    </rPh>
    <phoneticPr fontId="26"/>
  </si>
  <si>
    <t>うち
離職人数
（人）</t>
    <rPh sb="3" eb="5">
      <t>リショク</t>
    </rPh>
    <rPh sb="5" eb="7">
      <t>ニンズウ</t>
    </rPh>
    <phoneticPr fontId="26"/>
  </si>
  <si>
    <t>事業所の全常用労働者数（正規職員合計）</t>
    <rPh sb="0" eb="3">
      <t>ジギョウショ</t>
    </rPh>
    <rPh sb="4" eb="5">
      <t>ゼン</t>
    </rPh>
    <rPh sb="5" eb="7">
      <t>ジョウヨウ</t>
    </rPh>
    <rPh sb="7" eb="10">
      <t>ロウドウシャ</t>
    </rPh>
    <rPh sb="10" eb="11">
      <t>スウ</t>
    </rPh>
    <rPh sb="12" eb="14">
      <t>セイキ</t>
    </rPh>
    <rPh sb="14" eb="16">
      <t>ショクイン</t>
    </rPh>
    <rPh sb="16" eb="18">
      <t>ゴウケイ</t>
    </rPh>
    <phoneticPr fontId="10"/>
  </si>
  <si>
    <t>事業所の全常用労働者数（正規職員男性）</t>
    <rPh sb="0" eb="3">
      <t>ジギョウショ</t>
    </rPh>
    <rPh sb="4" eb="5">
      <t>ゼン</t>
    </rPh>
    <rPh sb="5" eb="7">
      <t>ジョウヨウ</t>
    </rPh>
    <rPh sb="7" eb="10">
      <t>ロウドウシャ</t>
    </rPh>
    <rPh sb="10" eb="11">
      <t>スウ</t>
    </rPh>
    <rPh sb="16" eb="18">
      <t>ダンセイ</t>
    </rPh>
    <phoneticPr fontId="10"/>
  </si>
  <si>
    <t>事業所の全常用労働者数（正規職員女性）</t>
    <rPh sb="0" eb="3">
      <t>ジギョウショ</t>
    </rPh>
    <rPh sb="4" eb="5">
      <t>ゼン</t>
    </rPh>
    <rPh sb="5" eb="7">
      <t>ジョウヨウ</t>
    </rPh>
    <rPh sb="7" eb="10">
      <t>ロウドウシャ</t>
    </rPh>
    <rPh sb="10" eb="11">
      <t>スウ</t>
    </rPh>
    <rPh sb="16" eb="18">
      <t>ジョセイ</t>
    </rPh>
    <phoneticPr fontId="10"/>
  </si>
  <si>
    <t>事業所の全常用労働者数（非正規職員合計）</t>
    <rPh sb="0" eb="3">
      <t>ジギョウショ</t>
    </rPh>
    <rPh sb="4" eb="5">
      <t>ゼン</t>
    </rPh>
    <rPh sb="5" eb="7">
      <t>ジョウヨウ</t>
    </rPh>
    <rPh sb="7" eb="10">
      <t>ロウドウシャ</t>
    </rPh>
    <rPh sb="10" eb="11">
      <t>スウ</t>
    </rPh>
    <rPh sb="12" eb="13">
      <t>ヒ</t>
    </rPh>
    <rPh sb="17" eb="19">
      <t>ゴウケイ</t>
    </rPh>
    <phoneticPr fontId="10"/>
  </si>
  <si>
    <t>事業所の全常用労働者数（非正規職員男性）</t>
    <rPh sb="0" eb="3">
      <t>ジギョウショ</t>
    </rPh>
    <rPh sb="4" eb="5">
      <t>ゼン</t>
    </rPh>
    <rPh sb="5" eb="7">
      <t>ジョウヨウ</t>
    </rPh>
    <rPh sb="7" eb="10">
      <t>ロウドウシャ</t>
    </rPh>
    <rPh sb="10" eb="11">
      <t>スウ</t>
    </rPh>
    <rPh sb="17" eb="19">
      <t>ダンセイ</t>
    </rPh>
    <phoneticPr fontId="10"/>
  </si>
  <si>
    <t>事業所の全常用労働者数（非正規職員女性）</t>
    <rPh sb="0" eb="3">
      <t>ジギョウショ</t>
    </rPh>
    <rPh sb="4" eb="5">
      <t>ゼン</t>
    </rPh>
    <rPh sb="5" eb="7">
      <t>ジョウヨウ</t>
    </rPh>
    <rPh sb="7" eb="10">
      <t>ロウドウシャ</t>
    </rPh>
    <rPh sb="10" eb="11">
      <t>スウ</t>
    </rPh>
    <rPh sb="17" eb="19">
      <t>ジョセイ</t>
    </rPh>
    <phoneticPr fontId="10"/>
  </si>
  <si>
    <t>全常用労働者数（非正規職員）</t>
    <rPh sb="0" eb="1">
      <t>ゼン</t>
    </rPh>
    <rPh sb="1" eb="3">
      <t>ジョウヨウ</t>
    </rPh>
    <rPh sb="3" eb="6">
      <t>ロウドウシャ</t>
    </rPh>
    <rPh sb="6" eb="7">
      <t>スウ</t>
    </rPh>
    <phoneticPr fontId="10"/>
  </si>
  <si>
    <t>全常用労働者数（正規職員）</t>
    <rPh sb="0" eb="1">
      <t>ゼン</t>
    </rPh>
    <rPh sb="1" eb="3">
      <t>ジョウヨウ</t>
    </rPh>
    <rPh sb="3" eb="6">
      <t>ロウドウシャ</t>
    </rPh>
    <rPh sb="6" eb="7">
      <t>スウ</t>
    </rPh>
    <phoneticPr fontId="10"/>
  </si>
  <si>
    <r>
      <t>子どもが２歳～
３歳未満</t>
    </r>
    <r>
      <rPr>
        <sz val="11"/>
        <color indexed="9"/>
        <rFont val="ＭＳ 明朝"/>
        <family val="1"/>
        <charset val="128"/>
      </rPr>
      <t>＊＊＊</t>
    </r>
    <rPh sb="0" eb="1">
      <t>コ</t>
    </rPh>
    <rPh sb="5" eb="6">
      <t>サイ</t>
    </rPh>
    <rPh sb="9" eb="10">
      <t>サイ</t>
    </rPh>
    <rPh sb="10" eb="12">
      <t>ミマン</t>
    </rPh>
    <phoneticPr fontId="15"/>
  </si>
  <si>
    <r>
      <t>子どもが満３歳
以上</t>
    </r>
    <r>
      <rPr>
        <sz val="11"/>
        <color theme="0"/>
        <rFont val="ＭＳ 明朝"/>
        <family val="1"/>
        <charset val="128"/>
      </rPr>
      <t>＊＊＊＊＊</t>
    </r>
    <rPh sb="0" eb="1">
      <t>コ</t>
    </rPh>
    <rPh sb="4" eb="5">
      <t>マン</t>
    </rPh>
    <rPh sb="6" eb="7">
      <t>サイ</t>
    </rPh>
    <rPh sb="8" eb="10">
      <t>イジョウ</t>
    </rPh>
    <phoneticPr fontId="15"/>
  </si>
  <si>
    <r>
      <t>子どもが２歳
未満</t>
    </r>
    <r>
      <rPr>
        <sz val="11"/>
        <color theme="0"/>
        <rFont val="ＭＳ 明朝"/>
        <family val="1"/>
        <charset val="128"/>
      </rPr>
      <t>＊＊＊＊</t>
    </r>
    <rPh sb="0" eb="1">
      <t>コ</t>
    </rPh>
    <rPh sb="5" eb="6">
      <t>サイ</t>
    </rPh>
    <rPh sb="7" eb="9">
      <t>ミマン</t>
    </rPh>
    <phoneticPr fontId="15"/>
  </si>
  <si>
    <t xml:space="preserve">なし
</t>
    <phoneticPr fontId="15"/>
  </si>
  <si>
    <t>制度ありの場合</t>
    <rPh sb="0" eb="2">
      <t>セイド</t>
    </rPh>
    <rPh sb="5" eb="7">
      <t>バアイ</t>
    </rPh>
    <phoneticPr fontId="5"/>
  </si>
  <si>
    <t>制度
あり</t>
    <rPh sb="0" eb="2">
      <t>セイド</t>
    </rPh>
    <phoneticPr fontId="15"/>
  </si>
  <si>
    <t>１日
～
５日</t>
    <rPh sb="1" eb="2">
      <t>ニチ</t>
    </rPh>
    <rPh sb="6" eb="7">
      <t>ニチ</t>
    </rPh>
    <phoneticPr fontId="15"/>
  </si>
  <si>
    <t>６日
～
１０日</t>
    <rPh sb="1" eb="2">
      <t>ニチ</t>
    </rPh>
    <rPh sb="7" eb="8">
      <t>ニチ</t>
    </rPh>
    <phoneticPr fontId="15"/>
  </si>
  <si>
    <t>１１日
～
１５日</t>
    <rPh sb="2" eb="3">
      <t>ニチ</t>
    </rPh>
    <rPh sb="8" eb="9">
      <t>ニチ</t>
    </rPh>
    <phoneticPr fontId="15"/>
  </si>
  <si>
    <t>１６日
～
２０日</t>
    <rPh sb="2" eb="3">
      <t>ニチ</t>
    </rPh>
    <rPh sb="8" eb="9">
      <t>ニチ</t>
    </rPh>
    <phoneticPr fontId="15"/>
  </si>
  <si>
    <t xml:space="preserve">２１日
以上
</t>
    <rPh sb="2" eb="3">
      <t>ニチ</t>
    </rPh>
    <rPh sb="4" eb="6">
      <t>イジョウ</t>
    </rPh>
    <phoneticPr fontId="15"/>
  </si>
  <si>
    <t xml:space="preserve"> ①子どもの学校行事への参加のための休暇</t>
    <phoneticPr fontId="5"/>
  </si>
  <si>
    <t>　②ボランティア休暇</t>
    <rPh sb="8" eb="10">
      <t>キュウカ</t>
    </rPh>
    <phoneticPr fontId="5"/>
  </si>
  <si>
    <t>　③自己啓発休暇</t>
    <rPh sb="2" eb="4">
      <t>ジコ</t>
    </rPh>
    <rPh sb="4" eb="6">
      <t>ケイハツ</t>
    </rPh>
    <rPh sb="6" eb="8">
      <t>キュウカ</t>
    </rPh>
    <phoneticPr fontId="5"/>
  </si>
  <si>
    <t>　④リフレッシュ休暇</t>
    <rPh sb="8" eb="10">
      <t>キュウカ</t>
    </rPh>
    <phoneticPr fontId="5"/>
  </si>
  <si>
    <t>　⑤不妊治療休暇</t>
    <rPh sb="2" eb="4">
      <t>フニン</t>
    </rPh>
    <rPh sb="4" eb="6">
      <t>チリョウ</t>
    </rPh>
    <rPh sb="6" eb="8">
      <t>キュウカ</t>
    </rPh>
    <phoneticPr fontId="5"/>
  </si>
  <si>
    <t>　⑥その他</t>
    <rPh sb="4" eb="5">
      <t>タ</t>
    </rPh>
    <phoneticPr fontId="5"/>
  </si>
  <si>
    <t xml:space="preserve">９３日間
</t>
    <rPh sb="2" eb="4">
      <t>ニチカン</t>
    </rPh>
    <phoneticPr fontId="15"/>
  </si>
  <si>
    <r>
      <t>特に措置はしてい
ない</t>
    </r>
    <r>
      <rPr>
        <sz val="11"/>
        <color theme="0"/>
        <rFont val="ＭＳ 明朝"/>
        <family val="1"/>
        <charset val="128"/>
      </rPr>
      <t>＊＊＊＊＊＊</t>
    </r>
    <r>
      <rPr>
        <sz val="11"/>
        <rFont val="ＭＳ 明朝"/>
        <family val="1"/>
        <charset val="128"/>
      </rPr>
      <t xml:space="preserve">
</t>
    </r>
    <rPh sb="0" eb="1">
      <t>トク</t>
    </rPh>
    <rPh sb="2" eb="4">
      <t>ソチ</t>
    </rPh>
    <phoneticPr fontId="5"/>
  </si>
  <si>
    <t>　</t>
    <phoneticPr fontId="5"/>
  </si>
  <si>
    <t>100日
以上</t>
    <rPh sb="3" eb="4">
      <t>ニチ</t>
    </rPh>
    <rPh sb="5" eb="7">
      <t>イジョウ</t>
    </rPh>
    <phoneticPr fontId="5"/>
  </si>
  <si>
    <t>70日～
100日未満</t>
    <rPh sb="2" eb="3">
      <t>ニチ</t>
    </rPh>
    <rPh sb="8" eb="9">
      <t>ニチ</t>
    </rPh>
    <rPh sb="9" eb="11">
      <t>ミマン</t>
    </rPh>
    <phoneticPr fontId="5"/>
  </si>
  <si>
    <t>69日
以下</t>
    <rPh sb="2" eb="3">
      <t>ニチ</t>
    </rPh>
    <rPh sb="4" eb="6">
      <t>イカ</t>
    </rPh>
    <phoneticPr fontId="5"/>
  </si>
  <si>
    <t>平均
取得
日数</t>
    <rPh sb="0" eb="2">
      <t>ヘイキン</t>
    </rPh>
    <rPh sb="3" eb="5">
      <t>シュトク</t>
    </rPh>
    <rPh sb="6" eb="8">
      <t>ニッスウ</t>
    </rPh>
    <phoneticPr fontId="5"/>
  </si>
  <si>
    <t>同一労働同
一賃金への
対応（正社
員と非正規
社員間の不
合理な待遇
差の是正）</t>
  </si>
  <si>
    <t xml:space="preserve">子育て・介
護等と仕事
の両立支援
</t>
  </si>
  <si>
    <t xml:space="preserve">特に取り組
んでいない
</t>
  </si>
  <si>
    <r>
      <t>ノー残業デ
ーの実施や
労働時間の
状況把握な
ど、所定外
労働時間の
縮減</t>
    </r>
    <r>
      <rPr>
        <sz val="9"/>
        <color theme="0"/>
        <rFont val="ＭＳ 明朝"/>
        <family val="1"/>
        <charset val="128"/>
      </rPr>
      <t>＊＊＊</t>
    </r>
    <phoneticPr fontId="5"/>
  </si>
  <si>
    <r>
      <t>有給休暇の
取得促進</t>
    </r>
    <r>
      <rPr>
        <sz val="9"/>
        <color theme="0"/>
        <rFont val="ＭＳ 明朝"/>
        <family val="1"/>
        <charset val="128"/>
      </rPr>
      <t>＊</t>
    </r>
    <r>
      <rPr>
        <sz val="9"/>
        <rFont val="ＭＳ 明朝"/>
        <family val="1"/>
        <charset val="128"/>
      </rPr>
      <t xml:space="preserve">
</t>
    </r>
    <phoneticPr fontId="5"/>
  </si>
  <si>
    <r>
      <t>勤務間イン
ターバル制
度の導入</t>
    </r>
    <r>
      <rPr>
        <sz val="9"/>
        <color theme="0"/>
        <rFont val="ＭＳ 明朝"/>
        <family val="1"/>
        <charset val="128"/>
      </rPr>
      <t>＊</t>
    </r>
    <r>
      <rPr>
        <sz val="9"/>
        <rFont val="ＭＳ 明朝"/>
        <family val="1"/>
        <charset val="128"/>
      </rPr>
      <t xml:space="preserve">
</t>
    </r>
    <phoneticPr fontId="5"/>
  </si>
  <si>
    <r>
      <t>病気の治療
と仕事の両
立支援</t>
    </r>
    <r>
      <rPr>
        <sz val="9"/>
        <color theme="0"/>
        <rFont val="ＭＳ 明朝"/>
        <family val="1"/>
        <charset val="128"/>
      </rPr>
      <t>＊＊</t>
    </r>
    <r>
      <rPr>
        <sz val="9"/>
        <rFont val="ＭＳ 明朝"/>
        <family val="1"/>
        <charset val="128"/>
      </rPr>
      <t xml:space="preserve">
</t>
    </r>
    <phoneticPr fontId="5"/>
  </si>
  <si>
    <r>
      <t>テレワーク
の推進</t>
    </r>
    <r>
      <rPr>
        <sz val="9"/>
        <color theme="0"/>
        <rFont val="ＭＳ 明朝"/>
        <family val="1"/>
        <charset val="128"/>
      </rPr>
      <t>＊＊</t>
    </r>
    <r>
      <rPr>
        <sz val="9"/>
        <rFont val="ＭＳ 明朝"/>
        <family val="1"/>
        <charset val="128"/>
      </rPr>
      <t xml:space="preserve">
</t>
    </r>
    <phoneticPr fontId="5"/>
  </si>
  <si>
    <r>
      <t>副業・兼業
の推進</t>
    </r>
    <r>
      <rPr>
        <sz val="9"/>
        <color theme="0"/>
        <rFont val="ＭＳ 明朝"/>
        <family val="1"/>
        <charset val="128"/>
      </rPr>
      <t>＊＊</t>
    </r>
    <r>
      <rPr>
        <sz val="9"/>
        <rFont val="ＭＳ 明朝"/>
        <family val="1"/>
        <charset val="128"/>
      </rPr>
      <t xml:space="preserve">
</t>
    </r>
    <phoneticPr fontId="5"/>
  </si>
  <si>
    <r>
      <t>フレックス
タイム制度
の推進</t>
    </r>
    <r>
      <rPr>
        <sz val="9"/>
        <color theme="0"/>
        <rFont val="ＭＳ 明朝"/>
        <family val="1"/>
        <charset val="128"/>
      </rPr>
      <t>＊＊</t>
    </r>
    <r>
      <rPr>
        <sz val="9"/>
        <rFont val="ＭＳ 明朝"/>
        <family val="1"/>
        <charset val="128"/>
      </rPr>
      <t xml:space="preserve">
</t>
    </r>
    <phoneticPr fontId="5"/>
  </si>
  <si>
    <r>
      <t>多様な正社
員制度（短
時間正社員
制度）の導
入</t>
    </r>
    <r>
      <rPr>
        <sz val="9"/>
        <color theme="0"/>
        <rFont val="ＭＳ 明朝"/>
        <family val="1"/>
        <charset val="128"/>
      </rPr>
      <t>＊＊＊＊</t>
    </r>
    <r>
      <rPr>
        <sz val="9"/>
        <rFont val="ＭＳ 明朝"/>
        <family val="1"/>
        <charset val="128"/>
      </rPr>
      <t xml:space="preserve">
</t>
    </r>
    <phoneticPr fontId="5"/>
  </si>
  <si>
    <r>
      <t>半日・時間
単位等柔軟
な年次有給
休暇取得制
度の導入</t>
    </r>
    <r>
      <rPr>
        <sz val="9"/>
        <color theme="0"/>
        <rFont val="ＭＳ 明朝"/>
        <family val="1"/>
        <charset val="128"/>
      </rPr>
      <t>＊</t>
    </r>
    <r>
      <rPr>
        <sz val="9"/>
        <rFont val="ＭＳ 明朝"/>
        <family val="1"/>
        <charset val="128"/>
      </rPr>
      <t xml:space="preserve">
</t>
    </r>
    <phoneticPr fontId="5"/>
  </si>
  <si>
    <r>
      <t>資格取得等
キャリアア
ップ支援制
度の導入</t>
    </r>
    <r>
      <rPr>
        <sz val="9"/>
        <color theme="0"/>
        <rFont val="ＭＳ 明朝"/>
        <family val="1"/>
        <charset val="128"/>
      </rPr>
      <t>＊</t>
    </r>
    <r>
      <rPr>
        <sz val="9"/>
        <rFont val="ＭＳ 明朝"/>
        <family val="1"/>
        <charset val="128"/>
      </rPr>
      <t xml:space="preserve">
</t>
    </r>
    <phoneticPr fontId="5"/>
  </si>
  <si>
    <r>
      <t>従業員の仕
事と生活の
両立を支援
する旨の公
表と従業員
へ周知</t>
    </r>
    <r>
      <rPr>
        <sz val="9"/>
        <color theme="0"/>
        <rFont val="ＭＳ 明朝"/>
        <family val="1"/>
        <charset val="128"/>
      </rPr>
      <t>＊＊</t>
    </r>
    <r>
      <rPr>
        <sz val="9"/>
        <rFont val="ＭＳ 明朝"/>
        <family val="1"/>
        <charset val="128"/>
      </rPr>
      <t xml:space="preserve">
</t>
    </r>
    <phoneticPr fontId="5"/>
  </si>
  <si>
    <r>
      <t>女性の活躍
を推進する
旨の公表と
従業員へ周
知</t>
    </r>
    <r>
      <rPr>
        <sz val="9"/>
        <color theme="0"/>
        <rFont val="ＭＳ 明朝"/>
        <family val="1"/>
        <charset val="128"/>
      </rPr>
      <t>＊＊＊＊</t>
    </r>
    <r>
      <rPr>
        <sz val="9"/>
        <rFont val="ＭＳ 明朝"/>
        <family val="1"/>
        <charset val="128"/>
      </rPr>
      <t xml:space="preserve">
</t>
    </r>
    <phoneticPr fontId="5"/>
  </si>
  <si>
    <r>
      <t>その他の取
組み</t>
    </r>
    <r>
      <rPr>
        <sz val="9"/>
        <color theme="0"/>
        <rFont val="ＭＳ 明朝"/>
        <family val="1"/>
        <charset val="128"/>
      </rPr>
      <t>＊＊＊</t>
    </r>
    <r>
      <rPr>
        <sz val="9"/>
        <rFont val="ＭＳ 明朝"/>
        <family val="1"/>
        <charset val="128"/>
      </rPr>
      <t xml:space="preserve">
</t>
    </r>
    <phoneticPr fontId="5"/>
  </si>
  <si>
    <t>付表１１　育児休業取得中の代替要員制度の有無別事業所数割合</t>
    <rPh sb="0" eb="2">
      <t>フヒョウ</t>
    </rPh>
    <rPh sb="5" eb="7">
      <t>イクジ</t>
    </rPh>
    <rPh sb="7" eb="9">
      <t>キュウギョウ</t>
    </rPh>
    <rPh sb="9" eb="11">
      <t>シュトク</t>
    </rPh>
    <rPh sb="11" eb="12">
      <t>チュウ</t>
    </rPh>
    <rPh sb="13" eb="15">
      <t>ダイガ</t>
    </rPh>
    <rPh sb="15" eb="17">
      <t>ヨウイン</t>
    </rPh>
    <rPh sb="17" eb="19">
      <t>セイド</t>
    </rPh>
    <rPh sb="20" eb="22">
      <t>ウム</t>
    </rPh>
    <rPh sb="22" eb="23">
      <t>ベツ</t>
    </rPh>
    <rPh sb="23" eb="26">
      <t>ジギョウショ</t>
    </rPh>
    <phoneticPr fontId="5"/>
  </si>
  <si>
    <t>付表１２　男性従業員に対する育児目的休暇制度の実施形態別事業所数割合</t>
    <rPh sb="0" eb="2">
      <t>フヒョウ</t>
    </rPh>
    <rPh sb="5" eb="7">
      <t>ダンセイ</t>
    </rPh>
    <rPh sb="7" eb="10">
      <t>ジュウギョウイン</t>
    </rPh>
    <rPh sb="11" eb="12">
      <t>タイ</t>
    </rPh>
    <rPh sb="14" eb="16">
      <t>イクジ</t>
    </rPh>
    <rPh sb="16" eb="18">
      <t>モクテキ</t>
    </rPh>
    <rPh sb="18" eb="20">
      <t>キュウカ</t>
    </rPh>
    <rPh sb="20" eb="22">
      <t>セイド</t>
    </rPh>
    <rPh sb="23" eb="25">
      <t>ジッシ</t>
    </rPh>
    <rPh sb="25" eb="27">
      <t>ケイタイ</t>
    </rPh>
    <rPh sb="27" eb="28">
      <t>ベツ</t>
    </rPh>
    <rPh sb="28" eb="31">
      <t>ジギョウショ</t>
    </rPh>
    <rPh sb="31" eb="32">
      <t>スウ</t>
    </rPh>
    <rPh sb="32" eb="34">
      <t>ワリアイ</t>
    </rPh>
    <phoneticPr fontId="5"/>
  </si>
  <si>
    <t>付表１３－２　男性従業員の育児休業取得期間別事業所数割合</t>
    <rPh sb="0" eb="2">
      <t>フヒョウ</t>
    </rPh>
    <rPh sb="7" eb="9">
      <t>ダンセイ</t>
    </rPh>
    <rPh sb="9" eb="12">
      <t>ジュウギョウイン</t>
    </rPh>
    <rPh sb="13" eb="15">
      <t>イクジ</t>
    </rPh>
    <rPh sb="15" eb="17">
      <t>キュウギョウ</t>
    </rPh>
    <rPh sb="17" eb="19">
      <t>シュトク</t>
    </rPh>
    <rPh sb="19" eb="21">
      <t>キカン</t>
    </rPh>
    <rPh sb="21" eb="22">
      <t>ベツ</t>
    </rPh>
    <rPh sb="22" eb="25">
      <t>ジギョウショ</t>
    </rPh>
    <rPh sb="25" eb="26">
      <t>スウ</t>
    </rPh>
    <rPh sb="26" eb="28">
      <t>ワリアイ</t>
    </rPh>
    <phoneticPr fontId="5"/>
  </si>
  <si>
    <t>付表１４　配偶者出産休暇制度の有無別事業所数割合</t>
    <rPh sb="0" eb="2">
      <t>フヒョウ</t>
    </rPh>
    <phoneticPr fontId="5"/>
  </si>
  <si>
    <t>付表１７－１　子の看護休暇制度の付与形態、有給付与日数</t>
    <rPh sb="0" eb="2">
      <t>フヒョウ</t>
    </rPh>
    <phoneticPr fontId="5"/>
  </si>
  <si>
    <t>付表１７－２　子の看護休暇制度の状況別付与日数</t>
    <rPh sb="0" eb="2">
      <t>フヒョウ</t>
    </rPh>
    <phoneticPr fontId="5"/>
  </si>
  <si>
    <t>付表２０－１　子どもを持つ労働者に対する支援制度の規定状況別事業所数割合</t>
    <rPh sb="0" eb="2">
      <t>フヒョウ</t>
    </rPh>
    <phoneticPr fontId="5"/>
  </si>
  <si>
    <t>付表２０－２　子どもを持つ労働者に対する支援制度の規定状況別事業所数割合</t>
    <rPh sb="0" eb="2">
      <t>フヒョウ</t>
    </rPh>
    <phoneticPr fontId="5"/>
  </si>
  <si>
    <t>付表２０－３　子どもを持つ労働者に対する支援制度の規定状況別事業所数割合</t>
    <rPh sb="0" eb="2">
      <t>フヒョウ</t>
    </rPh>
    <phoneticPr fontId="5"/>
  </si>
  <si>
    <t>付表２０－４　子どもを持つ労働者に対する支援制度の規定状況別事業所数割合</t>
    <rPh sb="0" eb="2">
      <t>フヒョウ</t>
    </rPh>
    <phoneticPr fontId="5"/>
  </si>
  <si>
    <t>付表２０－５　子どもを持つ労働者に対する支援制度の利用実績別事業所数割合</t>
    <rPh sb="0" eb="2">
      <t>フヒョウ</t>
    </rPh>
    <phoneticPr fontId="5"/>
  </si>
  <si>
    <t>付表２０－６　子どもを持つ労働者に対する支援制度の利用実績別事業所数割合</t>
    <rPh sb="0" eb="2">
      <t>フヒョウ</t>
    </rPh>
    <phoneticPr fontId="5"/>
  </si>
  <si>
    <t>付表２０－７　子どもを持つ労働者に対する支援制度の利用実績別事業所数割合</t>
    <rPh sb="0" eb="2">
      <t>フヒョウ</t>
    </rPh>
    <phoneticPr fontId="5"/>
  </si>
  <si>
    <t>付表２１　介護休業制度の規定状況別事業所数割合</t>
    <rPh sb="0" eb="2">
      <t>フヒョウ</t>
    </rPh>
    <phoneticPr fontId="5"/>
  </si>
  <si>
    <t>付表２２　介護休業の取得可能期間別事業所数割合</t>
    <rPh sb="0" eb="2">
      <t>フヒョウ</t>
    </rPh>
    <phoneticPr fontId="5"/>
  </si>
  <si>
    <t>付表２３　介護休業の取得状況</t>
    <rPh sb="0" eb="2">
      <t>フヒョウ</t>
    </rPh>
    <phoneticPr fontId="5"/>
  </si>
  <si>
    <t>付表２４－１　育児休業取得時の事業所内での対応別事業所数割合</t>
    <rPh sb="0" eb="2">
      <t>フヒョウ</t>
    </rPh>
    <rPh sb="7" eb="9">
      <t>イクジ</t>
    </rPh>
    <rPh sb="9" eb="11">
      <t>キュウギョウ</t>
    </rPh>
    <rPh sb="11" eb="13">
      <t>シュトク</t>
    </rPh>
    <rPh sb="13" eb="14">
      <t>トキ</t>
    </rPh>
    <rPh sb="15" eb="18">
      <t>ジギョウショ</t>
    </rPh>
    <rPh sb="18" eb="19">
      <t>ナイ</t>
    </rPh>
    <rPh sb="21" eb="23">
      <t>タイオウ</t>
    </rPh>
    <phoneticPr fontId="5"/>
  </si>
  <si>
    <t>付表２４－２　介護休業取得時の事業所内での対応別事業所数割合</t>
    <rPh sb="0" eb="2">
      <t>フヒョウ</t>
    </rPh>
    <rPh sb="7" eb="9">
      <t>カイゴ</t>
    </rPh>
    <rPh sb="9" eb="11">
      <t>キュウギョウ</t>
    </rPh>
    <rPh sb="11" eb="13">
      <t>シュトク</t>
    </rPh>
    <rPh sb="13" eb="14">
      <t>トキ</t>
    </rPh>
    <rPh sb="15" eb="18">
      <t>ジギョウショ</t>
    </rPh>
    <rPh sb="18" eb="19">
      <t>ナイ</t>
    </rPh>
    <rPh sb="21" eb="23">
      <t>タイオウ</t>
    </rPh>
    <phoneticPr fontId="5"/>
  </si>
  <si>
    <t>付表２５－１　育児休業取得者の職場復帰を円滑にするための措置別事業所数割合</t>
    <rPh sb="0" eb="2">
      <t>フヒョウ</t>
    </rPh>
    <rPh sb="7" eb="9">
      <t>イクジ</t>
    </rPh>
    <rPh sb="9" eb="11">
      <t>キュウギョウ</t>
    </rPh>
    <rPh sb="11" eb="13">
      <t>シュトク</t>
    </rPh>
    <rPh sb="13" eb="14">
      <t>シャ</t>
    </rPh>
    <rPh sb="15" eb="17">
      <t>ショクバ</t>
    </rPh>
    <rPh sb="17" eb="19">
      <t>フッキ</t>
    </rPh>
    <rPh sb="20" eb="22">
      <t>エンカツ</t>
    </rPh>
    <rPh sb="28" eb="30">
      <t>ソチ</t>
    </rPh>
    <rPh sb="30" eb="31">
      <t>ベツ</t>
    </rPh>
    <phoneticPr fontId="5"/>
  </si>
  <si>
    <t>付表２５－２　介護休業取得者の職場復帰を円滑にするための措置別事業所数割合</t>
    <rPh sb="0" eb="2">
      <t>フヒョウ</t>
    </rPh>
    <rPh sb="7" eb="9">
      <t>カイゴ</t>
    </rPh>
    <rPh sb="9" eb="11">
      <t>キュウギョウ</t>
    </rPh>
    <rPh sb="11" eb="13">
      <t>シュトク</t>
    </rPh>
    <rPh sb="13" eb="14">
      <t>シャ</t>
    </rPh>
    <rPh sb="15" eb="17">
      <t>ショクバ</t>
    </rPh>
    <rPh sb="17" eb="19">
      <t>フッキ</t>
    </rPh>
    <rPh sb="20" eb="22">
      <t>エンカツ</t>
    </rPh>
    <rPh sb="28" eb="30">
      <t>ソチ</t>
    </rPh>
    <rPh sb="30" eb="31">
      <t>ベツ</t>
    </rPh>
    <phoneticPr fontId="5"/>
  </si>
  <si>
    <t>付表２６－１　育児休業取得者の復帰後の配置別事業所数割合</t>
    <rPh sb="0" eb="2">
      <t>フヒョウ</t>
    </rPh>
    <rPh sb="7" eb="9">
      <t>イクジ</t>
    </rPh>
    <rPh sb="9" eb="11">
      <t>キュウギョウ</t>
    </rPh>
    <rPh sb="11" eb="13">
      <t>シュトク</t>
    </rPh>
    <rPh sb="13" eb="14">
      <t>シャ</t>
    </rPh>
    <rPh sb="15" eb="17">
      <t>フッキ</t>
    </rPh>
    <rPh sb="17" eb="18">
      <t>ゴ</t>
    </rPh>
    <rPh sb="19" eb="21">
      <t>ハイチ</t>
    </rPh>
    <rPh sb="21" eb="22">
      <t>ベツ</t>
    </rPh>
    <phoneticPr fontId="5"/>
  </si>
  <si>
    <t>付表２６－２　介護休業取得者の復帰後の配置別事業所数割合</t>
    <rPh sb="0" eb="2">
      <t>フヒョウ</t>
    </rPh>
    <rPh sb="7" eb="9">
      <t>カイゴ</t>
    </rPh>
    <rPh sb="9" eb="11">
      <t>キュウギョウ</t>
    </rPh>
    <rPh sb="11" eb="13">
      <t>シュトク</t>
    </rPh>
    <rPh sb="13" eb="14">
      <t>シャ</t>
    </rPh>
    <rPh sb="15" eb="17">
      <t>フッキ</t>
    </rPh>
    <rPh sb="17" eb="18">
      <t>ゴ</t>
    </rPh>
    <rPh sb="19" eb="21">
      <t>ハイチ</t>
    </rPh>
    <rPh sb="21" eb="22">
      <t>ベツ</t>
    </rPh>
    <phoneticPr fontId="5"/>
  </si>
  <si>
    <t>付表２７－１　女性管理職がいる事業所数割合</t>
    <rPh sb="0" eb="2">
      <t>フヒョウ</t>
    </rPh>
    <phoneticPr fontId="5"/>
  </si>
  <si>
    <t>-</t>
  </si>
  <si>
    <t>H</t>
    <phoneticPr fontId="5"/>
  </si>
  <si>
    <t>付表10</t>
  </si>
  <si>
    <t>K</t>
    <phoneticPr fontId="5"/>
  </si>
  <si>
    <t>G</t>
    <phoneticPr fontId="5"/>
  </si>
  <si>
    <t>I</t>
    <phoneticPr fontId="5"/>
  </si>
  <si>
    <t>付表13</t>
    <phoneticPr fontId="5"/>
  </si>
  <si>
    <t>関数で数字を表示しているので、特になにもしなくてよい</t>
    <rPh sb="0" eb="2">
      <t>カンスウ</t>
    </rPh>
    <rPh sb="3" eb="5">
      <t>スウジ</t>
    </rPh>
    <rPh sb="6" eb="8">
      <t>ヒョウジ</t>
    </rPh>
    <rPh sb="15" eb="16">
      <t>トク</t>
    </rPh>
    <phoneticPr fontId="5"/>
  </si>
  <si>
    <t>付表２－１２と付表２７－２より引用　ＡＡ列の確認用のみ集計して貼り付けること</t>
    <rPh sb="0" eb="2">
      <t>フヒョウ</t>
    </rPh>
    <rPh sb="7" eb="9">
      <t>フヒョウ</t>
    </rPh>
    <rPh sb="15" eb="17">
      <t>インヨウ</t>
    </rPh>
    <rPh sb="20" eb="21">
      <t>レツ</t>
    </rPh>
    <rPh sb="22" eb="24">
      <t>カクニン</t>
    </rPh>
    <rPh sb="24" eb="25">
      <t>ヨウ</t>
    </rPh>
    <rPh sb="27" eb="29">
      <t>シュウケイ</t>
    </rPh>
    <rPh sb="31" eb="32">
      <t>ハ</t>
    </rPh>
    <rPh sb="33" eb="34">
      <t>ツ</t>
    </rPh>
    <phoneticPr fontId="5"/>
  </si>
  <si>
    <t>付表２８　正社員への転換措置の規定状況別事業所数割合</t>
    <rPh sb="0" eb="2">
      <t>フヒョウ</t>
    </rPh>
    <phoneticPr fontId="5"/>
  </si>
  <si>
    <t>採用があった事業所数、採用がなかった事業所数は集計
他は付表３０－２と３０－３より引用</t>
    <rPh sb="0" eb="2">
      <t>サイヨウ</t>
    </rPh>
    <rPh sb="6" eb="9">
      <t>ジギョウショ</t>
    </rPh>
    <rPh sb="9" eb="10">
      <t>スウ</t>
    </rPh>
    <rPh sb="11" eb="13">
      <t>サイヨウ</t>
    </rPh>
    <rPh sb="18" eb="21">
      <t>ジギョウショ</t>
    </rPh>
    <rPh sb="21" eb="22">
      <t>スウ</t>
    </rPh>
    <rPh sb="23" eb="25">
      <t>シュウケイ</t>
    </rPh>
    <rPh sb="26" eb="27">
      <t>ホカ</t>
    </rPh>
    <rPh sb="28" eb="30">
      <t>フヒョウ</t>
    </rPh>
    <rPh sb="41" eb="43">
      <t>インヨウ</t>
    </rPh>
    <phoneticPr fontId="5"/>
  </si>
  <si>
    <t>※設問に、「採用していない場合は空欄とするか、０と記入して下さい。」としているため、「無回答」はなしと判断（Ｒ４より）</t>
    <rPh sb="1" eb="3">
      <t>セツモン</t>
    </rPh>
    <rPh sb="6" eb="8">
      <t>サイヨウ</t>
    </rPh>
    <rPh sb="13" eb="15">
      <t>バアイ</t>
    </rPh>
    <rPh sb="16" eb="18">
      <t>クウラン</t>
    </rPh>
    <rPh sb="25" eb="27">
      <t>キニュウ</t>
    </rPh>
    <rPh sb="29" eb="30">
      <t>クダ</t>
    </rPh>
    <rPh sb="43" eb="46">
      <t>ムカイトウ</t>
    </rPh>
    <rPh sb="51" eb="53">
      <t>ハンダン</t>
    </rPh>
    <phoneticPr fontId="5"/>
  </si>
  <si>
    <t>付表２９　正社員転換の実績別労働者数割合</t>
    <rPh sb="0" eb="2">
      <t>フヒョウ</t>
    </rPh>
    <rPh sb="5" eb="8">
      <t>セイシャイン</t>
    </rPh>
    <rPh sb="8" eb="10">
      <t>テンカン</t>
    </rPh>
    <rPh sb="11" eb="13">
      <t>ジッセキ</t>
    </rPh>
    <rPh sb="13" eb="14">
      <t>ベツ</t>
    </rPh>
    <rPh sb="14" eb="17">
      <t>ロウドウシャ</t>
    </rPh>
    <phoneticPr fontId="5"/>
  </si>
  <si>
    <t xml:space="preserve">育児休業期間中のみ
代替要員を確保する
</t>
    <phoneticPr fontId="5"/>
  </si>
  <si>
    <t>小学校就学前の子１人につき</t>
    <rPh sb="0" eb="3">
      <t>ショウガッコウ</t>
    </rPh>
    <rPh sb="3" eb="5">
      <t>シュウガク</t>
    </rPh>
    <rPh sb="5" eb="6">
      <t>マエ</t>
    </rPh>
    <rPh sb="7" eb="8">
      <t>コ</t>
    </rPh>
    <rPh sb="9" eb="10">
      <t>ニン</t>
    </rPh>
    <phoneticPr fontId="15"/>
  </si>
  <si>
    <t>小学校就学前の子２人以上の場合</t>
    <rPh sb="0" eb="3">
      <t>ショウガッコウ</t>
    </rPh>
    <rPh sb="3" eb="5">
      <t>シュウガク</t>
    </rPh>
    <rPh sb="5" eb="6">
      <t>マエ</t>
    </rPh>
    <rPh sb="7" eb="8">
      <t>コ</t>
    </rPh>
    <rPh sb="9" eb="10">
      <t>ニン</t>
    </rPh>
    <rPh sb="10" eb="12">
      <t>イジョウ</t>
    </rPh>
    <rPh sb="13" eb="15">
      <t>バアイ</t>
    </rPh>
    <phoneticPr fontId="15"/>
  </si>
  <si>
    <t>集計
事業
所数</t>
    <rPh sb="0" eb="1">
      <t>シュウ</t>
    </rPh>
    <rPh sb="1" eb="2">
      <t>ケイ</t>
    </rPh>
    <rPh sb="3" eb="5">
      <t>ジギョウ</t>
    </rPh>
    <rPh sb="6" eb="7">
      <t>ショ</t>
    </rPh>
    <rPh sb="7" eb="8">
      <t>スウ</t>
    </rPh>
    <phoneticPr fontId="5"/>
  </si>
  <si>
    <r>
      <t>正社員へ
の転換が
行われなかった事
業所数</t>
    </r>
    <r>
      <rPr>
        <sz val="10"/>
        <color theme="0"/>
        <rFont val="ＭＳ 明朝"/>
        <family val="1"/>
        <charset val="128"/>
      </rPr>
      <t>＊</t>
    </r>
    <rPh sb="21" eb="22">
      <t>スウ</t>
    </rPh>
    <phoneticPr fontId="5"/>
  </si>
  <si>
    <r>
      <t>正社員へ
の転換が
行われた
事業所数</t>
    </r>
    <r>
      <rPr>
        <sz val="10"/>
        <color theme="0"/>
        <rFont val="ＭＳ 明朝"/>
        <family val="1"/>
        <charset val="128"/>
      </rPr>
      <t>＊</t>
    </r>
    <rPh sb="18" eb="19">
      <t>スウ</t>
    </rPh>
    <phoneticPr fontId="5"/>
  </si>
  <si>
    <t xml:space="preserve">トップの宣言
、会社の方針
に定めている
</t>
    <rPh sb="4" eb="6">
      <t>センゲン</t>
    </rPh>
    <rPh sb="8" eb="10">
      <t>カイシャ</t>
    </rPh>
    <rPh sb="11" eb="13">
      <t>ホウシン</t>
    </rPh>
    <rPh sb="15" eb="16">
      <t>サダ</t>
    </rPh>
    <phoneticPr fontId="15"/>
  </si>
  <si>
    <r>
      <t>相談・苦情窓口の設置</t>
    </r>
    <r>
      <rPr>
        <sz val="12"/>
        <color indexed="9"/>
        <rFont val="ＭＳ 明朝"/>
        <family val="1"/>
        <charset val="128"/>
      </rPr>
      <t xml:space="preserve">＊＊
</t>
    </r>
    <rPh sb="0" eb="2">
      <t>ソウダン</t>
    </rPh>
    <rPh sb="3" eb="5">
      <t>クジョウ</t>
    </rPh>
    <rPh sb="5" eb="7">
      <t>マドグチ</t>
    </rPh>
    <rPh sb="8" eb="10">
      <t>セッチ</t>
    </rPh>
    <phoneticPr fontId="15"/>
  </si>
  <si>
    <r>
      <t>就業規則などの社内規定に盛り込んでいる</t>
    </r>
    <r>
      <rPr>
        <sz val="10"/>
        <color theme="0"/>
        <rFont val="ＭＳ 明朝"/>
        <family val="1"/>
        <charset val="128"/>
      </rPr>
      <t>＊＊＊＊＊
＊</t>
    </r>
    <r>
      <rPr>
        <sz val="10"/>
        <rFont val="ＭＳ 明朝"/>
        <family val="1"/>
        <charset val="128"/>
      </rPr>
      <t xml:space="preserve">
</t>
    </r>
    <rPh sb="0" eb="2">
      <t>シュウギョウ</t>
    </rPh>
    <rPh sb="2" eb="4">
      <t>キソク</t>
    </rPh>
    <rPh sb="7" eb="9">
      <t>シャナイ</t>
    </rPh>
    <rPh sb="9" eb="11">
      <t>キテイ</t>
    </rPh>
    <rPh sb="12" eb="13">
      <t>モ</t>
    </rPh>
    <rPh sb="14" eb="15">
      <t>コ</t>
    </rPh>
    <phoneticPr fontId="15"/>
  </si>
  <si>
    <r>
      <t>実施してい
ない</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ジッシ</t>
    </rPh>
    <phoneticPr fontId="15"/>
  </si>
  <si>
    <t>-</t>
    <phoneticPr fontId="5"/>
  </si>
  <si>
    <t>育児休業を取得した期間</t>
    <rPh sb="0" eb="2">
      <t>イクジ</t>
    </rPh>
    <rPh sb="2" eb="4">
      <t>キュウギョウ</t>
    </rPh>
    <rPh sb="5" eb="7">
      <t>シュトク</t>
    </rPh>
    <rPh sb="9" eb="11">
      <t>キカン</t>
    </rPh>
    <phoneticPr fontId="15"/>
  </si>
  <si>
    <r>
      <t>育児・介護
休業法で定める育児休業を取得した男性従業員の数</t>
    </r>
    <r>
      <rPr>
        <sz val="11"/>
        <color theme="0"/>
        <rFont val="ＭＳ 明朝"/>
        <family val="1"/>
        <charset val="128"/>
      </rPr>
      <t>＊＊</t>
    </r>
    <rPh sb="0" eb="2">
      <t>イクジ</t>
    </rPh>
    <rPh sb="3" eb="5">
      <t>カイゴ</t>
    </rPh>
    <rPh sb="6" eb="8">
      <t>キュウギョウ</t>
    </rPh>
    <rPh sb="8" eb="9">
      <t>ホウ</t>
    </rPh>
    <rPh sb="10" eb="11">
      <t>サダ</t>
    </rPh>
    <rPh sb="13" eb="15">
      <t>イクジ</t>
    </rPh>
    <rPh sb="15" eb="17">
      <t>キュウギョウ</t>
    </rPh>
    <rPh sb="18" eb="20">
      <t>シュトク</t>
    </rPh>
    <rPh sb="22" eb="24">
      <t>ダンセイ</t>
    </rPh>
    <rPh sb="24" eb="25">
      <t>ジュウ</t>
    </rPh>
    <rPh sb="25" eb="26">
      <t>ギョウ</t>
    </rPh>
    <rPh sb="26" eb="27">
      <t>イン</t>
    </rPh>
    <rPh sb="28" eb="29">
      <t>カズ</t>
    </rPh>
    <phoneticPr fontId="5"/>
  </si>
  <si>
    <t xml:space="preserve">５日未満
</t>
    <rPh sb="1" eb="2">
      <t>ニチ</t>
    </rPh>
    <rPh sb="2" eb="4">
      <t>ミマン</t>
    </rPh>
    <phoneticPr fontId="15"/>
  </si>
  <si>
    <r>
      <t>５日以上、
２週間未満</t>
    </r>
    <r>
      <rPr>
        <sz val="11"/>
        <color theme="0"/>
        <rFont val="ＭＳ 明朝"/>
        <family val="1"/>
        <charset val="128"/>
      </rPr>
      <t>＊＊</t>
    </r>
    <rPh sb="1" eb="2">
      <t>ニチ</t>
    </rPh>
    <rPh sb="2" eb="4">
      <t>イジョウ</t>
    </rPh>
    <rPh sb="7" eb="9">
      <t>シュウカン</t>
    </rPh>
    <rPh sb="9" eb="11">
      <t>ミマン</t>
    </rPh>
    <phoneticPr fontId="15"/>
  </si>
  <si>
    <r>
      <t>６か月以上
、１２か月未満</t>
    </r>
    <r>
      <rPr>
        <sz val="11"/>
        <color theme="0"/>
        <rFont val="ＭＳ 明朝"/>
        <family val="1"/>
        <charset val="128"/>
      </rPr>
      <t>＊＊＊</t>
    </r>
    <rPh sb="2" eb="3">
      <t>ゲツ</t>
    </rPh>
    <rPh sb="3" eb="5">
      <t>イジョウ</t>
    </rPh>
    <rPh sb="10" eb="11">
      <t>ゲツ</t>
    </rPh>
    <rPh sb="11" eb="13">
      <t>ミマン</t>
    </rPh>
    <phoneticPr fontId="15"/>
  </si>
  <si>
    <r>
      <t>１２か月
以上</t>
    </r>
    <r>
      <rPr>
        <sz val="11"/>
        <color theme="0"/>
        <rFont val="ＭＳ 明朝"/>
        <family val="1"/>
        <charset val="128"/>
      </rPr>
      <t xml:space="preserve">＊＊
</t>
    </r>
    <rPh sb="3" eb="4">
      <t>ゲツ</t>
    </rPh>
    <rPh sb="5" eb="7">
      <t>イジョウ</t>
    </rPh>
    <phoneticPr fontId="15"/>
  </si>
  <si>
    <r>
      <t>２週間以上
、１か月
未満</t>
    </r>
    <r>
      <rPr>
        <sz val="11"/>
        <color theme="0"/>
        <rFont val="ＭＳ 明朝"/>
        <family val="1"/>
        <charset val="128"/>
      </rPr>
      <t>＊＊＊</t>
    </r>
    <rPh sb="1" eb="3">
      <t>シュウカン</t>
    </rPh>
    <rPh sb="3" eb="4">
      <t>ウエ</t>
    </rPh>
    <rPh sb="8" eb="9">
      <t>ゲツ</t>
    </rPh>
    <rPh sb="11" eb="13">
      <t>ミマン</t>
    </rPh>
    <phoneticPr fontId="15"/>
  </si>
  <si>
    <r>
      <t>１か月以上
、３か月
未満</t>
    </r>
    <r>
      <rPr>
        <sz val="11"/>
        <color theme="0"/>
        <rFont val="ＭＳ 明朝"/>
        <family val="1"/>
        <charset val="128"/>
      </rPr>
      <t>＊＊＊</t>
    </r>
    <rPh sb="2" eb="3">
      <t>ゲツ</t>
    </rPh>
    <rPh sb="3" eb="5">
      <t>イジョウ</t>
    </rPh>
    <rPh sb="9" eb="10">
      <t>ゲツ</t>
    </rPh>
    <rPh sb="11" eb="13">
      <t>ミマン</t>
    </rPh>
    <phoneticPr fontId="15"/>
  </si>
  <si>
    <r>
      <t>３か月以上
、６か月
未満</t>
    </r>
    <r>
      <rPr>
        <sz val="11"/>
        <color theme="0"/>
        <rFont val="ＭＳ 明朝"/>
        <family val="1"/>
        <charset val="128"/>
      </rPr>
      <t>＊＊＊</t>
    </r>
    <rPh sb="2" eb="3">
      <t>ゲツ</t>
    </rPh>
    <rPh sb="3" eb="5">
      <t>イジョウ</t>
    </rPh>
    <rPh sb="9" eb="10">
      <t>ゲツ</t>
    </rPh>
    <rPh sb="11" eb="13">
      <t>ミマン</t>
    </rPh>
    <phoneticPr fontId="15"/>
  </si>
  <si>
    <t>-</t>
    <phoneticPr fontId="5"/>
  </si>
  <si>
    <t>付表３４　テレワークの導入状況別事業所数割合</t>
    <rPh sb="0" eb="2">
      <t>フヒョウ</t>
    </rPh>
    <rPh sb="11" eb="13">
      <t>ドウニュウ</t>
    </rPh>
    <rPh sb="13" eb="15">
      <t>ジョウキョウ</t>
    </rPh>
    <phoneticPr fontId="5"/>
  </si>
  <si>
    <r>
      <t>業務内容や手
順を見直した
ことにより、
時間外労働は
減少した</t>
    </r>
    <r>
      <rPr>
        <sz val="9"/>
        <color theme="0"/>
        <rFont val="ＭＳ 明朝"/>
        <family val="1"/>
        <charset val="128"/>
      </rPr>
      <t>＊＊</t>
    </r>
    <r>
      <rPr>
        <sz val="9"/>
        <rFont val="ＭＳ 明朝"/>
        <family val="1"/>
        <charset val="128"/>
      </rPr>
      <t xml:space="preserve">
</t>
    </r>
    <phoneticPr fontId="5"/>
  </si>
  <si>
    <r>
      <t>従業員の増員
により、時間
外労働は減少
した</t>
    </r>
    <r>
      <rPr>
        <sz val="9"/>
        <color theme="0"/>
        <rFont val="ＭＳ 明朝"/>
        <family val="1"/>
        <charset val="128"/>
      </rPr>
      <t>＊＊＊＊</t>
    </r>
    <r>
      <rPr>
        <sz val="9"/>
        <rFont val="ＭＳ 明朝"/>
        <family val="1"/>
        <charset val="128"/>
      </rPr>
      <t xml:space="preserve">
</t>
    </r>
    <rPh sb="4" eb="5">
      <t>ゾウ</t>
    </rPh>
    <rPh sb="5" eb="6">
      <t>イン</t>
    </rPh>
    <phoneticPr fontId="5"/>
  </si>
  <si>
    <r>
      <t>一般従業員の
時間外労働は
減少したが、
管理職等の時
間外労働は増
加した</t>
    </r>
    <r>
      <rPr>
        <sz val="9"/>
        <color theme="0"/>
        <rFont val="ＭＳ 明朝"/>
        <family val="1"/>
        <charset val="128"/>
      </rPr>
      <t>＊＊＊</t>
    </r>
    <r>
      <rPr>
        <sz val="9"/>
        <rFont val="ＭＳ 明朝"/>
        <family val="1"/>
        <charset val="128"/>
      </rPr>
      <t xml:space="preserve">
</t>
    </r>
    <phoneticPr fontId="5"/>
  </si>
  <si>
    <t xml:space="preserve">上限規制開始
前から時間外
労働が少ない
ため、あまり
変わりはない
</t>
    <phoneticPr fontId="5"/>
  </si>
  <si>
    <t xml:space="preserve">その他
</t>
    <phoneticPr fontId="5"/>
  </si>
  <si>
    <t xml:space="preserve">無回答
</t>
    <phoneticPr fontId="5"/>
  </si>
  <si>
    <t>付表１０　令和５年度中の出産予定者の状況</t>
    <rPh sb="0" eb="2">
      <t>フヒョウ</t>
    </rPh>
    <rPh sb="5" eb="7">
      <t>レイワ</t>
    </rPh>
    <phoneticPr fontId="5"/>
  </si>
  <si>
    <t>付表９　令和５年度中の出産予定女性従業員の有無別事業所数割合</t>
    <rPh sb="0" eb="2">
      <t>フヒョウ</t>
    </rPh>
    <rPh sb="4" eb="6">
      <t>レイワ</t>
    </rPh>
    <rPh sb="7" eb="8">
      <t>ネン</t>
    </rPh>
    <phoneticPr fontId="5"/>
  </si>
  <si>
    <t>その他</t>
    <rPh sb="2" eb="3">
      <t>タ</t>
    </rPh>
    <phoneticPr fontId="10"/>
  </si>
  <si>
    <r>
      <t>週休１日制又は
週休１日半制</t>
    </r>
    <r>
      <rPr>
        <sz val="12"/>
        <color theme="0"/>
        <rFont val="ＭＳ 明朝"/>
        <family val="1"/>
        <charset val="128"/>
      </rPr>
      <t>＊</t>
    </r>
    <r>
      <rPr>
        <sz val="12"/>
        <rFont val="ＭＳ 明朝"/>
        <family val="1"/>
        <charset val="128"/>
      </rPr>
      <t xml:space="preserve">
</t>
    </r>
    <rPh sb="0" eb="2">
      <t>シュウキュウ</t>
    </rPh>
    <rPh sb="3" eb="5">
      <t>カセイ</t>
    </rPh>
    <rPh sb="5" eb="6">
      <t>マタ</t>
    </rPh>
    <rPh sb="8" eb="10">
      <t>シュウキュウ</t>
    </rPh>
    <rPh sb="11" eb="12">
      <t>ニチ</t>
    </rPh>
    <rPh sb="12" eb="13">
      <t>ハン</t>
    </rPh>
    <rPh sb="13" eb="14">
      <t>セイ</t>
    </rPh>
    <phoneticPr fontId="10"/>
  </si>
  <si>
    <t xml:space="preserve">完全週休２日制
</t>
    <rPh sb="0" eb="2">
      <t>カンゼン</t>
    </rPh>
    <rPh sb="2" eb="4">
      <t>シュウキュウ</t>
    </rPh>
    <rPh sb="5" eb="6">
      <t>ニチ</t>
    </rPh>
    <rPh sb="6" eb="7">
      <t>セイ</t>
    </rPh>
    <phoneticPr fontId="10"/>
  </si>
  <si>
    <r>
      <t>完全週休２日制を
除く何らかの週休
２日制</t>
    </r>
    <r>
      <rPr>
        <sz val="12"/>
        <color theme="0"/>
        <rFont val="ＭＳ 明朝"/>
        <family val="1"/>
        <charset val="128"/>
      </rPr>
      <t>＊＊＊＊＊</t>
    </r>
    <rPh sb="0" eb="2">
      <t>カンゼン</t>
    </rPh>
    <rPh sb="2" eb="4">
      <t>シュウキュウ</t>
    </rPh>
    <rPh sb="5" eb="6">
      <t>ニチ</t>
    </rPh>
    <rPh sb="6" eb="7">
      <t>セイ</t>
    </rPh>
    <rPh sb="9" eb="10">
      <t>ノゾ</t>
    </rPh>
    <rPh sb="11" eb="12">
      <t>ナン</t>
    </rPh>
    <rPh sb="15" eb="17">
      <t>シュウキュウ</t>
    </rPh>
    <rPh sb="19" eb="20">
      <t>ニチ</t>
    </rPh>
    <rPh sb="20" eb="21">
      <t>セイ</t>
    </rPh>
    <phoneticPr fontId="10"/>
  </si>
  <si>
    <t>割合（％）</t>
    <rPh sb="0" eb="2">
      <t>ワリアイ</t>
    </rPh>
    <phoneticPr fontId="5"/>
  </si>
  <si>
    <r>
      <t>育児・介護休業法で
定める育児休業を設
けている</t>
    </r>
    <r>
      <rPr>
        <sz val="11"/>
        <color theme="0"/>
        <rFont val="ＭＳ 明朝"/>
        <family val="1"/>
        <charset val="128"/>
      </rPr>
      <t>＊＊＊＊＊</t>
    </r>
    <rPh sb="18" eb="19">
      <t>モウ</t>
    </rPh>
    <phoneticPr fontId="15"/>
  </si>
  <si>
    <r>
      <t>企業独自の配偶者出
産時の育児目的休暇
制度を設けている</t>
    </r>
    <r>
      <rPr>
        <sz val="11"/>
        <color indexed="9"/>
        <rFont val="ＭＳ 明朝"/>
        <family val="1"/>
        <charset val="128"/>
      </rPr>
      <t>＊</t>
    </r>
    <rPh sb="23" eb="24">
      <t>モウ</t>
    </rPh>
    <phoneticPr fontId="15"/>
  </si>
  <si>
    <t>付表１３－１　男性の育児休業等の取得者数（出産者数、育児休業取得者及び育児休業取得率）</t>
    <rPh sb="0" eb="2">
      <t>フヒョウ</t>
    </rPh>
    <rPh sb="7" eb="9">
      <t>ダンセイ</t>
    </rPh>
    <rPh sb="10" eb="12">
      <t>イクジ</t>
    </rPh>
    <rPh sb="12" eb="14">
      <t>キュウギョウ</t>
    </rPh>
    <rPh sb="14" eb="15">
      <t>トウ</t>
    </rPh>
    <rPh sb="16" eb="18">
      <t>シュトク</t>
    </rPh>
    <rPh sb="18" eb="19">
      <t>シャ</t>
    </rPh>
    <rPh sb="19" eb="20">
      <t>スウ</t>
    </rPh>
    <rPh sb="21" eb="25">
      <t>シュッサンシャスウ</t>
    </rPh>
    <rPh sb="26" eb="28">
      <t>イクジ</t>
    </rPh>
    <rPh sb="28" eb="30">
      <t>キュウギョウ</t>
    </rPh>
    <rPh sb="30" eb="32">
      <t>シュトク</t>
    </rPh>
    <rPh sb="32" eb="33">
      <t>シャ</t>
    </rPh>
    <rPh sb="33" eb="34">
      <t>オヨ</t>
    </rPh>
    <rPh sb="35" eb="37">
      <t>イクジ</t>
    </rPh>
    <rPh sb="37" eb="42">
      <t>キュウギョウシュトクリツ</t>
    </rPh>
    <phoneticPr fontId="5"/>
  </si>
  <si>
    <t>付表１３－３　育児休業の取得状況（出産者数、育児休業取得者及び育児休業取得率）</t>
    <rPh sb="0" eb="2">
      <t>フヒョウ</t>
    </rPh>
    <rPh sb="7" eb="9">
      <t>イクジ</t>
    </rPh>
    <rPh sb="9" eb="11">
      <t>キュウギョウ</t>
    </rPh>
    <rPh sb="12" eb="14">
      <t>シュトク</t>
    </rPh>
    <rPh sb="14" eb="16">
      <t>ジョウキョウ</t>
    </rPh>
    <rPh sb="17" eb="21">
      <t>シュッサンシャスウ</t>
    </rPh>
    <rPh sb="22" eb="24">
      <t>イクジ</t>
    </rPh>
    <rPh sb="24" eb="26">
      <t>キュウギョウ</t>
    </rPh>
    <rPh sb="26" eb="29">
      <t>シュトクシャ</t>
    </rPh>
    <rPh sb="29" eb="30">
      <t>オヨ</t>
    </rPh>
    <rPh sb="31" eb="33">
      <t>イクジ</t>
    </rPh>
    <rPh sb="33" eb="35">
      <t>キュウギョウ</t>
    </rPh>
    <rPh sb="35" eb="37">
      <t>シュトク</t>
    </rPh>
    <rPh sb="37" eb="38">
      <t>リツ</t>
    </rPh>
    <phoneticPr fontId="5"/>
  </si>
  <si>
    <t>取得できる日数</t>
    <rPh sb="0" eb="2">
      <t>シュトク</t>
    </rPh>
    <rPh sb="5" eb="7">
      <t>ニッスウ</t>
    </rPh>
    <phoneticPr fontId="15"/>
  </si>
  <si>
    <r>
      <t>９４日～６か月
未満</t>
    </r>
    <r>
      <rPr>
        <sz val="11"/>
        <color indexed="9"/>
        <rFont val="ＭＳ 明朝"/>
        <family val="1"/>
        <charset val="128"/>
      </rPr>
      <t>＊＊＊＊＊</t>
    </r>
    <rPh sb="2" eb="3">
      <t>ニチ</t>
    </rPh>
    <rPh sb="6" eb="7">
      <t>ゲツ</t>
    </rPh>
    <rPh sb="8" eb="10">
      <t>ミマン</t>
    </rPh>
    <phoneticPr fontId="15"/>
  </si>
  <si>
    <t xml:space="preserve">６か月以上
</t>
    <rPh sb="2" eb="3">
      <t>ゲツ</t>
    </rPh>
    <rPh sb="3" eb="5">
      <t>イジョウ</t>
    </rPh>
    <phoneticPr fontId="15"/>
  </si>
  <si>
    <r>
      <t>管理職や一般社員を対象にしたハラスメントについての講演や研修会の実施</t>
    </r>
    <r>
      <rPr>
        <sz val="10"/>
        <color theme="0"/>
        <rFont val="ＭＳ 明朝"/>
        <family val="1"/>
        <charset val="128"/>
      </rPr>
      <t>＊＊</t>
    </r>
    <rPh sb="0" eb="2">
      <t>カンリ</t>
    </rPh>
    <rPh sb="2" eb="3">
      <t>ショク</t>
    </rPh>
    <rPh sb="4" eb="6">
      <t>イッパン</t>
    </rPh>
    <rPh sb="6" eb="8">
      <t>シャイン</t>
    </rPh>
    <rPh sb="9" eb="11">
      <t>タイショウ</t>
    </rPh>
    <rPh sb="25" eb="27">
      <t>コウエン</t>
    </rPh>
    <rPh sb="28" eb="31">
      <t>ケンシュウカイ</t>
    </rPh>
    <rPh sb="32" eb="34">
      <t>ジッシ</t>
    </rPh>
    <phoneticPr fontId="15"/>
  </si>
  <si>
    <t>（単位　上段：事業所数／労働者数　下段：割合）</t>
    <rPh sb="4" eb="6">
      <t>ジョウダン</t>
    </rPh>
    <rPh sb="7" eb="10">
      <t>ジギョウショ</t>
    </rPh>
    <rPh sb="10" eb="11">
      <t>スウ</t>
    </rPh>
    <rPh sb="12" eb="15">
      <t>ロウドウシャ</t>
    </rPh>
    <rPh sb="15" eb="16">
      <t>スウ</t>
    </rPh>
    <rPh sb="17" eb="19">
      <t>ゲダン</t>
    </rPh>
    <rPh sb="20" eb="22">
      <t>ワリアイ</t>
    </rPh>
    <phoneticPr fontId="10"/>
  </si>
  <si>
    <r>
      <t>従業員の意識
変化により、
時間外労働は
減少した</t>
    </r>
    <r>
      <rPr>
        <sz val="9"/>
        <color theme="0"/>
        <rFont val="ＭＳ 明朝"/>
        <family val="1"/>
        <charset val="128"/>
      </rPr>
      <t>＊＊</t>
    </r>
    <r>
      <rPr>
        <sz val="9"/>
        <rFont val="ＭＳ 明朝"/>
        <family val="1"/>
        <charset val="128"/>
      </rPr>
      <t xml:space="preserve">
</t>
    </r>
    <rPh sb="4" eb="6">
      <t>イシキ</t>
    </rPh>
    <rPh sb="7" eb="9">
      <t>ヘンカ</t>
    </rPh>
    <phoneticPr fontId="5"/>
  </si>
  <si>
    <r>
      <t>新たな作業機器、システム
の導入等によ
る業務生産性
の向上により
、時間外労働
は減少した</t>
    </r>
    <r>
      <rPr>
        <sz val="9"/>
        <color theme="0"/>
        <rFont val="ＭＳ 明朝"/>
        <family val="1"/>
        <charset val="128"/>
      </rPr>
      <t>＊</t>
    </r>
    <rPh sb="28" eb="30">
      <t>コウジョウ</t>
    </rPh>
    <phoneticPr fontId="5"/>
  </si>
  <si>
    <r>
      <t>就業規則、労働協約
に規定している</t>
    </r>
    <r>
      <rPr>
        <sz val="11"/>
        <color theme="0"/>
        <rFont val="ＭＳ 明朝"/>
        <family val="1"/>
        <charset val="128"/>
      </rPr>
      <t xml:space="preserve">＊＊
</t>
    </r>
    <rPh sb="0" eb="2">
      <t>シュウギョウ</t>
    </rPh>
    <rPh sb="2" eb="4">
      <t>キソク</t>
    </rPh>
    <rPh sb="5" eb="7">
      <t>ロウドウ</t>
    </rPh>
    <rPh sb="7" eb="9">
      <t>キョウヤク</t>
    </rPh>
    <rPh sb="11" eb="13">
      <t>キテイ</t>
    </rPh>
    <phoneticPr fontId="10"/>
  </si>
  <si>
    <r>
      <t>就業規則、労働協約
に規定している以外
の方法で実施してい
る</t>
    </r>
    <r>
      <rPr>
        <sz val="11"/>
        <color theme="0"/>
        <rFont val="ＭＳ 明朝"/>
        <family val="1"/>
        <charset val="128"/>
      </rPr>
      <t>＊＊＊＊＊＊＊＊</t>
    </r>
    <rPh sb="17" eb="19">
      <t>イガイ</t>
    </rPh>
    <rPh sb="21" eb="23">
      <t>ホウホウ</t>
    </rPh>
    <rPh sb="24" eb="26">
      <t>ジッシ</t>
    </rPh>
    <phoneticPr fontId="10"/>
  </si>
  <si>
    <t xml:space="preserve">実施していない
</t>
    <rPh sb="0" eb="2">
      <t>ジッシ</t>
    </rPh>
    <phoneticPr fontId="10"/>
  </si>
  <si>
    <t xml:space="preserve">無回答
</t>
    <rPh sb="0" eb="3">
      <t>ムカイトウ</t>
    </rPh>
    <phoneticPr fontId="10"/>
  </si>
  <si>
    <t>付表３２－１　働き方改革への取組み内容別事業所数割合</t>
    <rPh sb="0" eb="2">
      <t>フヒョウ</t>
    </rPh>
    <phoneticPr fontId="5"/>
  </si>
  <si>
    <t>付表３２－２　働き方改革への取組み内容別事業所数割合</t>
    <rPh sb="0" eb="2">
      <t>フヒョウ</t>
    </rPh>
    <phoneticPr fontId="5"/>
  </si>
  <si>
    <t>付表１８　子の看護休暇制度の利用状況</t>
    <rPh sb="0" eb="2">
      <t>フヒョウ</t>
    </rPh>
    <rPh sb="14" eb="18">
      <t>リヨウジョウキョウ</t>
    </rPh>
    <phoneticPr fontId="5"/>
  </si>
  <si>
    <t>付表１９－１　多様な休暇制度の取得形態、付与日数</t>
    <rPh sb="0" eb="2">
      <t>フヒョウ</t>
    </rPh>
    <rPh sb="15" eb="17">
      <t>シュトク</t>
    </rPh>
    <rPh sb="17" eb="19">
      <t>ケイタイ</t>
    </rPh>
    <rPh sb="20" eb="22">
      <t>フヨ</t>
    </rPh>
    <rPh sb="22" eb="24">
      <t>ニッスウ</t>
    </rPh>
    <phoneticPr fontId="5"/>
  </si>
  <si>
    <t>付表１９－２　多様な休暇制度の取得形態、付与日数</t>
    <rPh sb="0" eb="2">
      <t>フヒョウ</t>
    </rPh>
    <rPh sb="15" eb="17">
      <t>シュトク</t>
    </rPh>
    <rPh sb="17" eb="19">
      <t>ケイタイ</t>
    </rPh>
    <rPh sb="20" eb="22">
      <t>フヨ</t>
    </rPh>
    <rPh sb="22" eb="24">
      <t>ニッスウ</t>
    </rPh>
    <phoneticPr fontId="5"/>
  </si>
  <si>
    <t>付表１９－３　多様な休暇制度の取得形態、付与日数</t>
    <rPh sb="0" eb="2">
      <t>フヒョウ</t>
    </rPh>
    <rPh sb="15" eb="17">
      <t>シュトク</t>
    </rPh>
    <rPh sb="17" eb="19">
      <t>ケイタイ</t>
    </rPh>
    <rPh sb="20" eb="22">
      <t>フヨ</t>
    </rPh>
    <rPh sb="22" eb="24">
      <t>ニッスウ</t>
    </rPh>
    <phoneticPr fontId="5"/>
  </si>
  <si>
    <t>付表１９－４　多様な休暇制度の取得形態、付与日数</t>
    <rPh sb="0" eb="2">
      <t>フヒョウ</t>
    </rPh>
    <rPh sb="15" eb="17">
      <t>シュトク</t>
    </rPh>
    <rPh sb="17" eb="19">
      <t>ケイタイ</t>
    </rPh>
    <rPh sb="20" eb="22">
      <t>フヨ</t>
    </rPh>
    <rPh sb="22" eb="24">
      <t>ニッスウ</t>
    </rPh>
    <phoneticPr fontId="5"/>
  </si>
  <si>
    <t>付表１９－５　多様な休暇制度の取得形態、付与日数</t>
    <rPh sb="0" eb="2">
      <t>フヒョウ</t>
    </rPh>
    <rPh sb="15" eb="17">
      <t>シュトク</t>
    </rPh>
    <rPh sb="17" eb="19">
      <t>ケイタイ</t>
    </rPh>
    <rPh sb="20" eb="22">
      <t>フヨ</t>
    </rPh>
    <rPh sb="22" eb="24">
      <t>ニッスウ</t>
    </rPh>
    <phoneticPr fontId="5"/>
  </si>
  <si>
    <t>付表１９－６　多様な休暇制度の取得形態、付与日数</t>
    <rPh sb="0" eb="2">
      <t>フヒョウ</t>
    </rPh>
    <rPh sb="15" eb="17">
      <t>シュトク</t>
    </rPh>
    <rPh sb="17" eb="19">
      <t>ケイタイ</t>
    </rPh>
    <rPh sb="20" eb="22">
      <t>フヨ</t>
    </rPh>
    <rPh sb="22" eb="24">
      <t>ニッスウ</t>
    </rPh>
    <phoneticPr fontId="5"/>
  </si>
  <si>
    <t>付表２７－２　全管理職者数に占める女性管理職者数割合（役職別）</t>
    <rPh sb="0" eb="2">
      <t>フヒョウ</t>
    </rPh>
    <rPh sb="27" eb="30">
      <t>ヤクショクベツ</t>
    </rPh>
    <phoneticPr fontId="5"/>
  </si>
  <si>
    <t>付表２７－３　全労働者数に占める女性管理職者数割合（役職別）</t>
    <rPh sb="26" eb="29">
      <t>ヤクショクベツ</t>
    </rPh>
    <phoneticPr fontId="5"/>
  </si>
  <si>
    <t>付表２７－４　全管理職者数と女性管理職者数の平均人数（役職別）</t>
    <rPh sb="27" eb="30">
      <t>ヤクショクベツ</t>
    </rPh>
    <phoneticPr fontId="5"/>
  </si>
  <si>
    <t>付表３０－１　職場のパワーハラスメント防止対策別事業所数割合</t>
    <rPh sb="0" eb="2">
      <t>フヒョウ</t>
    </rPh>
    <phoneticPr fontId="5"/>
  </si>
  <si>
    <t>付表３０－２　職場のセクシャルハラスメント防止対策別事業所数割合</t>
    <rPh sb="0" eb="2">
      <t>フヒョウ</t>
    </rPh>
    <phoneticPr fontId="5"/>
  </si>
  <si>
    <t>付表３０－３　職場のマタニティハラスメント防止対策別事業所数割合</t>
    <rPh sb="0" eb="2">
      <t>フヒョウ</t>
    </rPh>
    <rPh sb="21" eb="23">
      <t>ボウシ</t>
    </rPh>
    <phoneticPr fontId="5"/>
  </si>
  <si>
    <t>付表２－１０　常用労働者数割合【 正規職員　合計・男女 】</t>
    <rPh sb="0" eb="2">
      <t>フヒョウ</t>
    </rPh>
    <phoneticPr fontId="5"/>
  </si>
  <si>
    <t>付表２－１１　常用労働者数割合【 非正規職員　合計・男女 】</t>
    <rPh sb="0" eb="2">
      <t>フヒョウ</t>
    </rPh>
    <phoneticPr fontId="5"/>
  </si>
  <si>
    <t>付表１５　配偶者出産休暇の付与形態、取得可能日数及び取得率</t>
    <rPh sb="0" eb="2">
      <t>フヒョウ</t>
    </rPh>
    <rPh sb="24" eb="25">
      <t>オヨ</t>
    </rPh>
    <rPh sb="26" eb="29">
      <t>シュトクリツ</t>
    </rPh>
    <phoneticPr fontId="5"/>
  </si>
  <si>
    <t>付表１６　子の看護休暇制度の就業規則への規定状況別事業所数割合</t>
    <rPh sb="0" eb="2">
      <t>フヒョウ</t>
    </rPh>
    <phoneticPr fontId="5"/>
  </si>
  <si>
    <t>付表３１－１　過去１年間の正社員新規採用人数とそのうち離職した人数【全体】</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6">
      <t>ゼンタイ</t>
    </rPh>
    <phoneticPr fontId="5"/>
  </si>
  <si>
    <t>付表３１－２　過去１年間の正社員新規採用人数とそのうち離職した人数【男】</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オトコ</t>
    </rPh>
    <phoneticPr fontId="5"/>
  </si>
  <si>
    <t>付表３１－３　過去１年間の正社員新規採用人数とそのうち離職した人数【女】</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オンナ</t>
    </rPh>
    <phoneticPr fontId="5"/>
  </si>
  <si>
    <t>付表３３　時間外労働の上限規制による影響別事業所数割合</t>
    <rPh sb="0" eb="2">
      <t>フヒョウ</t>
    </rPh>
    <rPh sb="5" eb="8">
      <t>ジカンガイ</t>
    </rPh>
    <rPh sb="8" eb="10">
      <t>ロウドウ</t>
    </rPh>
    <rPh sb="11" eb="13">
      <t>ジョウゲン</t>
    </rPh>
    <rPh sb="13" eb="15">
      <t>キセイ</t>
    </rPh>
    <rPh sb="18" eb="20">
      <t>エイキョウ</t>
    </rPh>
    <rPh sb="20" eb="21">
      <t>ベツ</t>
    </rPh>
    <phoneticPr fontId="5"/>
  </si>
  <si>
    <t>付表３－２　１事業所・労働者１人あたりの平均週所定労働時間</t>
    <rPh sb="0" eb="2">
      <t>フヒョウ</t>
    </rPh>
    <phoneticPr fontId="5"/>
  </si>
  <si>
    <t>１事業所あたり
週所定労働時間</t>
    <phoneticPr fontId="5"/>
  </si>
  <si>
    <r>
      <t>労働者１人あたり
週所定労働時間</t>
    </r>
    <r>
      <rPr>
        <sz val="12"/>
        <color indexed="9"/>
        <rFont val="ＭＳ 明朝"/>
        <family val="1"/>
        <charset val="128"/>
      </rPr>
      <t>＊</t>
    </r>
    <phoneticPr fontId="5"/>
  </si>
  <si>
    <t>付表５　労働者１人あたりの年次有給休暇の付与日数及び取得状況</t>
    <rPh sb="0" eb="2">
      <t>フヒョウ</t>
    </rPh>
    <phoneticPr fontId="5"/>
  </si>
  <si>
    <t>付表２７－５　女性管理職がいる事業所数割合（役職別）</t>
    <rPh sb="0" eb="2">
      <t>フヒョウ</t>
    </rPh>
    <rPh sb="22" eb="25">
      <t>ヤクショクベツ</t>
    </rPh>
    <phoneticPr fontId="5"/>
  </si>
  <si>
    <t>付表２－１２　常用労働者数割合【 合計・男女 】</t>
    <rPh sb="0" eb="2">
      <t>フヒョウ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</si>
</sst>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_ "/>
    <numFmt numFmtId="177" formatCode="0.0"/>
    <numFmt numFmtId="178" formatCode="#,##0.0;[Red]\-#,##0.0"/>
    <numFmt numFmtId="179" formatCode="0.0%"/>
    <numFmt numFmtId="180" formatCode="\(0.0%\)"/>
    <numFmt numFmtId="181" formatCode="0.0000_ "/>
  </numFmts>
  <fonts count="30" x14ac:knownFonts="1">
    <font>
      <sz val="11"/>
      <name val="ＭＳ Ｐゴシック"/>
      <family val="3"/>
      <charset val="128"/>
    </font>
    <font>
      <sz val="11"/>
      <color theme="1"/>
      <name val="ＭＳ 明朝"/>
      <family val="2"/>
      <charset val="128"/>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sz val="10"/>
      <name val="ＭＳ 明朝"/>
      <family val="1"/>
      <charset val="128"/>
    </font>
    <font>
      <sz val="12"/>
      <name val="ＭＳ Ｐ明朝"/>
      <family val="1"/>
      <charset val="128"/>
    </font>
    <font>
      <sz val="12"/>
      <name val="ＭＳ 明朝"/>
      <family val="1"/>
      <charset val="128"/>
    </font>
    <font>
      <u/>
      <sz val="10"/>
      <color indexed="12"/>
      <name val="ＭＳ Ｐゴシック"/>
      <family val="3"/>
      <charset val="128"/>
    </font>
    <font>
      <sz val="12"/>
      <name val="ＭＳ ゴシック"/>
      <family val="3"/>
      <charset val="128"/>
    </font>
    <font>
      <sz val="11"/>
      <name val="ＭＳ 明朝"/>
      <family val="1"/>
      <charset val="128"/>
    </font>
    <font>
      <sz val="11"/>
      <color indexed="9"/>
      <name val="ＭＳ 明朝"/>
      <family val="1"/>
      <charset val="128"/>
    </font>
    <font>
      <sz val="12"/>
      <color indexed="9"/>
      <name val="ＭＳ 明朝"/>
      <family val="1"/>
      <charset val="128"/>
    </font>
    <font>
      <sz val="10"/>
      <name val="Century"/>
      <family val="1"/>
    </font>
    <font>
      <sz val="11"/>
      <name val="ＭＳ Ｐ明朝"/>
      <family val="1"/>
      <charset val="128"/>
    </font>
    <font>
      <sz val="10"/>
      <color indexed="9"/>
      <name val="ＭＳ 明朝"/>
      <family val="1"/>
      <charset val="128"/>
    </font>
    <font>
      <sz val="10"/>
      <color theme="0"/>
      <name val="ＭＳ 明朝"/>
      <family val="1"/>
      <charset val="128"/>
    </font>
    <font>
      <sz val="11"/>
      <color theme="0"/>
      <name val="ＭＳ 明朝"/>
      <family val="1"/>
      <charset val="128"/>
    </font>
    <font>
      <b/>
      <sz val="10"/>
      <name val="ＭＳ ゴシック"/>
      <family val="3"/>
      <charset val="128"/>
    </font>
    <font>
      <sz val="9"/>
      <color theme="0"/>
      <name val="ＭＳ 明朝"/>
      <family val="1"/>
      <charset val="128"/>
    </font>
    <font>
      <sz val="11"/>
      <color indexed="8"/>
      <name val="ＭＳ Ｐゴシック"/>
      <family val="3"/>
      <charset val="128"/>
    </font>
    <font>
      <sz val="11"/>
      <color theme="0"/>
      <name val="ＭＳ Ｐゴシック"/>
      <family val="3"/>
      <charset val="128"/>
    </font>
    <font>
      <sz val="9"/>
      <name val="ＭＳ Ｐゴシック"/>
      <family val="3"/>
      <charset val="128"/>
    </font>
    <font>
      <sz val="8"/>
      <name val="ＭＳ 明朝"/>
      <family val="1"/>
      <charset val="128"/>
    </font>
    <font>
      <sz val="6"/>
      <name val="ＭＳ 明朝"/>
      <family val="2"/>
      <charset val="128"/>
    </font>
    <font>
      <sz val="12"/>
      <color theme="0"/>
      <name val="ＭＳ 明朝"/>
      <family val="1"/>
      <charset val="128"/>
    </font>
    <font>
      <sz val="12"/>
      <color rgb="FFFF0000"/>
      <name val="ＭＳ 明朝"/>
      <family val="1"/>
      <charset val="128"/>
    </font>
    <font>
      <sz val="10"/>
      <name val="ＭＳ Ｐ明朝"/>
      <family val="1"/>
      <charset val="128"/>
    </font>
  </fonts>
  <fills count="5">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rgb="FFFFC000"/>
        <bgColor indexed="64"/>
      </patternFill>
    </fill>
  </fills>
  <borders count="61">
    <border>
      <left/>
      <right/>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hair">
        <color indexed="64"/>
      </left>
      <right style="medium">
        <color indexed="64"/>
      </right>
      <top style="thin">
        <color indexed="64"/>
      </top>
      <bottom/>
      <diagonal/>
    </border>
    <border>
      <left style="medium">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s>
  <cellStyleXfs count="14">
    <xf numFmtId="0" fontId="0" fillId="0" borderId="0"/>
    <xf numFmtId="38" fontId="4" fillId="0" borderId="0" applyFont="0" applyFill="0" applyBorder="0" applyAlignment="0" applyProtection="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9" fontId="4" fillId="0" borderId="0" applyFont="0" applyFill="0" applyBorder="0" applyAlignment="0" applyProtection="0">
      <alignment vertical="center"/>
    </xf>
    <xf numFmtId="0" fontId="3" fillId="0" borderId="0">
      <alignment vertical="center"/>
    </xf>
    <xf numFmtId="0" fontId="22" fillId="0" borderId="0"/>
    <xf numFmtId="0" fontId="2" fillId="0" borderId="0">
      <alignment vertical="center"/>
    </xf>
    <xf numFmtId="0" fontId="22" fillId="0" borderId="0"/>
  </cellStyleXfs>
  <cellXfs count="360">
    <xf numFmtId="0" fontId="0" fillId="0" borderId="0" xfId="0"/>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176" fontId="8" fillId="0" borderId="0" xfId="0" applyNumberFormat="1" applyFont="1" applyAlignment="1">
      <alignment vertical="center"/>
    </xf>
    <xf numFmtId="176" fontId="8" fillId="0" borderId="1" xfId="0" applyNumberFormat="1" applyFont="1" applyBorder="1" applyAlignment="1">
      <alignment vertical="center"/>
    </xf>
    <xf numFmtId="38" fontId="8" fillId="0" borderId="2" xfId="1" applyFont="1" applyBorder="1" applyAlignment="1">
      <alignment vertical="center"/>
    </xf>
    <xf numFmtId="38" fontId="8" fillId="0" borderId="3" xfId="1" applyFont="1" applyBorder="1" applyAlignment="1">
      <alignment vertical="center"/>
    </xf>
    <xf numFmtId="0" fontId="6" fillId="0" borderId="4" xfId="0" applyFont="1" applyBorder="1" applyAlignment="1">
      <alignment vertical="center"/>
    </xf>
    <xf numFmtId="0" fontId="7" fillId="0" borderId="5" xfId="0" applyFont="1" applyBorder="1" applyAlignment="1">
      <alignment horizontal="distributed" vertical="center" wrapText="1"/>
    </xf>
    <xf numFmtId="0" fontId="6" fillId="0" borderId="5" xfId="0" applyFont="1" applyBorder="1" applyAlignment="1">
      <alignment vertical="center"/>
    </xf>
    <xf numFmtId="0" fontId="7" fillId="0" borderId="5" xfId="0" applyFont="1" applyBorder="1" applyAlignment="1">
      <alignment horizontal="distributed" vertical="center"/>
    </xf>
    <xf numFmtId="0" fontId="8" fillId="0" borderId="2"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1" fillId="0" borderId="0" xfId="0" applyFont="1" applyAlignment="1">
      <alignment vertical="center"/>
    </xf>
    <xf numFmtId="0" fontId="8" fillId="0" borderId="5" xfId="0" applyFont="1" applyBorder="1" applyAlignment="1">
      <alignment vertical="center"/>
    </xf>
    <xf numFmtId="176" fontId="8" fillId="0" borderId="19" xfId="0" applyNumberFormat="1" applyFont="1" applyBorder="1" applyAlignment="1">
      <alignment vertical="center"/>
    </xf>
    <xf numFmtId="0" fontId="8" fillId="0" borderId="20" xfId="0" applyFont="1" applyBorder="1" applyAlignment="1">
      <alignment vertical="center"/>
    </xf>
    <xf numFmtId="176" fontId="8" fillId="0" borderId="21" xfId="0" applyNumberFormat="1" applyFont="1" applyBorder="1" applyAlignment="1">
      <alignment vertical="center"/>
    </xf>
    <xf numFmtId="38" fontId="8" fillId="0" borderId="20" xfId="0" applyNumberFormat="1" applyFont="1" applyBorder="1" applyAlignment="1">
      <alignment vertical="center"/>
    </xf>
    <xf numFmtId="0" fontId="8" fillId="0" borderId="4" xfId="0" applyFont="1" applyBorder="1" applyAlignment="1">
      <alignment vertical="center"/>
    </xf>
    <xf numFmtId="1" fontId="8" fillId="0" borderId="5" xfId="0" applyNumberFormat="1" applyFont="1" applyBorder="1" applyAlignment="1">
      <alignment vertical="center"/>
    </xf>
    <xf numFmtId="38" fontId="8" fillId="0" borderId="2" xfId="1" applyFont="1" applyFill="1" applyBorder="1" applyAlignment="1">
      <alignment vertical="center"/>
    </xf>
    <xf numFmtId="38" fontId="8" fillId="0" borderId="3" xfId="1" applyFont="1" applyFill="1" applyBorder="1" applyAlignment="1">
      <alignment vertical="center"/>
    </xf>
    <xf numFmtId="38" fontId="8" fillId="0" borderId="2" xfId="1" applyFont="1" applyBorder="1" applyAlignment="1">
      <alignment horizontal="right" vertical="center"/>
    </xf>
    <xf numFmtId="0" fontId="8" fillId="0" borderId="2" xfId="0" applyFont="1" applyBorder="1" applyAlignment="1">
      <alignment horizontal="right" vertical="center"/>
    </xf>
    <xf numFmtId="177" fontId="8" fillId="0" borderId="2" xfId="0" applyNumberFormat="1" applyFont="1" applyBorder="1" applyAlignment="1">
      <alignment vertical="center"/>
    </xf>
    <xf numFmtId="179" fontId="16" fillId="0" borderId="6" xfId="0" applyNumberFormat="1" applyFont="1" applyBorder="1" applyAlignment="1">
      <alignment vertical="center"/>
    </xf>
    <xf numFmtId="179" fontId="16" fillId="0" borderId="6" xfId="1" applyNumberFormat="1"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38" fontId="16" fillId="0" borderId="8" xfId="1"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179" fontId="16" fillId="0" borderId="7" xfId="1" applyNumberFormat="1" applyFont="1" applyBorder="1" applyAlignment="1">
      <alignment vertical="center"/>
    </xf>
    <xf numFmtId="179" fontId="6" fillId="0" borderId="11" xfId="0" applyNumberFormat="1" applyFont="1" applyBorder="1" applyAlignment="1">
      <alignment vertical="center"/>
    </xf>
    <xf numFmtId="0" fontId="12" fillId="0" borderId="0" xfId="0" applyFont="1" applyAlignment="1">
      <alignment horizontal="right" vertical="top"/>
    </xf>
    <xf numFmtId="179" fontId="0" fillId="0" borderId="0" xfId="0" applyNumberFormat="1" applyAlignment="1">
      <alignment vertical="center"/>
    </xf>
    <xf numFmtId="179" fontId="16" fillId="0" borderId="6" xfId="0" applyNumberFormat="1" applyFont="1" applyBorder="1" applyAlignment="1">
      <alignment horizontal="right" vertical="center"/>
    </xf>
    <xf numFmtId="180" fontId="16" fillId="0" borderId="6" xfId="0" applyNumberFormat="1" applyFont="1" applyBorder="1" applyAlignment="1">
      <alignment vertical="center"/>
    </xf>
    <xf numFmtId="179" fontId="16" fillId="0" borderId="7" xfId="1" applyNumberFormat="1" applyFont="1" applyBorder="1" applyAlignment="1">
      <alignment horizontal="right" vertical="center"/>
    </xf>
    <xf numFmtId="179" fontId="16" fillId="0" borderId="7" xfId="0" applyNumberFormat="1" applyFont="1" applyBorder="1" applyAlignment="1">
      <alignment vertical="center"/>
    </xf>
    <xf numFmtId="0" fontId="7" fillId="0" borderId="4" xfId="0" applyFont="1" applyBorder="1" applyAlignment="1">
      <alignment vertical="center" wrapText="1"/>
    </xf>
    <xf numFmtId="0" fontId="7" fillId="0" borderId="5" xfId="0" applyFont="1" applyBorder="1" applyAlignment="1">
      <alignment vertical="center" wrapText="1"/>
    </xf>
    <xf numFmtId="38" fontId="0" fillId="0" borderId="0" xfId="0" applyNumberFormat="1" applyAlignment="1">
      <alignment vertical="center"/>
    </xf>
    <xf numFmtId="0" fontId="0" fillId="0" borderId="0" xfId="0" applyAlignment="1">
      <alignment horizontal="center" vertical="center"/>
    </xf>
    <xf numFmtId="0" fontId="12" fillId="0" borderId="5" xfId="0" applyFont="1" applyBorder="1" applyAlignment="1">
      <alignment vertical="center" wrapText="1"/>
    </xf>
    <xf numFmtId="0" fontId="0" fillId="0" borderId="12" xfId="0" applyBorder="1" applyAlignment="1">
      <alignment vertical="center"/>
    </xf>
    <xf numFmtId="0" fontId="12" fillId="0" borderId="4" xfId="0" applyFont="1" applyBorder="1" applyAlignment="1">
      <alignment vertical="center" wrapText="1"/>
    </xf>
    <xf numFmtId="0" fontId="7" fillId="0" borderId="3" xfId="0" applyFont="1" applyBorder="1" applyAlignment="1">
      <alignment horizontal="center" vertical="center" wrapText="1"/>
    </xf>
    <xf numFmtId="0" fontId="7" fillId="0" borderId="17" xfId="0" applyFont="1" applyBorder="1" applyAlignment="1">
      <alignment vertical="center" shrinkToFit="1"/>
    </xf>
    <xf numFmtId="0" fontId="16" fillId="0" borderId="0" xfId="0" applyFont="1" applyAlignment="1">
      <alignment horizontal="right" vertical="center"/>
    </xf>
    <xf numFmtId="0" fontId="9" fillId="0" borderId="0" xfId="0" applyFont="1" applyAlignment="1">
      <alignment vertical="top"/>
    </xf>
    <xf numFmtId="177" fontId="8" fillId="0" borderId="3" xfId="0" applyNumberFormat="1" applyFont="1" applyBorder="1" applyAlignment="1">
      <alignment horizontal="right" vertical="center"/>
    </xf>
    <xf numFmtId="177" fontId="8" fillId="0" borderId="2" xfId="0" applyNumberFormat="1" applyFont="1" applyBorder="1" applyAlignment="1">
      <alignment horizontal="right" vertical="center"/>
    </xf>
    <xf numFmtId="38" fontId="8" fillId="0" borderId="3" xfId="1" applyFont="1" applyBorder="1" applyAlignment="1">
      <alignment horizontal="right" vertical="center"/>
    </xf>
    <xf numFmtId="179" fontId="16" fillId="0" borderId="27" xfId="0" applyNumberFormat="1" applyFont="1" applyBorder="1" applyAlignment="1">
      <alignment vertical="center"/>
    </xf>
    <xf numFmtId="0" fontId="22" fillId="2" borderId="0" xfId="3" applyFill="1" applyAlignment="1">
      <alignment horizontal="center"/>
    </xf>
    <xf numFmtId="0" fontId="22" fillId="0" borderId="0" xfId="3" applyAlignment="1">
      <alignment horizontal="right" wrapText="1"/>
    </xf>
    <xf numFmtId="0" fontId="22" fillId="2" borderId="0" xfId="4" applyFill="1" applyAlignment="1">
      <alignment horizontal="center"/>
    </xf>
    <xf numFmtId="0" fontId="22" fillId="0" borderId="0" xfId="4" applyAlignment="1">
      <alignment horizontal="right" wrapText="1"/>
    </xf>
    <xf numFmtId="0" fontId="22" fillId="0" borderId="0" xfId="5" applyAlignment="1">
      <alignment horizontal="right" wrapText="1"/>
    </xf>
    <xf numFmtId="0" fontId="22" fillId="2" borderId="0" xfId="5" applyFill="1" applyAlignment="1">
      <alignment horizontal="center"/>
    </xf>
    <xf numFmtId="0" fontId="22" fillId="0" borderId="0" xfId="5"/>
    <xf numFmtId="177" fontId="8" fillId="0" borderId="3" xfId="0" applyNumberFormat="1" applyFont="1" applyBorder="1" applyAlignment="1">
      <alignment vertical="center"/>
    </xf>
    <xf numFmtId="0" fontId="22" fillId="0" borderId="0" xfId="6" applyAlignment="1">
      <alignment horizontal="center"/>
    </xf>
    <xf numFmtId="0" fontId="22" fillId="0" borderId="0" xfId="6" applyAlignment="1">
      <alignment horizontal="right" wrapText="1"/>
    </xf>
    <xf numFmtId="0" fontId="22" fillId="0" borderId="0" xfId="7" applyAlignment="1">
      <alignment horizontal="right" wrapText="1"/>
    </xf>
    <xf numFmtId="0" fontId="22" fillId="0" borderId="0" xfId="8" applyAlignment="1">
      <alignment horizontal="right" wrapText="1"/>
    </xf>
    <xf numFmtId="0" fontId="22" fillId="0" borderId="0" xfId="8" applyAlignment="1">
      <alignment horizontal="center"/>
    </xf>
    <xf numFmtId="0" fontId="22" fillId="0" borderId="0" xfId="8"/>
    <xf numFmtId="0" fontId="22" fillId="0" borderId="0" xfId="7" applyAlignment="1">
      <alignment horizontal="center"/>
    </xf>
    <xf numFmtId="38" fontId="16" fillId="0" borderId="14" xfId="1" applyFont="1" applyFill="1" applyBorder="1" applyAlignment="1">
      <alignment vertical="center"/>
    </xf>
    <xf numFmtId="179" fontId="16" fillId="0" borderId="16" xfId="1" applyNumberFormat="1" applyFont="1" applyFill="1" applyBorder="1" applyAlignment="1">
      <alignment vertical="center"/>
    </xf>
    <xf numFmtId="0" fontId="23" fillId="0" borderId="0" xfId="0" applyFont="1" applyAlignment="1">
      <alignment vertical="center"/>
    </xf>
    <xf numFmtId="0" fontId="0" fillId="0" borderId="5" xfId="0" applyBorder="1" applyAlignment="1">
      <alignment vertical="center"/>
    </xf>
    <xf numFmtId="38" fontId="16" fillId="0" borderId="31" xfId="1" applyFont="1" applyFill="1" applyBorder="1" applyAlignment="1">
      <alignment vertical="center"/>
    </xf>
    <xf numFmtId="38" fontId="16" fillId="0" borderId="28" xfId="1" applyFont="1" applyFill="1" applyBorder="1" applyAlignment="1">
      <alignment vertical="center"/>
    </xf>
    <xf numFmtId="38" fontId="16" fillId="0" borderId="8" xfId="1" applyFont="1" applyFill="1" applyBorder="1" applyAlignment="1">
      <alignment vertical="center"/>
    </xf>
    <xf numFmtId="179" fontId="16" fillId="0" borderId="10" xfId="0" applyNumberFormat="1" applyFont="1" applyBorder="1" applyAlignment="1">
      <alignment vertical="center"/>
    </xf>
    <xf numFmtId="179" fontId="16" fillId="0" borderId="7" xfId="1" applyNumberFormat="1" applyFont="1" applyFill="1" applyBorder="1" applyAlignment="1">
      <alignment vertical="center"/>
    </xf>
    <xf numFmtId="38" fontId="8" fillId="0" borderId="3" xfId="1" applyFont="1" applyFill="1" applyBorder="1" applyAlignment="1">
      <alignment horizontal="right" vertical="center"/>
    </xf>
    <xf numFmtId="177" fontId="8" fillId="0" borderId="2" xfId="1" applyNumberFormat="1" applyFont="1" applyFill="1" applyBorder="1" applyAlignment="1">
      <alignment horizontal="right" vertical="center"/>
    </xf>
    <xf numFmtId="0" fontId="7" fillId="0" borderId="18" xfId="0" applyFont="1" applyBorder="1" applyAlignment="1">
      <alignment horizontal="center" vertical="center" wrapText="1"/>
    </xf>
    <xf numFmtId="177" fontId="0" fillId="0" borderId="0" xfId="0" applyNumberFormat="1" applyAlignment="1">
      <alignment vertical="center"/>
    </xf>
    <xf numFmtId="0" fontId="0" fillId="0" borderId="0" xfId="0" applyAlignment="1">
      <alignment vertical="center" wrapText="1"/>
    </xf>
    <xf numFmtId="1" fontId="0" fillId="0" borderId="0" xfId="0" applyNumberFormat="1" applyAlignment="1">
      <alignment vertical="center"/>
    </xf>
    <xf numFmtId="0" fontId="24" fillId="0" borderId="0" xfId="0" applyFont="1" applyAlignment="1">
      <alignment horizontal="right" vertical="center"/>
    </xf>
    <xf numFmtId="0" fontId="0" fillId="0" borderId="33" xfId="0" applyBorder="1" applyAlignment="1">
      <alignment vertical="center"/>
    </xf>
    <xf numFmtId="0" fontId="0" fillId="0" borderId="34" xfId="0" applyBorder="1" applyAlignment="1">
      <alignment vertical="center"/>
    </xf>
    <xf numFmtId="0" fontId="0" fillId="0" borderId="37" xfId="0" applyBorder="1" applyAlignment="1">
      <alignment vertical="center"/>
    </xf>
    <xf numFmtId="1" fontId="8" fillId="0" borderId="2" xfId="1" applyNumberFormat="1" applyFont="1" applyFill="1" applyBorder="1" applyAlignment="1">
      <alignment horizontal="right" vertical="center"/>
    </xf>
    <xf numFmtId="0" fontId="22" fillId="0" borderId="33" xfId="7" applyBorder="1" applyAlignment="1">
      <alignment horizontal="right" wrapText="1"/>
    </xf>
    <xf numFmtId="0" fontId="22" fillId="0" borderId="34" xfId="7" applyBorder="1" applyAlignment="1">
      <alignment horizontal="right" wrapText="1"/>
    </xf>
    <xf numFmtId="176" fontId="0" fillId="0" borderId="0" xfId="0" applyNumberFormat="1" applyAlignment="1">
      <alignment vertical="center"/>
    </xf>
    <xf numFmtId="0" fontId="0" fillId="0" borderId="3" xfId="0" applyBorder="1" applyAlignment="1">
      <alignment vertical="center"/>
    </xf>
    <xf numFmtId="0" fontId="6" fillId="0" borderId="0" xfId="0" applyFont="1" applyAlignment="1">
      <alignment horizontal="right" vertical="center"/>
    </xf>
    <xf numFmtId="0" fontId="6" fillId="0" borderId="0" xfId="0" applyFont="1" applyAlignment="1">
      <alignment horizontal="right"/>
    </xf>
    <xf numFmtId="38" fontId="0" fillId="0" borderId="3" xfId="0" applyNumberFormat="1" applyBorder="1" applyAlignment="1">
      <alignment vertical="center"/>
    </xf>
    <xf numFmtId="0" fontId="7" fillId="0" borderId="0" xfId="0" applyFont="1" applyAlignment="1">
      <alignment horizontal="right" vertical="center"/>
    </xf>
    <xf numFmtId="38" fontId="8" fillId="0" borderId="2" xfId="0" applyNumberFormat="1" applyFont="1" applyBorder="1" applyAlignment="1">
      <alignment vertical="center"/>
    </xf>
    <xf numFmtId="0" fontId="0" fillId="0" borderId="0" xfId="0" applyAlignment="1">
      <alignment horizontal="left" vertical="center"/>
    </xf>
    <xf numFmtId="0" fontId="22" fillId="2" borderId="0" xfId="3" applyFill="1" applyAlignment="1">
      <alignment horizontal="left"/>
    </xf>
    <xf numFmtId="0" fontId="22" fillId="0" borderId="0" xfId="3" applyAlignment="1">
      <alignment horizontal="left" wrapText="1"/>
    </xf>
    <xf numFmtId="38" fontId="0" fillId="0" borderId="0" xfId="0" applyNumberFormat="1" applyAlignment="1">
      <alignment horizontal="left" vertical="center"/>
    </xf>
    <xf numFmtId="177" fontId="0" fillId="0" borderId="0" xfId="9" applyNumberFormat="1" applyFont="1" applyAlignment="1">
      <alignment vertical="center"/>
    </xf>
    <xf numFmtId="179" fontId="22" fillId="0" borderId="33" xfId="7" applyNumberFormat="1" applyBorder="1" applyAlignment="1">
      <alignment horizontal="right" wrapText="1"/>
    </xf>
    <xf numFmtId="179" fontId="0" fillId="0" borderId="33" xfId="0" applyNumberFormat="1" applyBorder="1" applyAlignment="1">
      <alignment vertical="center"/>
    </xf>
    <xf numFmtId="0" fontId="22" fillId="0" borderId="37" xfId="7" applyBorder="1" applyAlignment="1">
      <alignment horizontal="center"/>
    </xf>
    <xf numFmtId="181" fontId="8" fillId="0" borderId="0" xfId="0" applyNumberFormat="1" applyFont="1" applyAlignment="1">
      <alignment vertical="center"/>
    </xf>
    <xf numFmtId="177" fontId="7" fillId="0" borderId="0" xfId="0" applyNumberFormat="1" applyFont="1" applyAlignment="1">
      <alignment horizontal="left" vertical="center"/>
    </xf>
    <xf numFmtId="177" fontId="22" fillId="0" borderId="0" xfId="7" applyNumberFormat="1" applyAlignment="1">
      <alignment horizontal="left" wrapText="1"/>
    </xf>
    <xf numFmtId="177" fontId="22" fillId="0" borderId="0" xfId="7" applyNumberFormat="1" applyAlignment="1">
      <alignment horizontal="left"/>
    </xf>
    <xf numFmtId="177" fontId="0" fillId="0" borderId="0" xfId="0" applyNumberFormat="1" applyAlignment="1">
      <alignment horizontal="left" vertical="center"/>
    </xf>
    <xf numFmtId="0" fontId="22" fillId="0" borderId="0" xfId="11" applyAlignment="1">
      <alignment wrapText="1"/>
    </xf>
    <xf numFmtId="0" fontId="22" fillId="0" borderId="0" xfId="11" applyAlignment="1">
      <alignment horizontal="right" wrapText="1"/>
    </xf>
    <xf numFmtId="0" fontId="22" fillId="2" borderId="0" xfId="11" applyFill="1" applyAlignment="1">
      <alignment horizontal="center"/>
    </xf>
    <xf numFmtId="0" fontId="2" fillId="0" borderId="0" xfId="12">
      <alignment vertical="center"/>
    </xf>
    <xf numFmtId="0" fontId="9" fillId="0" borderId="0" xfId="0" applyFont="1" applyAlignment="1">
      <alignment vertical="center"/>
    </xf>
    <xf numFmtId="179" fontId="16" fillId="0" borderId="6" xfId="1" applyNumberFormat="1" applyFont="1" applyFill="1" applyBorder="1" applyAlignment="1">
      <alignment vertical="center"/>
    </xf>
    <xf numFmtId="179" fontId="16" fillId="0" borderId="10" xfId="1" applyNumberFormat="1" applyFont="1" applyFill="1" applyBorder="1" applyAlignment="1">
      <alignment vertical="center"/>
    </xf>
    <xf numFmtId="1" fontId="8" fillId="0" borderId="5" xfId="0" applyNumberFormat="1" applyFont="1" applyBorder="1" applyAlignment="1">
      <alignment horizontal="right" vertical="center"/>
    </xf>
    <xf numFmtId="38" fontId="8" fillId="0" borderId="0" xfId="1" applyFont="1" applyBorder="1" applyAlignment="1">
      <alignment vertical="center"/>
    </xf>
    <xf numFmtId="0" fontId="1" fillId="0" borderId="0" xfId="12" applyFont="1" applyAlignment="1">
      <alignment vertical="center" wrapText="1"/>
    </xf>
    <xf numFmtId="38" fontId="16" fillId="0" borderId="17" xfId="1" applyFont="1" applyBorder="1" applyAlignment="1">
      <alignment vertical="center"/>
    </xf>
    <xf numFmtId="179" fontId="16" fillId="0" borderId="11" xfId="0" applyNumberFormat="1" applyFont="1" applyBorder="1" applyAlignment="1">
      <alignment vertical="center"/>
    </xf>
    <xf numFmtId="0" fontId="22" fillId="0" borderId="0" xfId="13" applyAlignment="1">
      <alignment horizontal="center"/>
    </xf>
    <xf numFmtId="0" fontId="22" fillId="0" borderId="0" xfId="13" applyAlignment="1">
      <alignment horizontal="right" wrapText="1"/>
    </xf>
    <xf numFmtId="38" fontId="8" fillId="3" borderId="0" xfId="1" applyFont="1" applyFill="1" applyBorder="1" applyAlignment="1">
      <alignment vertical="center"/>
    </xf>
    <xf numFmtId="0" fontId="6" fillId="0" borderId="44" xfId="0" applyFont="1" applyBorder="1" applyAlignment="1">
      <alignment vertical="center"/>
    </xf>
    <xf numFmtId="38" fontId="16" fillId="0" borderId="40" xfId="1" applyFont="1" applyBorder="1" applyAlignment="1">
      <alignment vertical="center"/>
    </xf>
    <xf numFmtId="0" fontId="6" fillId="0" borderId="42" xfId="0" applyFont="1" applyBorder="1" applyAlignment="1">
      <alignment vertical="center"/>
    </xf>
    <xf numFmtId="0" fontId="7" fillId="0" borderId="45" xfId="0" applyFont="1" applyBorder="1" applyAlignment="1">
      <alignment horizontal="center" vertical="center" wrapText="1"/>
    </xf>
    <xf numFmtId="0" fontId="6" fillId="0" borderId="43" xfId="0" applyFont="1" applyBorder="1" applyAlignment="1">
      <alignment vertical="center"/>
    </xf>
    <xf numFmtId="0" fontId="9" fillId="0" borderId="0" xfId="0" applyFont="1" applyAlignment="1">
      <alignment horizontal="center" vertical="center" wrapText="1"/>
    </xf>
    <xf numFmtId="0" fontId="28" fillId="4" borderId="0" xfId="0" applyFont="1" applyFill="1" applyAlignment="1">
      <alignment horizontal="center" vertical="center" wrapText="1"/>
    </xf>
    <xf numFmtId="0" fontId="22" fillId="0" borderId="0" xfId="5" applyAlignment="1">
      <alignment wrapText="1"/>
    </xf>
    <xf numFmtId="38" fontId="8" fillId="0" borderId="51" xfId="0" applyNumberFormat="1" applyFont="1" applyBorder="1" applyAlignment="1">
      <alignment vertical="center"/>
    </xf>
    <xf numFmtId="176" fontId="8" fillId="0" borderId="52" xfId="0" applyNumberFormat="1" applyFont="1" applyBorder="1" applyAlignment="1">
      <alignment vertical="center"/>
    </xf>
    <xf numFmtId="38" fontId="16" fillId="0" borderId="59" xfId="1" applyFont="1" applyBorder="1" applyAlignment="1">
      <alignment vertical="center"/>
    </xf>
    <xf numFmtId="0" fontId="6" fillId="0" borderId="54" xfId="0" applyFont="1" applyBorder="1" applyAlignment="1">
      <alignment vertical="center"/>
    </xf>
    <xf numFmtId="0" fontId="6" fillId="0" borderId="55" xfId="0" applyFont="1" applyBorder="1" applyAlignment="1">
      <alignment vertical="center"/>
    </xf>
    <xf numFmtId="38" fontId="16" fillId="0" borderId="55" xfId="1" applyFont="1" applyBorder="1" applyAlignment="1">
      <alignment vertical="center"/>
    </xf>
    <xf numFmtId="38" fontId="16" fillId="0" borderId="59" xfId="1" applyFont="1" applyFill="1" applyBorder="1" applyAlignment="1">
      <alignment vertical="center"/>
    </xf>
    <xf numFmtId="0" fontId="12" fillId="0" borderId="38" xfId="12" applyFont="1" applyBorder="1" applyAlignment="1">
      <alignment horizontal="center" vertical="center" wrapText="1"/>
    </xf>
    <xf numFmtId="38" fontId="16" fillId="0" borderId="60" xfId="1" applyFont="1" applyBorder="1" applyAlignment="1">
      <alignment vertical="center"/>
    </xf>
    <xf numFmtId="38" fontId="16" fillId="0" borderId="53" xfId="1" applyFont="1" applyFill="1" applyBorder="1" applyAlignment="1">
      <alignment vertical="center"/>
    </xf>
    <xf numFmtId="177" fontId="22" fillId="0" borderId="46" xfId="13" applyNumberFormat="1" applyBorder="1" applyAlignment="1">
      <alignment horizontal="right" wrapText="1"/>
    </xf>
    <xf numFmtId="177" fontId="0" fillId="0" borderId="0" xfId="0" applyNumberFormat="1" applyAlignment="1">
      <alignment horizontal="right"/>
    </xf>
    <xf numFmtId="0" fontId="22" fillId="2" borderId="0" xfId="13" applyFill="1" applyAlignment="1">
      <alignment horizontal="center"/>
    </xf>
    <xf numFmtId="0" fontId="0" fillId="0" borderId="46" xfId="0" applyBorder="1"/>
    <xf numFmtId="177" fontId="22" fillId="0" borderId="0" xfId="13" applyNumberFormat="1" applyAlignment="1">
      <alignment horizontal="right" wrapText="1"/>
    </xf>
    <xf numFmtId="177" fontId="0" fillId="0" borderId="46" xfId="0" applyNumberFormat="1" applyBorder="1" applyAlignment="1">
      <alignment horizontal="right"/>
    </xf>
    <xf numFmtId="0" fontId="0" fillId="0" borderId="0" xfId="0" applyAlignment="1">
      <alignment horizontal="right" vertical="center"/>
    </xf>
    <xf numFmtId="0" fontId="6" fillId="0" borderId="8" xfId="0" applyFont="1" applyBorder="1" applyAlignment="1">
      <alignment horizontal="center" vertical="distributed" textRotation="255" justifyLastLine="1"/>
    </xf>
    <xf numFmtId="0" fontId="6" fillId="0" borderId="7" xfId="0" applyFont="1" applyBorder="1" applyAlignment="1">
      <alignment horizontal="center" vertical="distributed" textRotation="255" justifyLastLine="1"/>
    </xf>
    <xf numFmtId="0" fontId="6" fillId="0" borderId="6" xfId="0" applyFont="1" applyBorder="1" applyAlignment="1">
      <alignment horizontal="center" vertical="distributed" textRotation="255" justifyLastLine="1"/>
    </xf>
    <xf numFmtId="0" fontId="6" fillId="0" borderId="8"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6" xfId="0" applyFont="1" applyBorder="1" applyAlignment="1">
      <alignment horizontal="center" vertical="center" textRotation="255"/>
    </xf>
    <xf numFmtId="0" fontId="9" fillId="0" borderId="2"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4" xfId="0" applyFont="1" applyBorder="1" applyAlignment="1">
      <alignment horizontal="distributed" vertical="center" justifyLastLine="1"/>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0" fontId="9" fillId="0" borderId="14"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0" xfId="0" applyFont="1" applyAlignment="1">
      <alignment horizontal="center" vertical="center"/>
    </xf>
    <xf numFmtId="0" fontId="9" fillId="0" borderId="15" xfId="0" applyFont="1" applyBorder="1" applyAlignment="1">
      <alignment horizontal="center" vertical="center"/>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7" fillId="0" borderId="5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7"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23" xfId="0" applyFont="1" applyBorder="1" applyAlignment="1">
      <alignment horizontal="center" vertical="center" wrapText="1"/>
    </xf>
    <xf numFmtId="0" fontId="12" fillId="0" borderId="17"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xf>
    <xf numFmtId="0" fontId="12" fillId="0" borderId="23" xfId="0" applyFont="1" applyBorder="1" applyAlignment="1">
      <alignment horizontal="center" vertical="center"/>
    </xf>
    <xf numFmtId="0" fontId="12" fillId="0" borderId="26" xfId="0" applyFont="1" applyBorder="1" applyAlignment="1">
      <alignment horizontal="center" vertical="center"/>
    </xf>
    <xf numFmtId="0" fontId="9"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176" fontId="29" fillId="0" borderId="13" xfId="0" applyNumberFormat="1" applyFont="1" applyBorder="1" applyAlignment="1">
      <alignment horizontal="center" vertical="center" wrapText="1"/>
    </xf>
    <xf numFmtId="176" fontId="29" fillId="0" borderId="9" xfId="0" applyNumberFormat="1" applyFont="1" applyBorder="1" applyAlignment="1">
      <alignment horizontal="center" vertical="center"/>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xf>
    <xf numFmtId="0" fontId="12" fillId="0" borderId="6" xfId="0" applyFont="1" applyBorder="1" applyAlignment="1">
      <alignment horizontal="center" vertical="center"/>
    </xf>
    <xf numFmtId="178" fontId="16" fillId="0" borderId="8" xfId="1" applyNumberFormat="1" applyFont="1" applyBorder="1" applyAlignment="1">
      <alignment horizontal="center" vertical="center"/>
    </xf>
    <xf numFmtId="178" fontId="16" fillId="0" borderId="6" xfId="1" applyNumberFormat="1" applyFont="1" applyBorder="1" applyAlignment="1">
      <alignment horizontal="center"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18" xfId="0" applyFont="1" applyBorder="1" applyAlignment="1">
      <alignment horizontal="distributed" vertical="center"/>
    </xf>
    <xf numFmtId="0" fontId="7" fillId="0" borderId="12" xfId="0" applyFont="1" applyBorder="1" applyAlignment="1">
      <alignment horizontal="distributed" vertical="center"/>
    </xf>
    <xf numFmtId="0" fontId="7" fillId="0" borderId="14"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9" fillId="0" borderId="14" xfId="0" applyFont="1" applyBorder="1" applyAlignment="1">
      <alignment horizontal="distributed" vertical="center" justifyLastLine="1"/>
    </xf>
    <xf numFmtId="0" fontId="9" fillId="0" borderId="18" xfId="0" applyFont="1" applyBorder="1" applyAlignment="1">
      <alignment horizontal="distributed" vertical="center" justifyLastLine="1"/>
    </xf>
    <xf numFmtId="0" fontId="9" fillId="0" borderId="17" xfId="0" applyFont="1" applyBorder="1" applyAlignment="1">
      <alignment horizontal="distributed" vertical="center" justifyLastLine="1"/>
    </xf>
    <xf numFmtId="0" fontId="9" fillId="0" borderId="1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1" xfId="0" applyFont="1" applyBorder="1" applyAlignment="1">
      <alignment horizontal="distributed" vertical="center" justifyLastLine="1"/>
    </xf>
    <xf numFmtId="0" fontId="7" fillId="0" borderId="18" xfId="0" applyFont="1" applyBorder="1" applyAlignment="1">
      <alignment horizontal="distributed"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wrapText="1"/>
    </xf>
    <xf numFmtId="0" fontId="7" fillId="0" borderId="56" xfId="0" applyFont="1" applyBorder="1" applyAlignment="1">
      <alignment horizontal="center" vertical="center"/>
    </xf>
    <xf numFmtId="0" fontId="7" fillId="0" borderId="38" xfId="0" applyFont="1" applyBorder="1" applyAlignment="1">
      <alignment horizontal="center" vertical="center"/>
    </xf>
    <xf numFmtId="0" fontId="12" fillId="0" borderId="53" xfId="0" applyFont="1" applyBorder="1" applyAlignment="1">
      <alignment vertical="center" wrapText="1"/>
    </xf>
    <xf numFmtId="0" fontId="12" fillId="0" borderId="16" xfId="0" applyFont="1" applyBorder="1" applyAlignment="1">
      <alignment vertical="center" wrapText="1"/>
    </xf>
    <xf numFmtId="0" fontId="12" fillId="0" borderId="10" xfId="0" applyFont="1" applyBorder="1" applyAlignment="1">
      <alignment vertical="center" wrapText="1"/>
    </xf>
    <xf numFmtId="0" fontId="12" fillId="0" borderId="59"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58" xfId="0" applyFont="1" applyBorder="1" applyAlignment="1">
      <alignment horizontal="center" vertical="center" wrapText="1"/>
    </xf>
    <xf numFmtId="38" fontId="16" fillId="0" borderId="8" xfId="1" applyFont="1" applyBorder="1" applyAlignment="1">
      <alignment horizontal="right" vertical="top"/>
    </xf>
    <xf numFmtId="38" fontId="16" fillId="0" borderId="6" xfId="1" applyFont="1" applyBorder="1" applyAlignment="1">
      <alignment horizontal="right" vertical="top"/>
    </xf>
    <xf numFmtId="0" fontId="12" fillId="0" borderId="2"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1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5" xfId="0" applyFont="1" applyBorder="1" applyAlignment="1">
      <alignment horizontal="center" vertical="center" wrapText="1"/>
    </xf>
    <xf numFmtId="178" fontId="16" fillId="0" borderId="39" xfId="1" applyNumberFormat="1" applyFont="1" applyFill="1" applyBorder="1" applyAlignment="1">
      <alignment horizontal="right" vertical="center"/>
    </xf>
    <xf numFmtId="178" fontId="16" fillId="0" borderId="6" xfId="1" applyNumberFormat="1" applyFont="1" applyFill="1" applyBorder="1" applyAlignment="1">
      <alignment horizontal="right" vertical="center"/>
    </xf>
    <xf numFmtId="38" fontId="16" fillId="0" borderId="39" xfId="1" applyFont="1" applyFill="1" applyBorder="1" applyAlignment="1">
      <alignment horizontal="right" vertical="center"/>
    </xf>
    <xf numFmtId="38" fontId="16" fillId="0" borderId="6" xfId="1" applyFont="1" applyFill="1" applyBorder="1" applyAlignment="1">
      <alignment horizontal="right" vertical="center"/>
    </xf>
    <xf numFmtId="0" fontId="7" fillId="0" borderId="3" xfId="0" applyFont="1" applyBorder="1" applyAlignment="1">
      <alignment horizontal="center" vertical="center" wrapText="1"/>
    </xf>
    <xf numFmtId="178" fontId="16" fillId="0" borderId="8" xfId="1" applyNumberFormat="1" applyFont="1" applyFill="1" applyBorder="1" applyAlignment="1">
      <alignment horizontal="right" vertical="center"/>
    </xf>
    <xf numFmtId="178" fontId="16" fillId="0" borderId="39" xfId="1" applyNumberFormat="1" applyFont="1" applyBorder="1" applyAlignment="1">
      <alignment horizontal="center" vertical="center"/>
    </xf>
    <xf numFmtId="178" fontId="16" fillId="0" borderId="59" xfId="1" applyNumberFormat="1" applyFont="1" applyBorder="1" applyAlignment="1">
      <alignment horizontal="center" vertical="center"/>
    </xf>
    <xf numFmtId="0" fontId="6" fillId="0" borderId="59" xfId="0" applyFont="1" applyBorder="1" applyAlignment="1">
      <alignment horizontal="center" vertical="center" textRotation="255"/>
    </xf>
    <xf numFmtId="0" fontId="9" fillId="0" borderId="53" xfId="0" applyFont="1" applyBorder="1" applyAlignment="1">
      <alignment horizontal="distributed" vertical="center" justifyLastLine="1"/>
    </xf>
    <xf numFmtId="0" fontId="9" fillId="0" borderId="54" xfId="0" applyFont="1" applyBorder="1" applyAlignment="1">
      <alignment horizontal="distributed" vertical="center" justifyLastLine="1"/>
    </xf>
    <xf numFmtId="0" fontId="9" fillId="0" borderId="55" xfId="0" applyFont="1" applyBorder="1" applyAlignment="1">
      <alignment horizontal="distributed" vertical="center" justifyLastLine="1"/>
    </xf>
    <xf numFmtId="0" fontId="6" fillId="0" borderId="59" xfId="0" applyFont="1" applyBorder="1" applyAlignment="1">
      <alignment horizontal="center" vertical="center" wrapText="1"/>
    </xf>
    <xf numFmtId="0" fontId="6"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9" fillId="0" borderId="55" xfId="0" applyFont="1" applyBorder="1" applyAlignment="1">
      <alignment horizontal="center" vertical="center"/>
    </xf>
    <xf numFmtId="0" fontId="25" fillId="0" borderId="59"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56" xfId="0" applyFont="1" applyBorder="1" applyAlignment="1">
      <alignment horizontal="center" vertical="center" wrapText="1"/>
    </xf>
    <xf numFmtId="0" fontId="6" fillId="0" borderId="59" xfId="0" applyFont="1" applyBorder="1" applyAlignment="1">
      <alignment horizontal="center" vertical="distributed" textRotation="255" justifyLastLine="1"/>
    </xf>
    <xf numFmtId="0" fontId="7" fillId="0" borderId="54" xfId="0" applyFont="1" applyBorder="1" applyAlignment="1">
      <alignment horizontal="distributed" vertical="center"/>
    </xf>
    <xf numFmtId="0" fontId="7" fillId="0" borderId="54" xfId="0" applyFont="1" applyBorder="1" applyAlignment="1">
      <alignment horizontal="distributed" vertical="center" wrapText="1"/>
    </xf>
    <xf numFmtId="178" fontId="16" fillId="0" borderId="39" xfId="1" applyNumberFormat="1" applyFont="1" applyFill="1" applyBorder="1" applyAlignment="1">
      <alignment horizontal="center" vertical="center"/>
    </xf>
    <xf numFmtId="178" fontId="16" fillId="0" borderId="6" xfId="1" applyNumberFormat="1" applyFont="1" applyFill="1" applyBorder="1" applyAlignment="1">
      <alignment horizontal="center" vertical="center"/>
    </xf>
    <xf numFmtId="0" fontId="7" fillId="0" borderId="1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55" xfId="0" applyFont="1" applyBorder="1" applyAlignment="1">
      <alignment horizontal="center" vertical="center" wrapText="1"/>
    </xf>
    <xf numFmtId="0" fontId="12" fillId="0" borderId="0" xfId="0" applyFont="1" applyAlignment="1">
      <alignment horizontal="center" vertical="center" wrapText="1"/>
    </xf>
    <xf numFmtId="178" fontId="16" fillId="0" borderId="40" xfId="1" applyNumberFormat="1"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3" xfId="0" applyFont="1" applyBorder="1" applyAlignment="1">
      <alignment horizontal="distributed" vertical="center"/>
    </xf>
    <xf numFmtId="0" fontId="7" fillId="0" borderId="42" xfId="0" applyFont="1" applyBorder="1" applyAlignment="1">
      <alignment horizontal="center" vertical="center" wrapText="1"/>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6" fillId="0" borderId="40" xfId="0" applyFont="1" applyBorder="1" applyAlignment="1">
      <alignment horizontal="center" vertical="center" textRotation="255"/>
    </xf>
    <xf numFmtId="0" fontId="9" fillId="0" borderId="42" xfId="0" applyFont="1" applyBorder="1" applyAlignment="1">
      <alignment horizontal="distributed" vertical="center" justifyLastLine="1"/>
    </xf>
    <xf numFmtId="0" fontId="9" fillId="0" borderId="43" xfId="0" applyFont="1" applyBorder="1" applyAlignment="1">
      <alignment horizontal="distributed" vertical="center" justifyLastLine="1"/>
    </xf>
    <xf numFmtId="0" fontId="9" fillId="0" borderId="44" xfId="0" applyFont="1" applyBorder="1" applyAlignment="1">
      <alignment horizontal="distributed" vertical="center" justifyLastLine="1"/>
    </xf>
    <xf numFmtId="0" fontId="6" fillId="0" borderId="40" xfId="0" applyFont="1" applyBorder="1" applyAlignment="1">
      <alignment horizontal="center" vertical="distributed" textRotation="255" justifyLastLine="1"/>
    </xf>
    <xf numFmtId="0" fontId="7" fillId="0" borderId="41" xfId="0" applyFont="1" applyBorder="1" applyAlignment="1">
      <alignment horizontal="distributed" vertical="center"/>
    </xf>
    <xf numFmtId="0" fontId="7" fillId="0" borderId="43" xfId="0" applyFont="1" applyBorder="1" applyAlignment="1">
      <alignment horizontal="distributed" vertical="center" wrapText="1"/>
    </xf>
    <xf numFmtId="0" fontId="7" fillId="0" borderId="40" xfId="0" applyFont="1" applyBorder="1" applyAlignment="1">
      <alignment horizontal="center" vertical="center" wrapText="1"/>
    </xf>
    <xf numFmtId="0" fontId="7" fillId="0" borderId="5" xfId="0" applyFont="1" applyBorder="1" applyAlignment="1">
      <alignment horizontal="center" vertical="center" shrinkToFit="1"/>
    </xf>
    <xf numFmtId="0" fontId="7" fillId="0" borderId="4" xfId="0" applyFont="1" applyBorder="1" applyAlignment="1">
      <alignment horizontal="center" vertical="center" shrinkToFit="1"/>
    </xf>
    <xf numFmtId="0" fontId="12" fillId="0" borderId="38" xfId="0"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7" xfId="0" applyFont="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7" fillId="0" borderId="38" xfId="0" applyFont="1" applyBorder="1" applyAlignment="1">
      <alignment horizontal="center" vertical="center" wrapText="1"/>
    </xf>
    <xf numFmtId="0" fontId="7" fillId="0" borderId="15" xfId="0" applyFont="1" applyBorder="1" applyAlignment="1">
      <alignment horizontal="center" vertical="center" wrapText="1"/>
    </xf>
    <xf numFmtId="0" fontId="6" fillId="0" borderId="7" xfId="0" applyFont="1" applyBorder="1" applyAlignment="1">
      <alignment horizontal="center" vertical="center" wrapText="1"/>
    </xf>
    <xf numFmtId="0" fontId="7" fillId="0" borderId="54" xfId="2" applyFont="1" applyBorder="1" applyAlignment="1">
      <alignment horizontal="center" vertical="center" wrapText="1"/>
    </xf>
    <xf numFmtId="0" fontId="7" fillId="0" borderId="0" xfId="2" applyFont="1" applyAlignment="1">
      <alignment horizontal="center" vertical="center" wrapText="1"/>
    </xf>
    <xf numFmtId="0" fontId="7" fillId="0" borderId="12"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12" fillId="0" borderId="59" xfId="12" applyFont="1" applyBorder="1" applyAlignment="1">
      <alignment horizontal="center" vertical="center" wrapText="1"/>
    </xf>
    <xf numFmtId="0" fontId="12" fillId="0" borderId="7" xfId="12" applyFont="1" applyBorder="1" applyAlignment="1">
      <alignment horizontal="center" vertical="center"/>
    </xf>
    <xf numFmtId="0" fontId="12" fillId="0" borderId="6" xfId="12" applyFont="1" applyBorder="1" applyAlignment="1">
      <alignment horizontal="center" vertical="center"/>
    </xf>
    <xf numFmtId="0" fontId="12" fillId="0" borderId="56" xfId="12" applyFont="1" applyBorder="1" applyAlignment="1">
      <alignment horizontal="center" vertical="center"/>
    </xf>
    <xf numFmtId="0" fontId="12" fillId="0" borderId="57" xfId="12" applyFont="1" applyBorder="1" applyAlignment="1">
      <alignment horizontal="center" vertical="center"/>
    </xf>
    <xf numFmtId="0" fontId="12" fillId="0" borderId="58" xfId="12" applyFont="1" applyBorder="1" applyAlignment="1">
      <alignment horizontal="center" vertical="center"/>
    </xf>
    <xf numFmtId="0" fontId="12" fillId="0" borderId="53" xfId="12" applyFont="1" applyBorder="1" applyAlignment="1">
      <alignment horizontal="center" vertical="center"/>
    </xf>
    <xf numFmtId="0" fontId="12" fillId="0" borderId="55" xfId="12" applyFont="1" applyBorder="1" applyAlignment="1">
      <alignment horizontal="center" vertical="center"/>
    </xf>
    <xf numFmtId="0" fontId="12" fillId="0" borderId="10" xfId="12" applyFont="1" applyBorder="1" applyAlignment="1">
      <alignment horizontal="center" vertical="center"/>
    </xf>
    <xf numFmtId="0" fontId="12" fillId="0" borderId="11" xfId="12" applyFont="1" applyBorder="1" applyAlignment="1">
      <alignment horizontal="center" vertical="center"/>
    </xf>
    <xf numFmtId="0" fontId="6" fillId="0" borderId="8"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8" xfId="0" applyFont="1" applyBorder="1" applyAlignment="1">
      <alignment horizontal="center" vertical="center"/>
    </xf>
    <xf numFmtId="0" fontId="6" fillId="0" borderId="5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8" xfId="0" applyFont="1" applyBorder="1" applyAlignment="1">
      <alignment horizontal="center" vertical="center"/>
    </xf>
  </cellXfs>
  <cellStyles count="14">
    <cellStyle name="パーセント" xfId="9" builtinId="5"/>
    <cellStyle name="桁区切り 2" xfId="1"/>
    <cellStyle name="標準" xfId="0" builtinId="0"/>
    <cellStyle name="標準 2" xfId="2"/>
    <cellStyle name="標準 3" xfId="10"/>
    <cellStyle name="標準 3 2" xfId="12"/>
    <cellStyle name="標準_Sheet1" xfId="13"/>
    <cellStyle name="標準_付表22" xfId="11"/>
    <cellStyle name="標準_付表2-4" xfId="3"/>
    <cellStyle name="標準_付表3-2" xfId="4"/>
    <cellStyle name="標準_付表4-2" xfId="5"/>
    <cellStyle name="標準_付表5" xfId="6"/>
    <cellStyle name="標準_付表7-1" xfId="7"/>
    <cellStyle name="標準_付表7-2" xfId="8"/>
  </cellStyles>
  <dxfs count="0"/>
  <tableStyles count="0" defaultTableStyle="TableStyleMedium2" defaultPivotStyle="PivotStyleLight16"/>
  <colors>
    <mruColors>
      <color rgb="FFFFBEAF"/>
      <color rgb="FFFF99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C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C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C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E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E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E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xdr:colOff>
      <xdr:row>3</xdr:row>
      <xdr:rowOff>6350</xdr:rowOff>
    </xdr:from>
    <xdr:to>
      <xdr:col>5</xdr:col>
      <xdr:colOff>9525</xdr:colOff>
      <xdr:row>3</xdr:row>
      <xdr:rowOff>6350</xdr:rowOff>
    </xdr:to>
    <xdr:sp macro="" textlink="">
      <xdr:nvSpPr>
        <xdr:cNvPr id="5" name="Text Box 19">
          <a:extLst>
            <a:ext uri="{FF2B5EF4-FFF2-40B4-BE49-F238E27FC236}">
              <a16:creationId xmlns:a16="http://schemas.microsoft.com/office/drawing/2014/main" id="{00000000-0008-0000-2F00-000005000000}"/>
            </a:ext>
          </a:extLst>
        </xdr:cNvPr>
        <xdr:cNvSpPr txBox="1">
          <a:spLocks noChangeArrowheads="1"/>
        </xdr:cNvSpPr>
      </xdr:nvSpPr>
      <xdr:spPr bwMode="auto">
        <a:xfrm>
          <a:off x="2771775" y="52070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8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5.88671875" style="1" customWidth="1"/>
    <col min="7" max="7" width="5.33203125" style="1" customWidth="1"/>
    <col min="8" max="8" width="6.6640625" style="1" customWidth="1"/>
    <col min="9" max="9" width="5.33203125" style="1" customWidth="1"/>
    <col min="10" max="10" width="6.6640625" style="1" customWidth="1"/>
    <col min="11" max="11" width="5.33203125" style="1" customWidth="1"/>
    <col min="12" max="12" width="6.6640625" style="1" customWidth="1"/>
    <col min="13" max="13" width="5.33203125" style="1" customWidth="1"/>
    <col min="14" max="14" width="6.6640625" style="1" customWidth="1"/>
    <col min="15" max="15" width="5.33203125" style="1" customWidth="1"/>
    <col min="16" max="16" width="6.6640625" style="1" customWidth="1"/>
    <col min="17" max="17" width="5.33203125" style="1" customWidth="1"/>
    <col min="18" max="18" width="6.6640625" style="1" customWidth="1"/>
    <col min="19" max="19" width="5.33203125" style="1" customWidth="1"/>
    <col min="20" max="20" width="6.6640625" style="1" customWidth="1"/>
    <col min="21" max="21" width="5.33203125" style="1" customWidth="1"/>
    <col min="22" max="22" width="6.6640625" style="1" customWidth="1"/>
    <col min="23" max="23" width="11" style="1" customWidth="1"/>
    <col min="24" max="16384" width="9" style="1"/>
  </cols>
  <sheetData>
    <row r="1" spans="1:24" ht="14.4" x14ac:dyDescent="0.2">
      <c r="A1" s="16" t="s">
        <v>64</v>
      </c>
    </row>
    <row r="3" spans="1:24" ht="18" customHeight="1" x14ac:dyDescent="0.2">
      <c r="A3" s="170" t="s">
        <v>63</v>
      </c>
      <c r="B3" s="171"/>
      <c r="C3" s="171"/>
      <c r="D3" s="171"/>
      <c r="E3" s="172"/>
      <c r="F3" s="179" t="s">
        <v>62</v>
      </c>
      <c r="G3" s="183" t="s">
        <v>61</v>
      </c>
      <c r="H3" s="184"/>
      <c r="I3" s="184"/>
      <c r="J3" s="184"/>
      <c r="K3" s="184"/>
      <c r="L3" s="184"/>
      <c r="M3" s="184"/>
      <c r="N3" s="184"/>
      <c r="O3" s="184"/>
      <c r="P3" s="185"/>
      <c r="Q3" s="180" t="s">
        <v>60</v>
      </c>
      <c r="R3" s="180"/>
      <c r="S3" s="180"/>
      <c r="T3" s="180"/>
      <c r="U3" s="180"/>
      <c r="V3" s="180"/>
      <c r="W3" s="15"/>
    </row>
    <row r="4" spans="1:24" ht="31.5" customHeight="1" x14ac:dyDescent="0.2">
      <c r="A4" s="173"/>
      <c r="B4" s="174"/>
      <c r="C4" s="174"/>
      <c r="D4" s="174"/>
      <c r="E4" s="175"/>
      <c r="F4" s="180"/>
      <c r="G4" s="180" t="s">
        <v>59</v>
      </c>
      <c r="H4" s="180"/>
      <c r="I4" s="180" t="s">
        <v>58</v>
      </c>
      <c r="J4" s="180"/>
      <c r="K4" s="180" t="s">
        <v>57</v>
      </c>
      <c r="L4" s="180"/>
      <c r="M4" s="180" t="s">
        <v>56</v>
      </c>
      <c r="N4" s="180"/>
      <c r="O4" s="180" t="s">
        <v>55</v>
      </c>
      <c r="P4" s="180"/>
      <c r="Q4" s="180" t="s">
        <v>54</v>
      </c>
      <c r="R4" s="180"/>
      <c r="S4" s="180" t="s">
        <v>53</v>
      </c>
      <c r="T4" s="180"/>
      <c r="U4" s="180" t="s">
        <v>52</v>
      </c>
      <c r="V4" s="180"/>
      <c r="W4" s="15"/>
    </row>
    <row r="5" spans="1:24"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c r="Q5" s="181" t="s">
        <v>51</v>
      </c>
      <c r="R5" s="168" t="s">
        <v>50</v>
      </c>
      <c r="S5" s="181" t="s">
        <v>51</v>
      </c>
      <c r="T5" s="168" t="s">
        <v>50</v>
      </c>
      <c r="U5" s="181" t="s">
        <v>51</v>
      </c>
      <c r="V5" s="168" t="s">
        <v>50</v>
      </c>
      <c r="W5" s="14"/>
    </row>
    <row r="6" spans="1:24" ht="15" customHeight="1" x14ac:dyDescent="0.2">
      <c r="A6" s="176"/>
      <c r="B6" s="177"/>
      <c r="C6" s="177"/>
      <c r="D6" s="177"/>
      <c r="E6" s="178"/>
      <c r="F6" s="180"/>
      <c r="G6" s="182"/>
      <c r="H6" s="169"/>
      <c r="I6" s="182"/>
      <c r="J6" s="169"/>
      <c r="K6" s="182"/>
      <c r="L6" s="169"/>
      <c r="M6" s="182"/>
      <c r="N6" s="169"/>
      <c r="O6" s="182"/>
      <c r="P6" s="169"/>
      <c r="Q6" s="182"/>
      <c r="R6" s="169"/>
      <c r="S6" s="182"/>
      <c r="T6" s="169"/>
      <c r="U6" s="182"/>
      <c r="V6" s="169"/>
      <c r="W6" s="14"/>
    </row>
    <row r="7" spans="1:24" ht="23.1" customHeight="1" x14ac:dyDescent="0.2">
      <c r="A7" s="165" t="s">
        <v>49</v>
      </c>
      <c r="B7" s="166"/>
      <c r="C7" s="166"/>
      <c r="D7" s="166"/>
      <c r="E7" s="167"/>
      <c r="F7" s="8">
        <f>SUM(F8:F12)</f>
        <v>920</v>
      </c>
      <c r="G7" s="7">
        <f>SUM(G8:G12)</f>
        <v>262</v>
      </c>
      <c r="H7" s="6">
        <f t="shared" ref="H7:H53" si="0">IF(G7=0,0,G7/$F7*100)</f>
        <v>28.478260869565219</v>
      </c>
      <c r="I7" s="13">
        <f>SUM(I8:I12)</f>
        <v>136</v>
      </c>
      <c r="J7" s="6">
        <f t="shared" ref="J7:J53" si="1">IF(I7=0,0,I7/$F7*100)</f>
        <v>14.782608695652174</v>
      </c>
      <c r="K7" s="13">
        <f>SUM(K8:K12)</f>
        <v>249</v>
      </c>
      <c r="L7" s="6">
        <f t="shared" ref="L7:L53" si="2">IF(K7=0,0,K7/$F7*100)</f>
        <v>27.065217391304348</v>
      </c>
      <c r="M7" s="13">
        <f>SUM(M8:M12)</f>
        <v>72</v>
      </c>
      <c r="N7" s="6">
        <f t="shared" ref="N7:N53" si="3">IF(M7=0,0,M7/$F7*100)</f>
        <v>7.8260869565217401</v>
      </c>
      <c r="O7" s="13">
        <f>SUM(O8:O12)</f>
        <v>201</v>
      </c>
      <c r="P7" s="6">
        <f t="shared" ref="P7:P53" si="4">IF(O7=0,0,O7/$F7*100)</f>
        <v>21.84782608695652</v>
      </c>
      <c r="Q7" s="13">
        <f>SUM(Q8,Q9,Q10,Q11,Q12)</f>
        <v>251</v>
      </c>
      <c r="R7" s="6">
        <f t="shared" ref="R7:R53" si="5">IF(Q7=0,0,Q7/$F7*100)</f>
        <v>27.282608695652172</v>
      </c>
      <c r="S7" s="13">
        <f>SUM(S8,S9,S10,S11,S12)</f>
        <v>652</v>
      </c>
      <c r="T7" s="6">
        <f t="shared" ref="T7:T53" si="6">IF(S7=0,0,S7/$F7*100)</f>
        <v>70.869565217391312</v>
      </c>
      <c r="U7" s="13">
        <f>SUM(U8,U9,U10,U11,U12)</f>
        <v>17</v>
      </c>
      <c r="V7" s="6">
        <f t="shared" ref="V7:V53" si="7">IF(U7=0,0,U7/$F7*100)</f>
        <v>1.8478260869565217</v>
      </c>
      <c r="W7" s="5"/>
    </row>
    <row r="8" spans="1:24" ht="23.1" customHeight="1" x14ac:dyDescent="0.2">
      <c r="A8" s="159" t="s">
        <v>48</v>
      </c>
      <c r="B8" s="162" t="s">
        <v>47</v>
      </c>
      <c r="C8" s="163"/>
      <c r="D8" s="163"/>
      <c r="E8" s="164"/>
      <c r="F8" s="8">
        <f>SUM(G8,I8,K8,M8,O8)</f>
        <v>262</v>
      </c>
      <c r="G8" s="7">
        <v>262</v>
      </c>
      <c r="H8" s="6">
        <f t="shared" si="0"/>
        <v>100</v>
      </c>
      <c r="I8" s="13">
        <v>0</v>
      </c>
      <c r="J8" s="6">
        <f t="shared" si="1"/>
        <v>0</v>
      </c>
      <c r="K8" s="13">
        <v>0</v>
      </c>
      <c r="L8" s="6">
        <f t="shared" si="2"/>
        <v>0</v>
      </c>
      <c r="M8" s="13">
        <v>0</v>
      </c>
      <c r="N8" s="6">
        <f t="shared" si="3"/>
        <v>0</v>
      </c>
      <c r="O8" s="13">
        <v>0</v>
      </c>
      <c r="P8" s="6">
        <f t="shared" si="4"/>
        <v>0</v>
      </c>
      <c r="Q8" s="13">
        <v>11</v>
      </c>
      <c r="R8" s="6">
        <f t="shared" si="5"/>
        <v>4.1984732824427482</v>
      </c>
      <c r="S8" s="13">
        <v>242</v>
      </c>
      <c r="T8" s="6">
        <f t="shared" si="6"/>
        <v>92.36641221374046</v>
      </c>
      <c r="U8" s="13">
        <v>9</v>
      </c>
      <c r="V8" s="6">
        <f t="shared" si="7"/>
        <v>3.4351145038167941</v>
      </c>
      <c r="W8" s="5"/>
    </row>
    <row r="9" spans="1:24" ht="23.1" customHeight="1" x14ac:dyDescent="0.2">
      <c r="A9" s="160"/>
      <c r="B9" s="162" t="s">
        <v>46</v>
      </c>
      <c r="C9" s="163"/>
      <c r="D9" s="163"/>
      <c r="E9" s="164"/>
      <c r="F9" s="8">
        <f>SUM(G9,I9,K9,M9,O9)</f>
        <v>136</v>
      </c>
      <c r="G9" s="7">
        <v>0</v>
      </c>
      <c r="H9" s="6">
        <f t="shared" si="0"/>
        <v>0</v>
      </c>
      <c r="I9" s="13">
        <v>136</v>
      </c>
      <c r="J9" s="6">
        <f t="shared" si="1"/>
        <v>100</v>
      </c>
      <c r="K9" s="13">
        <v>0</v>
      </c>
      <c r="L9" s="6">
        <f t="shared" si="2"/>
        <v>0</v>
      </c>
      <c r="M9" s="13">
        <v>0</v>
      </c>
      <c r="N9" s="6">
        <f t="shared" si="3"/>
        <v>0</v>
      </c>
      <c r="O9" s="13">
        <v>0</v>
      </c>
      <c r="P9" s="6">
        <f t="shared" si="4"/>
        <v>0</v>
      </c>
      <c r="Q9" s="13">
        <v>23</v>
      </c>
      <c r="R9" s="6">
        <f t="shared" ref="R9:R12" si="8">IF(Q9=0,0,Q9/$F9*100)</f>
        <v>16.911764705882355</v>
      </c>
      <c r="S9" s="13">
        <v>111</v>
      </c>
      <c r="T9" s="6">
        <f t="shared" ref="T9:T12" si="9">IF(S9=0,0,S9/$F9*100)</f>
        <v>81.617647058823522</v>
      </c>
      <c r="U9" s="13">
        <v>2</v>
      </c>
      <c r="V9" s="6">
        <f t="shared" ref="V9:V12" si="10">IF(U9=0,0,U9/$F9*100)</f>
        <v>1.4705882352941175</v>
      </c>
      <c r="W9" s="5"/>
    </row>
    <row r="10" spans="1:24" ht="23.1" customHeight="1" x14ac:dyDescent="0.2">
      <c r="A10" s="160"/>
      <c r="B10" s="162" t="s">
        <v>45</v>
      </c>
      <c r="C10" s="163"/>
      <c r="D10" s="163"/>
      <c r="E10" s="164"/>
      <c r="F10" s="8">
        <f t="shared" ref="F10:F53" si="11">SUM(G10,I10,K10,M10,O10)</f>
        <v>249</v>
      </c>
      <c r="G10" s="7">
        <v>0</v>
      </c>
      <c r="H10" s="6">
        <f t="shared" si="0"/>
        <v>0</v>
      </c>
      <c r="I10" s="13">
        <v>0</v>
      </c>
      <c r="J10" s="6">
        <f t="shared" si="1"/>
        <v>0</v>
      </c>
      <c r="K10" s="13">
        <v>249</v>
      </c>
      <c r="L10" s="6">
        <f t="shared" si="2"/>
        <v>100</v>
      </c>
      <c r="M10" s="13">
        <v>0</v>
      </c>
      <c r="N10" s="6">
        <f t="shared" si="3"/>
        <v>0</v>
      </c>
      <c r="O10" s="13">
        <v>0</v>
      </c>
      <c r="P10" s="6">
        <f t="shared" si="4"/>
        <v>0</v>
      </c>
      <c r="Q10" s="13">
        <v>58</v>
      </c>
      <c r="R10" s="6">
        <f t="shared" si="8"/>
        <v>23.293172690763054</v>
      </c>
      <c r="S10" s="13">
        <v>188</v>
      </c>
      <c r="T10" s="6">
        <f t="shared" si="9"/>
        <v>75.502008032128515</v>
      </c>
      <c r="U10" s="13">
        <v>3</v>
      </c>
      <c r="V10" s="6">
        <f t="shared" si="10"/>
        <v>1.2048192771084338</v>
      </c>
      <c r="W10" s="5"/>
    </row>
    <row r="11" spans="1:24" ht="23.1" customHeight="1" x14ac:dyDescent="0.2">
      <c r="A11" s="160"/>
      <c r="B11" s="162" t="s">
        <v>44</v>
      </c>
      <c r="C11" s="163"/>
      <c r="D11" s="163"/>
      <c r="E11" s="164"/>
      <c r="F11" s="8">
        <f>SUM(G11,I11,K11,M11,O11)</f>
        <v>72</v>
      </c>
      <c r="G11" s="7">
        <v>0</v>
      </c>
      <c r="H11" s="6">
        <f t="shared" si="0"/>
        <v>0</v>
      </c>
      <c r="I11" s="13">
        <v>0</v>
      </c>
      <c r="J11" s="6">
        <f t="shared" si="1"/>
        <v>0</v>
      </c>
      <c r="K11" s="13">
        <v>0</v>
      </c>
      <c r="L11" s="6">
        <f t="shared" si="2"/>
        <v>0</v>
      </c>
      <c r="M11" s="13">
        <v>72</v>
      </c>
      <c r="N11" s="6">
        <f t="shared" si="3"/>
        <v>100</v>
      </c>
      <c r="O11" s="13">
        <v>0</v>
      </c>
      <c r="P11" s="6">
        <f t="shared" si="4"/>
        <v>0</v>
      </c>
      <c r="Q11" s="13">
        <v>28</v>
      </c>
      <c r="R11" s="6">
        <f t="shared" si="8"/>
        <v>38.888888888888893</v>
      </c>
      <c r="S11" s="13">
        <v>43</v>
      </c>
      <c r="T11" s="6">
        <f t="shared" si="9"/>
        <v>59.722222222222221</v>
      </c>
      <c r="U11" s="13">
        <v>1</v>
      </c>
      <c r="V11" s="6">
        <f t="shared" si="10"/>
        <v>1.3888888888888888</v>
      </c>
      <c r="W11" s="5"/>
    </row>
    <row r="12" spans="1:24" ht="23.1" customHeight="1" x14ac:dyDescent="0.2">
      <c r="A12" s="161"/>
      <c r="B12" s="162" t="s">
        <v>43</v>
      </c>
      <c r="C12" s="163"/>
      <c r="D12" s="163"/>
      <c r="E12" s="164"/>
      <c r="F12" s="8">
        <f t="shared" si="11"/>
        <v>201</v>
      </c>
      <c r="G12" s="7">
        <v>0</v>
      </c>
      <c r="H12" s="6">
        <f t="shared" si="0"/>
        <v>0</v>
      </c>
      <c r="I12" s="13">
        <v>0</v>
      </c>
      <c r="J12" s="6">
        <f t="shared" si="1"/>
        <v>0</v>
      </c>
      <c r="K12" s="13">
        <v>0</v>
      </c>
      <c r="L12" s="6">
        <f t="shared" si="2"/>
        <v>0</v>
      </c>
      <c r="M12" s="13">
        <v>0</v>
      </c>
      <c r="N12" s="6">
        <f t="shared" si="3"/>
        <v>0</v>
      </c>
      <c r="O12" s="13">
        <v>201</v>
      </c>
      <c r="P12" s="6">
        <f t="shared" si="4"/>
        <v>100</v>
      </c>
      <c r="Q12" s="13">
        <v>131</v>
      </c>
      <c r="R12" s="6">
        <f t="shared" si="8"/>
        <v>65.174129353233837</v>
      </c>
      <c r="S12" s="13">
        <v>68</v>
      </c>
      <c r="T12" s="6">
        <f t="shared" si="9"/>
        <v>33.830845771144283</v>
      </c>
      <c r="U12" s="13">
        <v>2</v>
      </c>
      <c r="V12" s="6">
        <f t="shared" si="10"/>
        <v>0.99502487562189057</v>
      </c>
      <c r="W12" s="5"/>
    </row>
    <row r="13" spans="1:24" ht="23.1" customHeight="1" x14ac:dyDescent="0.2">
      <c r="A13" s="156" t="s">
        <v>42</v>
      </c>
      <c r="B13" s="156" t="s">
        <v>41</v>
      </c>
      <c r="C13" s="11"/>
      <c r="D13" s="12" t="s">
        <v>15</v>
      </c>
      <c r="E13" s="9"/>
      <c r="F13" s="8">
        <f t="shared" si="11"/>
        <v>239</v>
      </c>
      <c r="G13" s="7">
        <f>SUM(G14:G37)</f>
        <v>36</v>
      </c>
      <c r="H13" s="6">
        <f>IF(G13=0,0,G13/$F13*100)</f>
        <v>15.062761506276152</v>
      </c>
      <c r="I13" s="7">
        <f>SUM(I14:I37)</f>
        <v>28</v>
      </c>
      <c r="J13" s="6">
        <f t="shared" si="1"/>
        <v>11.715481171548117</v>
      </c>
      <c r="K13" s="7">
        <f>SUM(K14:K37)</f>
        <v>101</v>
      </c>
      <c r="L13" s="6">
        <f t="shared" si="2"/>
        <v>42.25941422594142</v>
      </c>
      <c r="M13" s="7">
        <f>SUM(M14:M37)</f>
        <v>30</v>
      </c>
      <c r="N13" s="6">
        <f t="shared" si="3"/>
        <v>12.552301255230125</v>
      </c>
      <c r="O13" s="7">
        <f>SUM(O14:O37)</f>
        <v>44</v>
      </c>
      <c r="P13" s="6">
        <f t="shared" si="4"/>
        <v>18.410041841004183</v>
      </c>
      <c r="Q13" s="102">
        <f>SUM(Q14:Q37)</f>
        <v>74</v>
      </c>
      <c r="R13" s="6">
        <f t="shared" si="5"/>
        <v>30.962343096234306</v>
      </c>
      <c r="S13" s="102">
        <f>SUM(S14:S37)</f>
        <v>163</v>
      </c>
      <c r="T13" s="6">
        <f t="shared" si="6"/>
        <v>68.20083682008368</v>
      </c>
      <c r="U13" s="102">
        <f>SUM(U14:U37)</f>
        <v>2</v>
      </c>
      <c r="V13" s="6">
        <f t="shared" si="7"/>
        <v>0.83682008368200833</v>
      </c>
      <c r="W13" s="111"/>
      <c r="X13" s="46"/>
    </row>
    <row r="14" spans="1:24" ht="23.1" customHeight="1" x14ac:dyDescent="0.2">
      <c r="A14" s="157"/>
      <c r="B14" s="157"/>
      <c r="C14" s="11"/>
      <c r="D14" s="12" t="s">
        <v>40</v>
      </c>
      <c r="E14" s="9"/>
      <c r="F14" s="8">
        <f>SUM(G14,I14,K14,M14,O14)</f>
        <v>32</v>
      </c>
      <c r="G14" s="7">
        <v>5</v>
      </c>
      <c r="H14" s="6">
        <f t="shared" ref="H14:P37" si="12">IF(G14=0,0,G14/$F14*100)</f>
        <v>15.625</v>
      </c>
      <c r="I14" s="13">
        <v>3</v>
      </c>
      <c r="J14" s="6">
        <f t="shared" si="12"/>
        <v>9.375</v>
      </c>
      <c r="K14" s="13">
        <v>12</v>
      </c>
      <c r="L14" s="6">
        <f t="shared" si="12"/>
        <v>37.5</v>
      </c>
      <c r="M14" s="13">
        <v>4</v>
      </c>
      <c r="N14" s="6">
        <f t="shared" si="12"/>
        <v>12.5</v>
      </c>
      <c r="O14" s="13">
        <v>8</v>
      </c>
      <c r="P14" s="6">
        <f t="shared" si="12"/>
        <v>25</v>
      </c>
      <c r="Q14" s="13">
        <v>10</v>
      </c>
      <c r="R14" s="6">
        <f t="shared" si="5"/>
        <v>31.25</v>
      </c>
      <c r="S14" s="13">
        <v>22</v>
      </c>
      <c r="T14" s="6">
        <f t="shared" si="6"/>
        <v>68.75</v>
      </c>
      <c r="U14" s="13">
        <v>0</v>
      </c>
      <c r="V14" s="6">
        <f t="shared" si="7"/>
        <v>0</v>
      </c>
      <c r="W14" s="5"/>
    </row>
    <row r="15" spans="1:24" ht="23.1" customHeight="1" x14ac:dyDescent="0.2">
      <c r="A15" s="157"/>
      <c r="B15" s="157"/>
      <c r="C15" s="11"/>
      <c r="D15" s="12" t="s">
        <v>39</v>
      </c>
      <c r="E15" s="9"/>
      <c r="F15" s="8">
        <f t="shared" si="11"/>
        <v>4</v>
      </c>
      <c r="G15" s="7">
        <v>1</v>
      </c>
      <c r="H15" s="6">
        <f t="shared" si="12"/>
        <v>25</v>
      </c>
      <c r="I15" s="13">
        <v>0</v>
      </c>
      <c r="J15" s="6">
        <f t="shared" si="1"/>
        <v>0</v>
      </c>
      <c r="K15" s="13">
        <v>3</v>
      </c>
      <c r="L15" s="6">
        <f t="shared" si="2"/>
        <v>75</v>
      </c>
      <c r="M15" s="13">
        <v>0</v>
      </c>
      <c r="N15" s="6">
        <f t="shared" si="3"/>
        <v>0</v>
      </c>
      <c r="O15" s="13">
        <v>0</v>
      </c>
      <c r="P15" s="6">
        <f t="shared" si="4"/>
        <v>0</v>
      </c>
      <c r="Q15" s="13">
        <v>2</v>
      </c>
      <c r="R15" s="6">
        <f t="shared" si="5"/>
        <v>50</v>
      </c>
      <c r="S15" s="13">
        <v>2</v>
      </c>
      <c r="T15" s="6">
        <f t="shared" si="6"/>
        <v>50</v>
      </c>
      <c r="U15" s="13">
        <v>0</v>
      </c>
      <c r="V15" s="6">
        <f t="shared" si="7"/>
        <v>0</v>
      </c>
      <c r="W15" s="5"/>
    </row>
    <row r="16" spans="1:24" ht="23.1" customHeight="1" x14ac:dyDescent="0.2">
      <c r="A16" s="157"/>
      <c r="B16" s="157"/>
      <c r="C16" s="11"/>
      <c r="D16" s="12" t="s">
        <v>38</v>
      </c>
      <c r="E16" s="9"/>
      <c r="F16" s="8">
        <f t="shared" si="11"/>
        <v>11</v>
      </c>
      <c r="G16" s="7">
        <v>2</v>
      </c>
      <c r="H16" s="6">
        <f t="shared" si="12"/>
        <v>18.181818181818183</v>
      </c>
      <c r="I16" s="13">
        <v>3</v>
      </c>
      <c r="J16" s="6">
        <f t="shared" si="1"/>
        <v>27.27272727272727</v>
      </c>
      <c r="K16" s="13">
        <v>6</v>
      </c>
      <c r="L16" s="6">
        <f t="shared" si="2"/>
        <v>54.54545454545454</v>
      </c>
      <c r="M16" s="13">
        <v>0</v>
      </c>
      <c r="N16" s="6">
        <f t="shared" si="3"/>
        <v>0</v>
      </c>
      <c r="O16" s="13">
        <v>0</v>
      </c>
      <c r="P16" s="6">
        <f t="shared" si="4"/>
        <v>0</v>
      </c>
      <c r="Q16" s="13">
        <v>1</v>
      </c>
      <c r="R16" s="6">
        <f t="shared" si="5"/>
        <v>9.0909090909090917</v>
      </c>
      <c r="S16" s="13">
        <v>10</v>
      </c>
      <c r="T16" s="6">
        <f t="shared" si="6"/>
        <v>90.909090909090907</v>
      </c>
      <c r="U16" s="13">
        <v>0</v>
      </c>
      <c r="V16" s="6">
        <f t="shared" si="7"/>
        <v>0</v>
      </c>
      <c r="W16" s="5"/>
    </row>
    <row r="17" spans="1:23" ht="23.1" customHeight="1" x14ac:dyDescent="0.2">
      <c r="A17" s="157"/>
      <c r="B17" s="157"/>
      <c r="C17" s="11"/>
      <c r="D17" s="12" t="s">
        <v>37</v>
      </c>
      <c r="E17" s="9"/>
      <c r="F17" s="8">
        <f t="shared" si="11"/>
        <v>2</v>
      </c>
      <c r="G17" s="7">
        <v>0</v>
      </c>
      <c r="H17" s="6">
        <f t="shared" si="12"/>
        <v>0</v>
      </c>
      <c r="I17" s="13">
        <v>0</v>
      </c>
      <c r="J17" s="6">
        <f t="shared" si="1"/>
        <v>0</v>
      </c>
      <c r="K17" s="13">
        <v>1</v>
      </c>
      <c r="L17" s="6">
        <f t="shared" si="2"/>
        <v>50</v>
      </c>
      <c r="M17" s="13">
        <v>1</v>
      </c>
      <c r="N17" s="6">
        <f t="shared" si="3"/>
        <v>50</v>
      </c>
      <c r="O17" s="13">
        <v>0</v>
      </c>
      <c r="P17" s="6">
        <f t="shared" si="4"/>
        <v>0</v>
      </c>
      <c r="Q17" s="13">
        <v>0</v>
      </c>
      <c r="R17" s="6">
        <f t="shared" si="5"/>
        <v>0</v>
      </c>
      <c r="S17" s="13">
        <v>2</v>
      </c>
      <c r="T17" s="6">
        <f t="shared" si="6"/>
        <v>100</v>
      </c>
      <c r="U17" s="13">
        <v>0</v>
      </c>
      <c r="V17" s="6">
        <f t="shared" si="7"/>
        <v>0</v>
      </c>
      <c r="W17" s="5"/>
    </row>
    <row r="18" spans="1:23" ht="23.1" customHeight="1" x14ac:dyDescent="0.2">
      <c r="A18" s="157"/>
      <c r="B18" s="157"/>
      <c r="C18" s="11"/>
      <c r="D18" s="12" t="s">
        <v>36</v>
      </c>
      <c r="E18" s="9"/>
      <c r="F18" s="8">
        <f t="shared" si="11"/>
        <v>6</v>
      </c>
      <c r="G18" s="7">
        <v>1</v>
      </c>
      <c r="H18" s="6">
        <f t="shared" si="12"/>
        <v>16.666666666666664</v>
      </c>
      <c r="I18" s="13">
        <v>1</v>
      </c>
      <c r="J18" s="6">
        <f t="shared" si="1"/>
        <v>16.666666666666664</v>
      </c>
      <c r="K18" s="13">
        <v>3</v>
      </c>
      <c r="L18" s="6">
        <f t="shared" si="2"/>
        <v>50</v>
      </c>
      <c r="M18" s="13">
        <v>0</v>
      </c>
      <c r="N18" s="6">
        <f t="shared" si="3"/>
        <v>0</v>
      </c>
      <c r="O18" s="13">
        <v>1</v>
      </c>
      <c r="P18" s="6">
        <f t="shared" si="4"/>
        <v>16.666666666666664</v>
      </c>
      <c r="Q18" s="13">
        <v>2</v>
      </c>
      <c r="R18" s="6">
        <f t="shared" si="5"/>
        <v>33.333333333333329</v>
      </c>
      <c r="S18" s="13">
        <v>4</v>
      </c>
      <c r="T18" s="6">
        <f t="shared" si="6"/>
        <v>66.666666666666657</v>
      </c>
      <c r="U18" s="13">
        <v>0</v>
      </c>
      <c r="V18" s="6">
        <f t="shared" si="7"/>
        <v>0</v>
      </c>
      <c r="W18" s="5"/>
    </row>
    <row r="19" spans="1:23" ht="23.1" customHeight="1" x14ac:dyDescent="0.2">
      <c r="A19" s="157"/>
      <c r="B19" s="157"/>
      <c r="C19" s="11"/>
      <c r="D19" s="12" t="s">
        <v>35</v>
      </c>
      <c r="E19" s="9"/>
      <c r="F19" s="8">
        <f t="shared" si="11"/>
        <v>1</v>
      </c>
      <c r="G19" s="7">
        <v>0</v>
      </c>
      <c r="H19" s="6">
        <f t="shared" si="12"/>
        <v>0</v>
      </c>
      <c r="I19" s="13">
        <v>0</v>
      </c>
      <c r="J19" s="6">
        <f t="shared" si="1"/>
        <v>0</v>
      </c>
      <c r="K19" s="13">
        <v>1</v>
      </c>
      <c r="L19" s="6">
        <f t="shared" si="2"/>
        <v>100</v>
      </c>
      <c r="M19" s="13">
        <v>0</v>
      </c>
      <c r="N19" s="6">
        <f t="shared" si="3"/>
        <v>0</v>
      </c>
      <c r="O19" s="13">
        <v>0</v>
      </c>
      <c r="P19" s="6">
        <f t="shared" si="4"/>
        <v>0</v>
      </c>
      <c r="Q19" s="13">
        <v>0</v>
      </c>
      <c r="R19" s="6">
        <f t="shared" si="5"/>
        <v>0</v>
      </c>
      <c r="S19" s="13">
        <v>1</v>
      </c>
      <c r="T19" s="6">
        <f t="shared" si="6"/>
        <v>100</v>
      </c>
      <c r="U19" s="13">
        <v>0</v>
      </c>
      <c r="V19" s="6">
        <f t="shared" si="7"/>
        <v>0</v>
      </c>
      <c r="W19" s="5"/>
    </row>
    <row r="20" spans="1:23" ht="23.1" customHeight="1" x14ac:dyDescent="0.2">
      <c r="A20" s="157"/>
      <c r="B20" s="157"/>
      <c r="C20" s="11"/>
      <c r="D20" s="12" t="s">
        <v>34</v>
      </c>
      <c r="E20" s="9"/>
      <c r="F20" s="8">
        <f t="shared" si="11"/>
        <v>8</v>
      </c>
      <c r="G20" s="7">
        <v>2</v>
      </c>
      <c r="H20" s="6">
        <f t="shared" si="12"/>
        <v>25</v>
      </c>
      <c r="I20" s="13">
        <v>1</v>
      </c>
      <c r="J20" s="6">
        <f t="shared" si="1"/>
        <v>12.5</v>
      </c>
      <c r="K20" s="13">
        <v>5</v>
      </c>
      <c r="L20" s="6">
        <f t="shared" si="2"/>
        <v>62.5</v>
      </c>
      <c r="M20" s="13">
        <v>0</v>
      </c>
      <c r="N20" s="6">
        <f t="shared" si="3"/>
        <v>0</v>
      </c>
      <c r="O20" s="13">
        <v>0</v>
      </c>
      <c r="P20" s="6">
        <f t="shared" si="4"/>
        <v>0</v>
      </c>
      <c r="Q20" s="13">
        <v>0</v>
      </c>
      <c r="R20" s="6">
        <f t="shared" si="5"/>
        <v>0</v>
      </c>
      <c r="S20" s="13">
        <v>8</v>
      </c>
      <c r="T20" s="6">
        <f t="shared" si="6"/>
        <v>100</v>
      </c>
      <c r="U20" s="13">
        <v>0</v>
      </c>
      <c r="V20" s="6">
        <f t="shared" si="7"/>
        <v>0</v>
      </c>
      <c r="W20" s="5"/>
    </row>
    <row r="21" spans="1:23" ht="23.1" customHeight="1" x14ac:dyDescent="0.2">
      <c r="A21" s="157"/>
      <c r="B21" s="157"/>
      <c r="C21" s="11"/>
      <c r="D21" s="12" t="s">
        <v>33</v>
      </c>
      <c r="E21" s="9"/>
      <c r="F21" s="8">
        <f t="shared" si="11"/>
        <v>7</v>
      </c>
      <c r="G21" s="7">
        <v>0</v>
      </c>
      <c r="H21" s="6">
        <f t="shared" si="12"/>
        <v>0</v>
      </c>
      <c r="I21" s="13">
        <v>0</v>
      </c>
      <c r="J21" s="6">
        <f t="shared" si="1"/>
        <v>0</v>
      </c>
      <c r="K21" s="13">
        <v>2</v>
      </c>
      <c r="L21" s="6">
        <f t="shared" si="2"/>
        <v>28.571428571428569</v>
      </c>
      <c r="M21" s="13">
        <v>1</v>
      </c>
      <c r="N21" s="6">
        <f t="shared" si="3"/>
        <v>14.285714285714285</v>
      </c>
      <c r="O21" s="13">
        <v>4</v>
      </c>
      <c r="P21" s="6">
        <f t="shared" si="4"/>
        <v>57.142857142857139</v>
      </c>
      <c r="Q21" s="13">
        <v>3</v>
      </c>
      <c r="R21" s="6">
        <f t="shared" si="5"/>
        <v>42.857142857142854</v>
      </c>
      <c r="S21" s="13">
        <v>4</v>
      </c>
      <c r="T21" s="6">
        <f t="shared" si="6"/>
        <v>57.142857142857139</v>
      </c>
      <c r="U21" s="13">
        <v>0</v>
      </c>
      <c r="V21" s="6">
        <f t="shared" si="7"/>
        <v>0</v>
      </c>
      <c r="W21" s="5"/>
    </row>
    <row r="22" spans="1:23" ht="23.1" customHeight="1" x14ac:dyDescent="0.2">
      <c r="A22" s="157"/>
      <c r="B22" s="157"/>
      <c r="C22" s="11"/>
      <c r="D22" s="12" t="s">
        <v>32</v>
      </c>
      <c r="E22" s="9"/>
      <c r="F22" s="8">
        <f t="shared" si="11"/>
        <v>1</v>
      </c>
      <c r="G22" s="7">
        <v>0</v>
      </c>
      <c r="H22" s="6">
        <f t="shared" si="12"/>
        <v>0</v>
      </c>
      <c r="I22" s="13">
        <v>0</v>
      </c>
      <c r="J22" s="6">
        <f t="shared" si="1"/>
        <v>0</v>
      </c>
      <c r="K22" s="13">
        <v>1</v>
      </c>
      <c r="L22" s="6">
        <f t="shared" si="2"/>
        <v>100</v>
      </c>
      <c r="M22" s="13">
        <v>0</v>
      </c>
      <c r="N22" s="6">
        <f t="shared" si="3"/>
        <v>0</v>
      </c>
      <c r="O22" s="13">
        <v>0</v>
      </c>
      <c r="P22" s="6">
        <f t="shared" si="4"/>
        <v>0</v>
      </c>
      <c r="Q22" s="13">
        <v>0</v>
      </c>
      <c r="R22" s="6">
        <f t="shared" si="5"/>
        <v>0</v>
      </c>
      <c r="S22" s="13">
        <v>1</v>
      </c>
      <c r="T22" s="6">
        <f t="shared" si="6"/>
        <v>100</v>
      </c>
      <c r="U22" s="13">
        <v>0</v>
      </c>
      <c r="V22" s="6">
        <f t="shared" si="7"/>
        <v>0</v>
      </c>
      <c r="W22" s="5"/>
    </row>
    <row r="23" spans="1:23" ht="23.1" customHeight="1" x14ac:dyDescent="0.2">
      <c r="A23" s="157"/>
      <c r="B23" s="157"/>
      <c r="C23" s="11"/>
      <c r="D23" s="12" t="s">
        <v>31</v>
      </c>
      <c r="E23" s="9"/>
      <c r="F23" s="8">
        <f t="shared" si="11"/>
        <v>9</v>
      </c>
      <c r="G23" s="7">
        <v>2</v>
      </c>
      <c r="H23" s="6">
        <f t="shared" si="12"/>
        <v>22.222222222222221</v>
      </c>
      <c r="I23" s="13">
        <v>2</v>
      </c>
      <c r="J23" s="6">
        <f t="shared" si="1"/>
        <v>22.222222222222221</v>
      </c>
      <c r="K23" s="13">
        <v>4</v>
      </c>
      <c r="L23" s="6">
        <f t="shared" si="2"/>
        <v>44.444444444444443</v>
      </c>
      <c r="M23" s="13">
        <v>1</v>
      </c>
      <c r="N23" s="6">
        <f t="shared" si="3"/>
        <v>11.111111111111111</v>
      </c>
      <c r="O23" s="13">
        <v>0</v>
      </c>
      <c r="P23" s="6">
        <f t="shared" si="4"/>
        <v>0</v>
      </c>
      <c r="Q23" s="13">
        <v>0</v>
      </c>
      <c r="R23" s="6">
        <f t="shared" si="5"/>
        <v>0</v>
      </c>
      <c r="S23" s="13">
        <v>9</v>
      </c>
      <c r="T23" s="6">
        <f t="shared" si="6"/>
        <v>100</v>
      </c>
      <c r="U23" s="13">
        <v>0</v>
      </c>
      <c r="V23" s="6">
        <f t="shared" si="7"/>
        <v>0</v>
      </c>
      <c r="W23" s="5"/>
    </row>
    <row r="24" spans="1:23" ht="23.1" customHeight="1" x14ac:dyDescent="0.2">
      <c r="A24" s="157"/>
      <c r="B24" s="157"/>
      <c r="C24" s="11"/>
      <c r="D24" s="12" t="s">
        <v>30</v>
      </c>
      <c r="E24" s="9"/>
      <c r="F24" s="8">
        <f t="shared" si="11"/>
        <v>1</v>
      </c>
      <c r="G24" s="7">
        <v>0</v>
      </c>
      <c r="H24" s="6">
        <f t="shared" si="12"/>
        <v>0</v>
      </c>
      <c r="I24" s="13">
        <v>0</v>
      </c>
      <c r="J24" s="6">
        <f t="shared" si="1"/>
        <v>0</v>
      </c>
      <c r="K24" s="13">
        <v>1</v>
      </c>
      <c r="L24" s="6">
        <f t="shared" si="2"/>
        <v>100</v>
      </c>
      <c r="M24" s="13">
        <v>0</v>
      </c>
      <c r="N24" s="6">
        <f t="shared" si="3"/>
        <v>0</v>
      </c>
      <c r="O24" s="13">
        <v>0</v>
      </c>
      <c r="P24" s="6">
        <f t="shared" si="4"/>
        <v>0</v>
      </c>
      <c r="Q24" s="13">
        <v>0</v>
      </c>
      <c r="R24" s="6">
        <f t="shared" si="5"/>
        <v>0</v>
      </c>
      <c r="S24" s="13">
        <v>1</v>
      </c>
      <c r="T24" s="6">
        <f t="shared" si="6"/>
        <v>100</v>
      </c>
      <c r="U24" s="13">
        <v>0</v>
      </c>
      <c r="V24" s="6">
        <f t="shared" si="7"/>
        <v>0</v>
      </c>
      <c r="W24" s="5"/>
    </row>
    <row r="25" spans="1:23" ht="23.1" customHeight="1" x14ac:dyDescent="0.2">
      <c r="A25" s="157"/>
      <c r="B25" s="157"/>
      <c r="C25" s="11"/>
      <c r="D25" s="10" t="s">
        <v>29</v>
      </c>
      <c r="E25" s="9"/>
      <c r="F25" s="8">
        <f t="shared" si="11"/>
        <v>2</v>
      </c>
      <c r="G25" s="7">
        <v>0</v>
      </c>
      <c r="H25" s="6">
        <f t="shared" si="12"/>
        <v>0</v>
      </c>
      <c r="I25" s="13">
        <v>0</v>
      </c>
      <c r="J25" s="6">
        <f t="shared" si="1"/>
        <v>0</v>
      </c>
      <c r="K25" s="13">
        <v>2</v>
      </c>
      <c r="L25" s="6">
        <f t="shared" si="2"/>
        <v>100</v>
      </c>
      <c r="M25" s="13">
        <v>0</v>
      </c>
      <c r="N25" s="6">
        <f t="shared" si="3"/>
        <v>0</v>
      </c>
      <c r="O25" s="13">
        <v>0</v>
      </c>
      <c r="P25" s="6">
        <f t="shared" si="4"/>
        <v>0</v>
      </c>
      <c r="Q25" s="13">
        <v>1</v>
      </c>
      <c r="R25" s="6">
        <f t="shared" si="5"/>
        <v>50</v>
      </c>
      <c r="S25" s="13">
        <v>1</v>
      </c>
      <c r="T25" s="6">
        <f t="shared" si="6"/>
        <v>50</v>
      </c>
      <c r="U25" s="13">
        <v>0</v>
      </c>
      <c r="V25" s="6">
        <f t="shared" si="7"/>
        <v>0</v>
      </c>
      <c r="W25" s="5"/>
    </row>
    <row r="26" spans="1:23" ht="23.1" customHeight="1" x14ac:dyDescent="0.2">
      <c r="A26" s="157"/>
      <c r="B26" s="157"/>
      <c r="C26" s="11"/>
      <c r="D26" s="12" t="s">
        <v>28</v>
      </c>
      <c r="E26" s="9"/>
      <c r="F26" s="8">
        <f t="shared" si="11"/>
        <v>11</v>
      </c>
      <c r="G26" s="7">
        <v>1</v>
      </c>
      <c r="H26" s="6">
        <f t="shared" si="12"/>
        <v>9.0909090909090917</v>
      </c>
      <c r="I26" s="13">
        <v>3</v>
      </c>
      <c r="J26" s="6">
        <f t="shared" si="1"/>
        <v>27.27272727272727</v>
      </c>
      <c r="K26" s="13">
        <v>1</v>
      </c>
      <c r="L26" s="6">
        <f t="shared" si="2"/>
        <v>9.0909090909090917</v>
      </c>
      <c r="M26" s="13">
        <v>3</v>
      </c>
      <c r="N26" s="6">
        <f t="shared" si="3"/>
        <v>27.27272727272727</v>
      </c>
      <c r="O26" s="13">
        <v>3</v>
      </c>
      <c r="P26" s="6">
        <f t="shared" si="4"/>
        <v>27.27272727272727</v>
      </c>
      <c r="Q26" s="13">
        <v>3</v>
      </c>
      <c r="R26" s="6">
        <f t="shared" si="5"/>
        <v>27.27272727272727</v>
      </c>
      <c r="S26" s="13">
        <v>8</v>
      </c>
      <c r="T26" s="6">
        <f t="shared" si="6"/>
        <v>72.727272727272734</v>
      </c>
      <c r="U26" s="13">
        <v>0</v>
      </c>
      <c r="V26" s="6">
        <f t="shared" si="7"/>
        <v>0</v>
      </c>
      <c r="W26" s="5"/>
    </row>
    <row r="27" spans="1:23" ht="23.1" customHeight="1" x14ac:dyDescent="0.2">
      <c r="A27" s="157"/>
      <c r="B27" s="157"/>
      <c r="C27" s="11"/>
      <c r="D27" s="12" t="s">
        <v>27</v>
      </c>
      <c r="E27" s="9"/>
      <c r="F27" s="8">
        <f t="shared" si="11"/>
        <v>4</v>
      </c>
      <c r="G27" s="7">
        <v>0</v>
      </c>
      <c r="H27" s="6">
        <f t="shared" si="12"/>
        <v>0</v>
      </c>
      <c r="I27" s="13">
        <v>2</v>
      </c>
      <c r="J27" s="6">
        <f t="shared" si="1"/>
        <v>50</v>
      </c>
      <c r="K27" s="13">
        <v>1</v>
      </c>
      <c r="L27" s="6">
        <f t="shared" si="2"/>
        <v>25</v>
      </c>
      <c r="M27" s="13">
        <v>0</v>
      </c>
      <c r="N27" s="6">
        <f t="shared" si="3"/>
        <v>0</v>
      </c>
      <c r="O27" s="13">
        <v>1</v>
      </c>
      <c r="P27" s="6">
        <f t="shared" si="4"/>
        <v>25</v>
      </c>
      <c r="Q27" s="13">
        <v>0</v>
      </c>
      <c r="R27" s="6">
        <f t="shared" si="5"/>
        <v>0</v>
      </c>
      <c r="S27" s="13">
        <v>4</v>
      </c>
      <c r="T27" s="6">
        <f t="shared" si="6"/>
        <v>100</v>
      </c>
      <c r="U27" s="13">
        <v>0</v>
      </c>
      <c r="V27" s="6">
        <f t="shared" si="7"/>
        <v>0</v>
      </c>
      <c r="W27" s="5"/>
    </row>
    <row r="28" spans="1:23" ht="23.1" customHeight="1" x14ac:dyDescent="0.2">
      <c r="A28" s="157"/>
      <c r="B28" s="157"/>
      <c r="C28" s="11"/>
      <c r="D28" s="12" t="s">
        <v>26</v>
      </c>
      <c r="E28" s="9"/>
      <c r="F28" s="8">
        <f t="shared" si="11"/>
        <v>5</v>
      </c>
      <c r="G28" s="7">
        <v>1</v>
      </c>
      <c r="H28" s="6">
        <f t="shared" si="12"/>
        <v>20</v>
      </c>
      <c r="I28" s="13">
        <v>1</v>
      </c>
      <c r="J28" s="6">
        <f t="shared" si="1"/>
        <v>20</v>
      </c>
      <c r="K28" s="13">
        <v>0</v>
      </c>
      <c r="L28" s="6">
        <f t="shared" si="2"/>
        <v>0</v>
      </c>
      <c r="M28" s="13">
        <v>0</v>
      </c>
      <c r="N28" s="6">
        <f t="shared" si="3"/>
        <v>0</v>
      </c>
      <c r="O28" s="13">
        <v>3</v>
      </c>
      <c r="P28" s="6">
        <f t="shared" si="4"/>
        <v>60</v>
      </c>
      <c r="Q28" s="13">
        <v>3</v>
      </c>
      <c r="R28" s="6">
        <f t="shared" si="5"/>
        <v>60</v>
      </c>
      <c r="S28" s="13">
        <v>2</v>
      </c>
      <c r="T28" s="6">
        <f t="shared" si="6"/>
        <v>40</v>
      </c>
      <c r="U28" s="13">
        <v>0</v>
      </c>
      <c r="V28" s="6">
        <f t="shared" si="7"/>
        <v>0</v>
      </c>
      <c r="W28" s="5"/>
    </row>
    <row r="29" spans="1:23" ht="23.1" customHeight="1" x14ac:dyDescent="0.2">
      <c r="A29" s="157"/>
      <c r="B29" s="157"/>
      <c r="C29" s="11"/>
      <c r="D29" s="12" t="s">
        <v>25</v>
      </c>
      <c r="E29" s="9"/>
      <c r="F29" s="8">
        <f t="shared" si="11"/>
        <v>13</v>
      </c>
      <c r="G29" s="7">
        <v>3</v>
      </c>
      <c r="H29" s="6">
        <f t="shared" si="12"/>
        <v>23.076923076923077</v>
      </c>
      <c r="I29" s="13">
        <v>1</v>
      </c>
      <c r="J29" s="6">
        <f t="shared" si="1"/>
        <v>7.6923076923076925</v>
      </c>
      <c r="K29" s="13">
        <v>5</v>
      </c>
      <c r="L29" s="6">
        <f t="shared" si="2"/>
        <v>38.461538461538467</v>
      </c>
      <c r="M29" s="13">
        <v>2</v>
      </c>
      <c r="N29" s="6">
        <f t="shared" si="3"/>
        <v>15.384615384615385</v>
      </c>
      <c r="O29" s="13">
        <v>2</v>
      </c>
      <c r="P29" s="6">
        <f t="shared" si="4"/>
        <v>15.384615384615385</v>
      </c>
      <c r="Q29" s="13">
        <v>2</v>
      </c>
      <c r="R29" s="6">
        <f t="shared" si="5"/>
        <v>15.384615384615385</v>
      </c>
      <c r="S29" s="13">
        <v>11</v>
      </c>
      <c r="T29" s="6">
        <f t="shared" si="6"/>
        <v>84.615384615384613</v>
      </c>
      <c r="U29" s="13">
        <v>0</v>
      </c>
      <c r="V29" s="6">
        <f t="shared" si="7"/>
        <v>0</v>
      </c>
      <c r="W29" s="5"/>
    </row>
    <row r="30" spans="1:23" ht="23.1" customHeight="1" x14ac:dyDescent="0.2">
      <c r="A30" s="157"/>
      <c r="B30" s="157"/>
      <c r="C30" s="11"/>
      <c r="D30" s="12" t="s">
        <v>24</v>
      </c>
      <c r="E30" s="9"/>
      <c r="F30" s="8">
        <f t="shared" si="11"/>
        <v>5</v>
      </c>
      <c r="G30" s="7">
        <v>1</v>
      </c>
      <c r="H30" s="6">
        <f t="shared" si="12"/>
        <v>20</v>
      </c>
      <c r="I30" s="13">
        <v>0</v>
      </c>
      <c r="J30" s="6">
        <f t="shared" si="1"/>
        <v>0</v>
      </c>
      <c r="K30" s="13">
        <v>3</v>
      </c>
      <c r="L30" s="6">
        <f t="shared" si="2"/>
        <v>60</v>
      </c>
      <c r="M30" s="13">
        <v>0</v>
      </c>
      <c r="N30" s="6">
        <f t="shared" si="3"/>
        <v>0</v>
      </c>
      <c r="O30" s="13">
        <v>1</v>
      </c>
      <c r="P30" s="6">
        <f t="shared" si="4"/>
        <v>20</v>
      </c>
      <c r="Q30" s="13">
        <v>1</v>
      </c>
      <c r="R30" s="6">
        <f t="shared" si="5"/>
        <v>20</v>
      </c>
      <c r="S30" s="13">
        <v>4</v>
      </c>
      <c r="T30" s="6">
        <f t="shared" si="6"/>
        <v>80</v>
      </c>
      <c r="U30" s="13">
        <v>0</v>
      </c>
      <c r="V30" s="6">
        <f t="shared" si="7"/>
        <v>0</v>
      </c>
      <c r="W30" s="5"/>
    </row>
    <row r="31" spans="1:23" ht="23.1" customHeight="1" x14ac:dyDescent="0.2">
      <c r="A31" s="157"/>
      <c r="B31" s="157"/>
      <c r="C31" s="11"/>
      <c r="D31" s="12" t="s">
        <v>23</v>
      </c>
      <c r="E31" s="9"/>
      <c r="F31" s="8">
        <f t="shared" si="11"/>
        <v>33</v>
      </c>
      <c r="G31" s="7">
        <v>8</v>
      </c>
      <c r="H31" s="6">
        <f t="shared" si="12"/>
        <v>24.242424242424242</v>
      </c>
      <c r="I31" s="13">
        <v>4</v>
      </c>
      <c r="J31" s="6">
        <f t="shared" si="1"/>
        <v>12.121212121212121</v>
      </c>
      <c r="K31" s="13">
        <v>16</v>
      </c>
      <c r="L31" s="6">
        <f t="shared" si="2"/>
        <v>48.484848484848484</v>
      </c>
      <c r="M31" s="13">
        <v>3</v>
      </c>
      <c r="N31" s="6">
        <f t="shared" si="3"/>
        <v>9.0909090909090917</v>
      </c>
      <c r="O31" s="13">
        <v>2</v>
      </c>
      <c r="P31" s="6">
        <f t="shared" si="4"/>
        <v>6.0606060606060606</v>
      </c>
      <c r="Q31" s="13">
        <v>12</v>
      </c>
      <c r="R31" s="6">
        <f t="shared" si="5"/>
        <v>36.363636363636367</v>
      </c>
      <c r="S31" s="13">
        <v>20</v>
      </c>
      <c r="T31" s="6">
        <f t="shared" si="6"/>
        <v>60.606060606060609</v>
      </c>
      <c r="U31" s="13">
        <v>1</v>
      </c>
      <c r="V31" s="6">
        <f t="shared" si="7"/>
        <v>3.0303030303030303</v>
      </c>
      <c r="W31" s="5"/>
    </row>
    <row r="32" spans="1:23" ht="23.1" customHeight="1" x14ac:dyDescent="0.2">
      <c r="A32" s="157"/>
      <c r="B32" s="157"/>
      <c r="C32" s="11"/>
      <c r="D32" s="12" t="s">
        <v>22</v>
      </c>
      <c r="E32" s="9"/>
      <c r="F32" s="8">
        <f t="shared" si="11"/>
        <v>5</v>
      </c>
      <c r="G32" s="7">
        <v>0</v>
      </c>
      <c r="H32" s="6">
        <f t="shared" si="12"/>
        <v>0</v>
      </c>
      <c r="I32" s="13">
        <v>1</v>
      </c>
      <c r="J32" s="6">
        <f t="shared" si="1"/>
        <v>20</v>
      </c>
      <c r="K32" s="13">
        <v>3</v>
      </c>
      <c r="L32" s="6">
        <f t="shared" si="2"/>
        <v>60</v>
      </c>
      <c r="M32" s="13">
        <v>1</v>
      </c>
      <c r="N32" s="6">
        <f t="shared" si="3"/>
        <v>20</v>
      </c>
      <c r="O32" s="13">
        <v>0</v>
      </c>
      <c r="P32" s="6">
        <f t="shared" si="4"/>
        <v>0</v>
      </c>
      <c r="Q32" s="13">
        <v>1</v>
      </c>
      <c r="R32" s="6">
        <f t="shared" si="5"/>
        <v>20</v>
      </c>
      <c r="S32" s="13">
        <v>4</v>
      </c>
      <c r="T32" s="6">
        <f t="shared" si="6"/>
        <v>80</v>
      </c>
      <c r="U32" s="13">
        <v>0</v>
      </c>
      <c r="V32" s="6">
        <f t="shared" si="7"/>
        <v>0</v>
      </c>
      <c r="W32" s="5"/>
    </row>
    <row r="33" spans="1:24" ht="24" customHeight="1" x14ac:dyDescent="0.2">
      <c r="A33" s="157"/>
      <c r="B33" s="157"/>
      <c r="C33" s="11"/>
      <c r="D33" s="12" t="s">
        <v>21</v>
      </c>
      <c r="E33" s="9"/>
      <c r="F33" s="8">
        <f t="shared" si="11"/>
        <v>32</v>
      </c>
      <c r="G33" s="7">
        <v>3</v>
      </c>
      <c r="H33" s="6">
        <f t="shared" si="12"/>
        <v>9.375</v>
      </c>
      <c r="I33" s="13">
        <v>2</v>
      </c>
      <c r="J33" s="6">
        <f t="shared" si="1"/>
        <v>6.25</v>
      </c>
      <c r="K33" s="13">
        <v>11</v>
      </c>
      <c r="L33" s="6">
        <f t="shared" si="2"/>
        <v>34.375</v>
      </c>
      <c r="M33" s="13">
        <v>6</v>
      </c>
      <c r="N33" s="6">
        <f t="shared" si="3"/>
        <v>18.75</v>
      </c>
      <c r="O33" s="13">
        <v>10</v>
      </c>
      <c r="P33" s="6">
        <f t="shared" si="4"/>
        <v>31.25</v>
      </c>
      <c r="Q33" s="13">
        <v>16</v>
      </c>
      <c r="R33" s="6">
        <f t="shared" si="5"/>
        <v>50</v>
      </c>
      <c r="S33" s="13">
        <v>16</v>
      </c>
      <c r="T33" s="6">
        <f t="shared" si="6"/>
        <v>50</v>
      </c>
      <c r="U33" s="13">
        <v>0</v>
      </c>
      <c r="V33" s="6">
        <f t="shared" si="7"/>
        <v>0</v>
      </c>
      <c r="W33" s="5"/>
    </row>
    <row r="34" spans="1:24" ht="23.1" customHeight="1" x14ac:dyDescent="0.2">
      <c r="A34" s="157"/>
      <c r="B34" s="157"/>
      <c r="C34" s="11"/>
      <c r="D34" s="12" t="s">
        <v>20</v>
      </c>
      <c r="E34" s="9"/>
      <c r="F34" s="8">
        <f t="shared" si="11"/>
        <v>17</v>
      </c>
      <c r="G34" s="7">
        <v>4</v>
      </c>
      <c r="H34" s="6">
        <f t="shared" si="12"/>
        <v>23.52941176470588</v>
      </c>
      <c r="I34" s="13">
        <v>1</v>
      </c>
      <c r="J34" s="6">
        <f t="shared" si="1"/>
        <v>5.8823529411764701</v>
      </c>
      <c r="K34" s="13">
        <v>7</v>
      </c>
      <c r="L34" s="6">
        <f t="shared" si="2"/>
        <v>41.17647058823529</v>
      </c>
      <c r="M34" s="13">
        <v>0</v>
      </c>
      <c r="N34" s="6">
        <f t="shared" si="3"/>
        <v>0</v>
      </c>
      <c r="O34" s="13">
        <v>5</v>
      </c>
      <c r="P34" s="6">
        <f t="shared" si="4"/>
        <v>29.411764705882355</v>
      </c>
      <c r="Q34" s="13">
        <v>4</v>
      </c>
      <c r="R34" s="6">
        <f t="shared" si="5"/>
        <v>23.52941176470588</v>
      </c>
      <c r="S34" s="13">
        <v>12</v>
      </c>
      <c r="T34" s="6">
        <f t="shared" si="6"/>
        <v>70.588235294117652</v>
      </c>
      <c r="U34" s="13">
        <v>1</v>
      </c>
      <c r="V34" s="6">
        <f t="shared" si="7"/>
        <v>5.8823529411764701</v>
      </c>
      <c r="W34" s="5"/>
    </row>
    <row r="35" spans="1:24" ht="23.1" customHeight="1" x14ac:dyDescent="0.2">
      <c r="A35" s="157"/>
      <c r="B35" s="157"/>
      <c r="C35" s="11"/>
      <c r="D35" s="12" t="s">
        <v>19</v>
      </c>
      <c r="E35" s="9"/>
      <c r="F35" s="8">
        <f t="shared" si="11"/>
        <v>8</v>
      </c>
      <c r="G35" s="7">
        <v>0</v>
      </c>
      <c r="H35" s="6">
        <f t="shared" si="12"/>
        <v>0</v>
      </c>
      <c r="I35" s="13">
        <v>0</v>
      </c>
      <c r="J35" s="6">
        <f t="shared" si="1"/>
        <v>0</v>
      </c>
      <c r="K35" s="13">
        <v>3</v>
      </c>
      <c r="L35" s="6">
        <f t="shared" si="2"/>
        <v>37.5</v>
      </c>
      <c r="M35" s="13">
        <v>4</v>
      </c>
      <c r="N35" s="6">
        <f t="shared" si="3"/>
        <v>50</v>
      </c>
      <c r="O35" s="13">
        <v>1</v>
      </c>
      <c r="P35" s="6">
        <f t="shared" si="4"/>
        <v>12.5</v>
      </c>
      <c r="Q35" s="13">
        <v>4</v>
      </c>
      <c r="R35" s="6">
        <f t="shared" si="5"/>
        <v>50</v>
      </c>
      <c r="S35" s="13">
        <v>4</v>
      </c>
      <c r="T35" s="6">
        <f t="shared" si="6"/>
        <v>50</v>
      </c>
      <c r="U35" s="13">
        <v>0</v>
      </c>
      <c r="V35" s="6">
        <f t="shared" si="7"/>
        <v>0</v>
      </c>
      <c r="W35" s="5"/>
    </row>
    <row r="36" spans="1:24" ht="23.1" customHeight="1" x14ac:dyDescent="0.2">
      <c r="A36" s="157"/>
      <c r="B36" s="157"/>
      <c r="C36" s="11"/>
      <c r="D36" s="12" t="s">
        <v>18</v>
      </c>
      <c r="E36" s="9"/>
      <c r="F36" s="8">
        <f t="shared" si="11"/>
        <v>14</v>
      </c>
      <c r="G36" s="7">
        <v>1</v>
      </c>
      <c r="H36" s="6">
        <f t="shared" si="12"/>
        <v>7.1428571428571423</v>
      </c>
      <c r="I36" s="13">
        <v>1</v>
      </c>
      <c r="J36" s="6">
        <f t="shared" si="1"/>
        <v>7.1428571428571423</v>
      </c>
      <c r="K36" s="13">
        <v>8</v>
      </c>
      <c r="L36" s="6">
        <f t="shared" si="2"/>
        <v>57.142857142857139</v>
      </c>
      <c r="M36" s="13">
        <v>2</v>
      </c>
      <c r="N36" s="6">
        <f t="shared" si="3"/>
        <v>14.285714285714285</v>
      </c>
      <c r="O36" s="13">
        <v>2</v>
      </c>
      <c r="P36" s="6">
        <f t="shared" si="4"/>
        <v>14.285714285714285</v>
      </c>
      <c r="Q36" s="13">
        <v>8</v>
      </c>
      <c r="R36" s="6">
        <f t="shared" si="5"/>
        <v>57.142857142857139</v>
      </c>
      <c r="S36" s="13">
        <v>6</v>
      </c>
      <c r="T36" s="6">
        <f t="shared" si="6"/>
        <v>42.857142857142854</v>
      </c>
      <c r="U36" s="13">
        <v>0</v>
      </c>
      <c r="V36" s="6">
        <f t="shared" si="7"/>
        <v>0</v>
      </c>
      <c r="W36" s="5"/>
    </row>
    <row r="37" spans="1:24" ht="23.1" customHeight="1" x14ac:dyDescent="0.2">
      <c r="A37" s="157"/>
      <c r="B37" s="158"/>
      <c r="C37" s="11"/>
      <c r="D37" s="12" t="s">
        <v>17</v>
      </c>
      <c r="E37" s="9"/>
      <c r="F37" s="8">
        <f t="shared" si="11"/>
        <v>8</v>
      </c>
      <c r="G37" s="7">
        <v>1</v>
      </c>
      <c r="H37" s="6">
        <f t="shared" si="12"/>
        <v>12.5</v>
      </c>
      <c r="I37" s="13">
        <v>2</v>
      </c>
      <c r="J37" s="6">
        <f t="shared" si="1"/>
        <v>25</v>
      </c>
      <c r="K37" s="13">
        <v>2</v>
      </c>
      <c r="L37" s="6">
        <f t="shared" si="2"/>
        <v>25</v>
      </c>
      <c r="M37" s="13">
        <v>2</v>
      </c>
      <c r="N37" s="6">
        <f t="shared" si="3"/>
        <v>25</v>
      </c>
      <c r="O37" s="13">
        <v>1</v>
      </c>
      <c r="P37" s="6">
        <f t="shared" si="4"/>
        <v>12.5</v>
      </c>
      <c r="Q37" s="13">
        <v>1</v>
      </c>
      <c r="R37" s="6">
        <f t="shared" si="5"/>
        <v>12.5</v>
      </c>
      <c r="S37" s="13">
        <v>7</v>
      </c>
      <c r="T37" s="6">
        <f t="shared" si="6"/>
        <v>87.5</v>
      </c>
      <c r="U37" s="13">
        <v>0</v>
      </c>
      <c r="V37" s="6">
        <f t="shared" si="7"/>
        <v>0</v>
      </c>
      <c r="W37" s="5"/>
    </row>
    <row r="38" spans="1:24" ht="23.1" customHeight="1" x14ac:dyDescent="0.2">
      <c r="A38" s="157"/>
      <c r="B38" s="156" t="s">
        <v>16</v>
      </c>
      <c r="C38" s="11"/>
      <c r="D38" s="12" t="s">
        <v>15</v>
      </c>
      <c r="E38" s="9"/>
      <c r="F38" s="8">
        <f>SUM(G38,I38,K38,M38,O38)</f>
        <v>681</v>
      </c>
      <c r="G38" s="7">
        <f>SUM(G39:G53)</f>
        <v>226</v>
      </c>
      <c r="H38" s="6">
        <f>IF(G38=0,0,G38/$F38*100)</f>
        <v>33.186490455212926</v>
      </c>
      <c r="I38" s="7">
        <f>SUM(I39:I53)</f>
        <v>108</v>
      </c>
      <c r="J38" s="6">
        <f t="shared" si="1"/>
        <v>15.859030837004406</v>
      </c>
      <c r="K38" s="7">
        <f>SUM(K39:K53)</f>
        <v>148</v>
      </c>
      <c r="L38" s="6">
        <f t="shared" si="2"/>
        <v>21.73274596182085</v>
      </c>
      <c r="M38" s="7">
        <f>SUM(M39:M53)</f>
        <v>42</v>
      </c>
      <c r="N38" s="6">
        <f t="shared" si="3"/>
        <v>6.1674008810572687</v>
      </c>
      <c r="O38" s="7">
        <f>SUM(O39:O53)</f>
        <v>157</v>
      </c>
      <c r="P38" s="6">
        <f t="shared" si="4"/>
        <v>23.054331864904551</v>
      </c>
      <c r="Q38" s="7">
        <f>SUM(Q39:Q53)</f>
        <v>177</v>
      </c>
      <c r="R38" s="6">
        <f t="shared" si="5"/>
        <v>25.991189427312776</v>
      </c>
      <c r="S38" s="7">
        <f>SUM(S39:S53)</f>
        <v>489</v>
      </c>
      <c r="T38" s="6">
        <f t="shared" si="6"/>
        <v>71.806167400881066</v>
      </c>
      <c r="U38" s="7">
        <f>SUM(U39:U53)</f>
        <v>15</v>
      </c>
      <c r="V38" s="6">
        <f t="shared" si="7"/>
        <v>2.2026431718061676</v>
      </c>
      <c r="W38" s="111"/>
      <c r="X38" s="46"/>
    </row>
    <row r="39" spans="1:24" ht="23.1" customHeight="1" x14ac:dyDescent="0.2">
      <c r="A39" s="157"/>
      <c r="B39" s="157"/>
      <c r="C39" s="11"/>
      <c r="D39" s="12" t="s">
        <v>14</v>
      </c>
      <c r="E39" s="9"/>
      <c r="F39" s="8">
        <f t="shared" si="11"/>
        <v>6</v>
      </c>
      <c r="G39" s="7">
        <v>5</v>
      </c>
      <c r="H39" s="6">
        <f t="shared" si="0"/>
        <v>83.333333333333343</v>
      </c>
      <c r="I39" s="13">
        <v>1</v>
      </c>
      <c r="J39" s="6">
        <f t="shared" si="1"/>
        <v>16.666666666666664</v>
      </c>
      <c r="K39" s="13">
        <v>0</v>
      </c>
      <c r="L39" s="6">
        <f t="shared" si="2"/>
        <v>0</v>
      </c>
      <c r="M39" s="13">
        <v>0</v>
      </c>
      <c r="N39" s="6">
        <f t="shared" si="3"/>
        <v>0</v>
      </c>
      <c r="O39" s="13">
        <v>0</v>
      </c>
      <c r="P39" s="6">
        <f t="shared" si="4"/>
        <v>0</v>
      </c>
      <c r="Q39" s="13">
        <v>1</v>
      </c>
      <c r="R39" s="6">
        <f t="shared" si="5"/>
        <v>16.666666666666664</v>
      </c>
      <c r="S39" s="13">
        <v>5</v>
      </c>
      <c r="T39" s="6">
        <f t="shared" si="6"/>
        <v>83.333333333333343</v>
      </c>
      <c r="U39" s="13">
        <v>0</v>
      </c>
      <c r="V39" s="6">
        <f t="shared" si="7"/>
        <v>0</v>
      </c>
      <c r="W39" s="5"/>
    </row>
    <row r="40" spans="1:24" ht="23.1" customHeight="1" x14ac:dyDescent="0.2">
      <c r="A40" s="157"/>
      <c r="B40" s="157"/>
      <c r="C40" s="11"/>
      <c r="D40" s="12" t="s">
        <v>13</v>
      </c>
      <c r="E40" s="9"/>
      <c r="F40" s="8">
        <f t="shared" si="11"/>
        <v>77</v>
      </c>
      <c r="G40" s="7">
        <v>50</v>
      </c>
      <c r="H40" s="6">
        <f t="shared" si="0"/>
        <v>64.935064935064929</v>
      </c>
      <c r="I40" s="13">
        <v>10</v>
      </c>
      <c r="J40" s="6">
        <f t="shared" si="1"/>
        <v>12.987012987012985</v>
      </c>
      <c r="K40" s="13">
        <v>11</v>
      </c>
      <c r="L40" s="6">
        <f t="shared" si="2"/>
        <v>14.285714285714285</v>
      </c>
      <c r="M40" s="13">
        <v>1</v>
      </c>
      <c r="N40" s="6">
        <f t="shared" si="3"/>
        <v>1.2987012987012987</v>
      </c>
      <c r="O40" s="13">
        <v>5</v>
      </c>
      <c r="P40" s="6">
        <f t="shared" si="4"/>
        <v>6.4935064935064926</v>
      </c>
      <c r="Q40" s="13">
        <v>8</v>
      </c>
      <c r="R40" s="6">
        <f t="shared" si="5"/>
        <v>10.38961038961039</v>
      </c>
      <c r="S40" s="13">
        <v>68</v>
      </c>
      <c r="T40" s="6">
        <f t="shared" si="6"/>
        <v>88.311688311688314</v>
      </c>
      <c r="U40" s="13">
        <v>1</v>
      </c>
      <c r="V40" s="6">
        <f t="shared" si="7"/>
        <v>1.2987012987012987</v>
      </c>
      <c r="W40" s="5"/>
    </row>
    <row r="41" spans="1:24" ht="23.1" customHeight="1" x14ac:dyDescent="0.2">
      <c r="A41" s="157"/>
      <c r="B41" s="157"/>
      <c r="C41" s="11"/>
      <c r="D41" s="12" t="s">
        <v>12</v>
      </c>
      <c r="E41" s="9"/>
      <c r="F41" s="8">
        <f t="shared" si="11"/>
        <v>13</v>
      </c>
      <c r="G41" s="7">
        <v>5</v>
      </c>
      <c r="H41" s="6">
        <f t="shared" si="0"/>
        <v>38.461538461538467</v>
      </c>
      <c r="I41" s="13">
        <v>6</v>
      </c>
      <c r="J41" s="6">
        <f t="shared" si="1"/>
        <v>46.153846153846153</v>
      </c>
      <c r="K41" s="13">
        <v>1</v>
      </c>
      <c r="L41" s="6">
        <f t="shared" si="2"/>
        <v>7.6923076923076925</v>
      </c>
      <c r="M41" s="13">
        <v>0</v>
      </c>
      <c r="N41" s="6">
        <f t="shared" si="3"/>
        <v>0</v>
      </c>
      <c r="O41" s="13">
        <v>1</v>
      </c>
      <c r="P41" s="6">
        <f t="shared" si="4"/>
        <v>7.6923076923076925</v>
      </c>
      <c r="Q41" s="13">
        <v>5</v>
      </c>
      <c r="R41" s="6">
        <f t="shared" si="5"/>
        <v>38.461538461538467</v>
      </c>
      <c r="S41" s="13">
        <v>8</v>
      </c>
      <c r="T41" s="6">
        <f t="shared" si="6"/>
        <v>61.53846153846154</v>
      </c>
      <c r="U41" s="13">
        <v>0</v>
      </c>
      <c r="V41" s="6">
        <f t="shared" si="7"/>
        <v>0</v>
      </c>
      <c r="W41" s="5"/>
    </row>
    <row r="42" spans="1:24" ht="23.1" customHeight="1" x14ac:dyDescent="0.2">
      <c r="A42" s="157"/>
      <c r="B42" s="157"/>
      <c r="C42" s="11"/>
      <c r="D42" s="12" t="s">
        <v>11</v>
      </c>
      <c r="E42" s="9"/>
      <c r="F42" s="8">
        <f t="shared" si="11"/>
        <v>15</v>
      </c>
      <c r="G42" s="7">
        <v>3</v>
      </c>
      <c r="H42" s="6">
        <f t="shared" si="0"/>
        <v>20</v>
      </c>
      <c r="I42" s="13">
        <v>2</v>
      </c>
      <c r="J42" s="6">
        <f t="shared" si="1"/>
        <v>13.333333333333334</v>
      </c>
      <c r="K42" s="13">
        <v>4</v>
      </c>
      <c r="L42" s="6">
        <f t="shared" si="2"/>
        <v>26.666666666666668</v>
      </c>
      <c r="M42" s="13">
        <v>1</v>
      </c>
      <c r="N42" s="6">
        <f t="shared" si="3"/>
        <v>6.666666666666667</v>
      </c>
      <c r="O42" s="13">
        <v>5</v>
      </c>
      <c r="P42" s="6">
        <f t="shared" si="4"/>
        <v>33.333333333333329</v>
      </c>
      <c r="Q42" s="13">
        <v>4</v>
      </c>
      <c r="R42" s="6">
        <f t="shared" si="5"/>
        <v>26.666666666666668</v>
      </c>
      <c r="S42" s="13">
        <v>11</v>
      </c>
      <c r="T42" s="6">
        <f t="shared" si="6"/>
        <v>73.333333333333329</v>
      </c>
      <c r="U42" s="13">
        <v>0</v>
      </c>
      <c r="V42" s="6">
        <f t="shared" si="7"/>
        <v>0</v>
      </c>
      <c r="W42" s="5"/>
    </row>
    <row r="43" spans="1:24" ht="23.1" customHeight="1" x14ac:dyDescent="0.2">
      <c r="A43" s="157"/>
      <c r="B43" s="157"/>
      <c r="C43" s="11"/>
      <c r="D43" s="12" t="s">
        <v>10</v>
      </c>
      <c r="E43" s="9"/>
      <c r="F43" s="8">
        <f t="shared" si="11"/>
        <v>38</v>
      </c>
      <c r="G43" s="7">
        <v>6</v>
      </c>
      <c r="H43" s="6">
        <f t="shared" si="0"/>
        <v>15.789473684210526</v>
      </c>
      <c r="I43" s="13">
        <v>9</v>
      </c>
      <c r="J43" s="6">
        <f t="shared" si="1"/>
        <v>23.684210526315788</v>
      </c>
      <c r="K43" s="13">
        <v>13</v>
      </c>
      <c r="L43" s="6">
        <f t="shared" si="2"/>
        <v>34.210526315789473</v>
      </c>
      <c r="M43" s="13">
        <v>2</v>
      </c>
      <c r="N43" s="6">
        <f t="shared" si="3"/>
        <v>5.2631578947368416</v>
      </c>
      <c r="O43" s="13">
        <v>8</v>
      </c>
      <c r="P43" s="6">
        <f t="shared" si="4"/>
        <v>21.052631578947366</v>
      </c>
      <c r="Q43" s="13">
        <v>21</v>
      </c>
      <c r="R43" s="6">
        <f t="shared" si="5"/>
        <v>55.26315789473685</v>
      </c>
      <c r="S43" s="13">
        <v>16</v>
      </c>
      <c r="T43" s="6">
        <f t="shared" si="6"/>
        <v>42.105263157894733</v>
      </c>
      <c r="U43" s="13">
        <v>1</v>
      </c>
      <c r="V43" s="6">
        <f t="shared" si="7"/>
        <v>2.6315789473684208</v>
      </c>
      <c r="W43" s="5"/>
    </row>
    <row r="44" spans="1:24" ht="23.1" customHeight="1" x14ac:dyDescent="0.2">
      <c r="A44" s="157"/>
      <c r="B44" s="157"/>
      <c r="C44" s="11"/>
      <c r="D44" s="12" t="s">
        <v>9</v>
      </c>
      <c r="E44" s="9"/>
      <c r="F44" s="8">
        <f t="shared" si="11"/>
        <v>154</v>
      </c>
      <c r="G44" s="7">
        <v>52</v>
      </c>
      <c r="H44" s="6">
        <f t="shared" si="0"/>
        <v>33.766233766233768</v>
      </c>
      <c r="I44" s="13">
        <v>21</v>
      </c>
      <c r="J44" s="6">
        <f t="shared" si="1"/>
        <v>13.636363636363635</v>
      </c>
      <c r="K44" s="13">
        <v>28</v>
      </c>
      <c r="L44" s="6">
        <f t="shared" si="2"/>
        <v>18.181818181818183</v>
      </c>
      <c r="M44" s="13">
        <v>12</v>
      </c>
      <c r="N44" s="6">
        <f t="shared" si="3"/>
        <v>7.7922077922077921</v>
      </c>
      <c r="O44" s="13">
        <v>41</v>
      </c>
      <c r="P44" s="6">
        <f t="shared" si="4"/>
        <v>26.623376623376622</v>
      </c>
      <c r="Q44" s="13">
        <v>47</v>
      </c>
      <c r="R44" s="6">
        <f t="shared" si="5"/>
        <v>30.519480519480517</v>
      </c>
      <c r="S44" s="13">
        <v>104</v>
      </c>
      <c r="T44" s="6">
        <f t="shared" si="6"/>
        <v>67.532467532467535</v>
      </c>
      <c r="U44" s="13">
        <v>3</v>
      </c>
      <c r="V44" s="6">
        <f t="shared" si="7"/>
        <v>1.948051948051948</v>
      </c>
      <c r="W44" s="5"/>
    </row>
    <row r="45" spans="1:24" ht="23.1" customHeight="1" x14ac:dyDescent="0.2">
      <c r="A45" s="157"/>
      <c r="B45" s="157"/>
      <c r="C45" s="11"/>
      <c r="D45" s="12" t="s">
        <v>8</v>
      </c>
      <c r="E45" s="9"/>
      <c r="F45" s="8">
        <f t="shared" si="11"/>
        <v>22</v>
      </c>
      <c r="G45" s="7">
        <v>2</v>
      </c>
      <c r="H45" s="6">
        <f t="shared" si="0"/>
        <v>9.0909090909090917</v>
      </c>
      <c r="I45" s="13">
        <v>1</v>
      </c>
      <c r="J45" s="6">
        <f t="shared" si="1"/>
        <v>4.5454545454545459</v>
      </c>
      <c r="K45" s="13">
        <v>3</v>
      </c>
      <c r="L45" s="6">
        <f t="shared" si="2"/>
        <v>13.636363636363635</v>
      </c>
      <c r="M45" s="13">
        <v>1</v>
      </c>
      <c r="N45" s="6">
        <f t="shared" si="3"/>
        <v>4.5454545454545459</v>
      </c>
      <c r="O45" s="13">
        <v>15</v>
      </c>
      <c r="P45" s="6">
        <f t="shared" si="4"/>
        <v>68.181818181818173</v>
      </c>
      <c r="Q45" s="13">
        <v>17</v>
      </c>
      <c r="R45" s="6">
        <f t="shared" si="5"/>
        <v>77.272727272727266</v>
      </c>
      <c r="S45" s="13">
        <v>5</v>
      </c>
      <c r="T45" s="6">
        <f t="shared" si="6"/>
        <v>22.727272727272727</v>
      </c>
      <c r="U45" s="13">
        <v>0</v>
      </c>
      <c r="V45" s="6">
        <f t="shared" si="7"/>
        <v>0</v>
      </c>
      <c r="W45" s="5"/>
    </row>
    <row r="46" spans="1:24" ht="23.1" customHeight="1" x14ac:dyDescent="0.2">
      <c r="A46" s="157"/>
      <c r="B46" s="157"/>
      <c r="C46" s="11"/>
      <c r="D46" s="12" t="s">
        <v>7</v>
      </c>
      <c r="E46" s="9"/>
      <c r="F46" s="8">
        <f t="shared" si="11"/>
        <v>10</v>
      </c>
      <c r="G46" s="7">
        <v>3</v>
      </c>
      <c r="H46" s="6">
        <f t="shared" si="0"/>
        <v>30</v>
      </c>
      <c r="I46" s="13">
        <v>1</v>
      </c>
      <c r="J46" s="6">
        <f t="shared" si="1"/>
        <v>10</v>
      </c>
      <c r="K46" s="13">
        <v>3</v>
      </c>
      <c r="L46" s="6">
        <f t="shared" si="2"/>
        <v>30</v>
      </c>
      <c r="M46" s="13">
        <v>2</v>
      </c>
      <c r="N46" s="6">
        <f t="shared" si="3"/>
        <v>20</v>
      </c>
      <c r="O46" s="13">
        <v>1</v>
      </c>
      <c r="P46" s="6">
        <f t="shared" si="4"/>
        <v>10</v>
      </c>
      <c r="Q46" s="13">
        <v>3</v>
      </c>
      <c r="R46" s="6">
        <f t="shared" si="5"/>
        <v>30</v>
      </c>
      <c r="S46" s="13">
        <v>7</v>
      </c>
      <c r="T46" s="6">
        <f t="shared" si="6"/>
        <v>70</v>
      </c>
      <c r="U46" s="13">
        <v>0</v>
      </c>
      <c r="V46" s="6">
        <f t="shared" si="7"/>
        <v>0</v>
      </c>
      <c r="W46" s="5"/>
    </row>
    <row r="47" spans="1:24" ht="24" customHeight="1" x14ac:dyDescent="0.2">
      <c r="A47" s="157"/>
      <c r="B47" s="157"/>
      <c r="C47" s="11"/>
      <c r="D47" s="10" t="s">
        <v>6</v>
      </c>
      <c r="E47" s="9"/>
      <c r="F47" s="8">
        <f t="shared" si="11"/>
        <v>17</v>
      </c>
      <c r="G47" s="7">
        <v>12</v>
      </c>
      <c r="H47" s="6">
        <f t="shared" si="0"/>
        <v>70.588235294117652</v>
      </c>
      <c r="I47" s="13">
        <v>0</v>
      </c>
      <c r="J47" s="6">
        <f t="shared" si="1"/>
        <v>0</v>
      </c>
      <c r="K47" s="13">
        <v>2</v>
      </c>
      <c r="L47" s="6">
        <f t="shared" si="2"/>
        <v>11.76470588235294</v>
      </c>
      <c r="M47" s="13">
        <v>1</v>
      </c>
      <c r="N47" s="6">
        <f t="shared" si="3"/>
        <v>5.8823529411764701</v>
      </c>
      <c r="O47" s="13">
        <v>2</v>
      </c>
      <c r="P47" s="6">
        <f t="shared" si="4"/>
        <v>11.76470588235294</v>
      </c>
      <c r="Q47" s="13">
        <v>1</v>
      </c>
      <c r="R47" s="6">
        <f t="shared" si="5"/>
        <v>5.8823529411764701</v>
      </c>
      <c r="S47" s="13">
        <v>15</v>
      </c>
      <c r="T47" s="6">
        <f t="shared" si="6"/>
        <v>88.235294117647058</v>
      </c>
      <c r="U47" s="13">
        <v>1</v>
      </c>
      <c r="V47" s="6">
        <f t="shared" si="7"/>
        <v>5.8823529411764701</v>
      </c>
      <c r="W47" s="5"/>
    </row>
    <row r="48" spans="1:24" ht="23.1" customHeight="1" x14ac:dyDescent="0.2">
      <c r="A48" s="157"/>
      <c r="B48" s="157"/>
      <c r="C48" s="11"/>
      <c r="D48" s="12" t="s">
        <v>5</v>
      </c>
      <c r="E48" s="9"/>
      <c r="F48" s="8">
        <f t="shared" si="11"/>
        <v>41</v>
      </c>
      <c r="G48" s="7">
        <v>17</v>
      </c>
      <c r="H48" s="6">
        <f t="shared" si="0"/>
        <v>41.463414634146339</v>
      </c>
      <c r="I48" s="13">
        <v>10</v>
      </c>
      <c r="J48" s="6">
        <f t="shared" si="1"/>
        <v>24.390243902439025</v>
      </c>
      <c r="K48" s="13">
        <v>4</v>
      </c>
      <c r="L48" s="6">
        <f t="shared" si="2"/>
        <v>9.7560975609756095</v>
      </c>
      <c r="M48" s="13">
        <v>0</v>
      </c>
      <c r="N48" s="6">
        <f t="shared" si="3"/>
        <v>0</v>
      </c>
      <c r="O48" s="13">
        <v>10</v>
      </c>
      <c r="P48" s="6">
        <f t="shared" si="4"/>
        <v>24.390243902439025</v>
      </c>
      <c r="Q48" s="13">
        <v>6</v>
      </c>
      <c r="R48" s="6">
        <f t="shared" si="5"/>
        <v>14.634146341463413</v>
      </c>
      <c r="S48" s="13">
        <v>35</v>
      </c>
      <c r="T48" s="6">
        <f t="shared" si="6"/>
        <v>85.365853658536579</v>
      </c>
      <c r="U48" s="13">
        <v>0</v>
      </c>
      <c r="V48" s="6">
        <f t="shared" si="7"/>
        <v>0</v>
      </c>
      <c r="W48" s="5"/>
    </row>
    <row r="49" spans="1:23" ht="23.1" customHeight="1" x14ac:dyDescent="0.2">
      <c r="A49" s="157"/>
      <c r="B49" s="157"/>
      <c r="C49" s="11"/>
      <c r="D49" s="12" t="s">
        <v>4</v>
      </c>
      <c r="E49" s="9"/>
      <c r="F49" s="8">
        <f t="shared" si="11"/>
        <v>23</v>
      </c>
      <c r="G49" s="7">
        <v>6</v>
      </c>
      <c r="H49" s="6">
        <f t="shared" si="0"/>
        <v>26.086956521739129</v>
      </c>
      <c r="I49" s="13">
        <v>11</v>
      </c>
      <c r="J49" s="6">
        <f t="shared" si="1"/>
        <v>47.826086956521742</v>
      </c>
      <c r="K49" s="13">
        <v>6</v>
      </c>
      <c r="L49" s="6">
        <f t="shared" si="2"/>
        <v>26.086956521739129</v>
      </c>
      <c r="M49" s="13">
        <v>0</v>
      </c>
      <c r="N49" s="6">
        <f t="shared" si="3"/>
        <v>0</v>
      </c>
      <c r="O49" s="13">
        <v>0</v>
      </c>
      <c r="P49" s="6">
        <f t="shared" si="4"/>
        <v>0</v>
      </c>
      <c r="Q49" s="13">
        <v>1</v>
      </c>
      <c r="R49" s="6">
        <f t="shared" si="5"/>
        <v>4.3478260869565215</v>
      </c>
      <c r="S49" s="13">
        <v>22</v>
      </c>
      <c r="T49" s="6">
        <f t="shared" si="6"/>
        <v>95.652173913043484</v>
      </c>
      <c r="U49" s="13">
        <v>0</v>
      </c>
      <c r="V49" s="6">
        <f t="shared" si="7"/>
        <v>0</v>
      </c>
      <c r="W49" s="5"/>
    </row>
    <row r="50" spans="1:23" ht="23.1" customHeight="1" x14ac:dyDescent="0.2">
      <c r="A50" s="157"/>
      <c r="B50" s="157"/>
      <c r="C50" s="11"/>
      <c r="D50" s="12" t="s">
        <v>3</v>
      </c>
      <c r="E50" s="9"/>
      <c r="F50" s="8">
        <f t="shared" si="11"/>
        <v>24</v>
      </c>
      <c r="G50" s="7">
        <v>4</v>
      </c>
      <c r="H50" s="6">
        <f t="shared" si="0"/>
        <v>16.666666666666664</v>
      </c>
      <c r="I50" s="13">
        <v>5</v>
      </c>
      <c r="J50" s="6">
        <f t="shared" si="1"/>
        <v>20.833333333333336</v>
      </c>
      <c r="K50" s="13">
        <v>6</v>
      </c>
      <c r="L50" s="6">
        <f t="shared" si="2"/>
        <v>25</v>
      </c>
      <c r="M50" s="13">
        <v>0</v>
      </c>
      <c r="N50" s="6">
        <f t="shared" si="3"/>
        <v>0</v>
      </c>
      <c r="O50" s="13">
        <v>9</v>
      </c>
      <c r="P50" s="6">
        <f t="shared" si="4"/>
        <v>37.5</v>
      </c>
      <c r="Q50" s="13">
        <v>10</v>
      </c>
      <c r="R50" s="6">
        <f t="shared" si="5"/>
        <v>41.666666666666671</v>
      </c>
      <c r="S50" s="13">
        <v>14</v>
      </c>
      <c r="T50" s="6">
        <f t="shared" si="6"/>
        <v>58.333333333333336</v>
      </c>
      <c r="U50" s="13">
        <v>0</v>
      </c>
      <c r="V50" s="6">
        <f t="shared" si="7"/>
        <v>0</v>
      </c>
      <c r="W50" s="5"/>
    </row>
    <row r="51" spans="1:23" ht="23.1" customHeight="1" x14ac:dyDescent="0.2">
      <c r="A51" s="157"/>
      <c r="B51" s="157"/>
      <c r="C51" s="11"/>
      <c r="D51" s="12" t="s">
        <v>2</v>
      </c>
      <c r="E51" s="9"/>
      <c r="F51" s="8">
        <f t="shared" si="11"/>
        <v>159</v>
      </c>
      <c r="G51" s="7">
        <v>39</v>
      </c>
      <c r="H51" s="6">
        <f t="shared" si="0"/>
        <v>24.528301886792452</v>
      </c>
      <c r="I51" s="13">
        <v>21</v>
      </c>
      <c r="J51" s="6">
        <f t="shared" si="1"/>
        <v>13.20754716981132</v>
      </c>
      <c r="K51" s="13">
        <v>54</v>
      </c>
      <c r="L51" s="6">
        <f t="shared" si="2"/>
        <v>33.962264150943398</v>
      </c>
      <c r="M51" s="13">
        <v>14</v>
      </c>
      <c r="N51" s="6">
        <f t="shared" si="3"/>
        <v>8.8050314465408803</v>
      </c>
      <c r="O51" s="13">
        <v>31</v>
      </c>
      <c r="P51" s="6">
        <f t="shared" si="4"/>
        <v>19.49685534591195</v>
      </c>
      <c r="Q51" s="13">
        <v>30</v>
      </c>
      <c r="R51" s="6">
        <f t="shared" si="5"/>
        <v>18.867924528301888</v>
      </c>
      <c r="S51" s="13">
        <v>122</v>
      </c>
      <c r="T51" s="6">
        <f t="shared" si="6"/>
        <v>76.729559748427675</v>
      </c>
      <c r="U51" s="13">
        <v>7</v>
      </c>
      <c r="V51" s="6">
        <f t="shared" si="7"/>
        <v>4.4025157232704402</v>
      </c>
      <c r="W51" s="5"/>
    </row>
    <row r="52" spans="1:23" ht="23.1" customHeight="1" x14ac:dyDescent="0.2">
      <c r="A52" s="157"/>
      <c r="B52" s="157"/>
      <c r="C52" s="11"/>
      <c r="D52" s="12" t="s">
        <v>1</v>
      </c>
      <c r="E52" s="9"/>
      <c r="F52" s="8">
        <f t="shared" si="11"/>
        <v>21</v>
      </c>
      <c r="G52" s="7">
        <v>2</v>
      </c>
      <c r="H52" s="6">
        <f t="shared" si="0"/>
        <v>9.5238095238095237</v>
      </c>
      <c r="I52" s="13">
        <v>0</v>
      </c>
      <c r="J52" s="6">
        <f t="shared" si="1"/>
        <v>0</v>
      </c>
      <c r="K52" s="13">
        <v>0</v>
      </c>
      <c r="L52" s="6">
        <f t="shared" si="2"/>
        <v>0</v>
      </c>
      <c r="M52" s="13">
        <v>5</v>
      </c>
      <c r="N52" s="6">
        <f t="shared" si="3"/>
        <v>23.809523809523807</v>
      </c>
      <c r="O52" s="13">
        <v>14</v>
      </c>
      <c r="P52" s="6">
        <f t="shared" si="4"/>
        <v>66.666666666666657</v>
      </c>
      <c r="Q52" s="13">
        <v>16</v>
      </c>
      <c r="R52" s="6">
        <f t="shared" si="5"/>
        <v>76.19047619047619</v>
      </c>
      <c r="S52" s="13">
        <v>5</v>
      </c>
      <c r="T52" s="6">
        <f t="shared" si="6"/>
        <v>23.809523809523807</v>
      </c>
      <c r="U52" s="13">
        <v>0</v>
      </c>
      <c r="V52" s="6">
        <f t="shared" si="7"/>
        <v>0</v>
      </c>
      <c r="W52" s="5"/>
    </row>
    <row r="53" spans="1:23" ht="24" customHeight="1" x14ac:dyDescent="0.2">
      <c r="A53" s="158"/>
      <c r="B53" s="158"/>
      <c r="C53" s="11"/>
      <c r="D53" s="10" t="s">
        <v>0</v>
      </c>
      <c r="E53" s="9"/>
      <c r="F53" s="8">
        <f t="shared" si="11"/>
        <v>61</v>
      </c>
      <c r="G53" s="7">
        <v>20</v>
      </c>
      <c r="H53" s="6">
        <f t="shared" si="0"/>
        <v>32.786885245901637</v>
      </c>
      <c r="I53" s="13">
        <v>10</v>
      </c>
      <c r="J53" s="6">
        <f t="shared" si="1"/>
        <v>16.393442622950818</v>
      </c>
      <c r="K53" s="13">
        <v>13</v>
      </c>
      <c r="L53" s="6">
        <f t="shared" si="2"/>
        <v>21.311475409836063</v>
      </c>
      <c r="M53" s="13">
        <v>3</v>
      </c>
      <c r="N53" s="6">
        <f t="shared" si="3"/>
        <v>4.918032786885246</v>
      </c>
      <c r="O53" s="13">
        <v>15</v>
      </c>
      <c r="P53" s="6">
        <f t="shared" si="4"/>
        <v>24.590163934426229</v>
      </c>
      <c r="Q53" s="13">
        <v>7</v>
      </c>
      <c r="R53" s="6">
        <f t="shared" si="5"/>
        <v>11.475409836065573</v>
      </c>
      <c r="S53" s="13">
        <v>52</v>
      </c>
      <c r="T53" s="6">
        <f t="shared" si="6"/>
        <v>85.245901639344254</v>
      </c>
      <c r="U53" s="13">
        <v>2</v>
      </c>
      <c r="V53" s="6">
        <f t="shared" si="7"/>
        <v>3.278688524590164</v>
      </c>
      <c r="W53" s="5"/>
    </row>
    <row r="54" spans="1:23" x14ac:dyDescent="0.2">
      <c r="F54" s="46"/>
    </row>
    <row r="61" spans="1:23" x14ac:dyDescent="0.2">
      <c r="D61" s="3"/>
    </row>
    <row r="63" spans="1:23" x14ac:dyDescent="0.2">
      <c r="D63" s="3"/>
    </row>
    <row r="65" spans="4:4" x14ac:dyDescent="0.2">
      <c r="D65" s="3"/>
    </row>
    <row r="67" spans="4:4" ht="13.5" customHeight="1" x14ac:dyDescent="0.2">
      <c r="D67" s="4"/>
    </row>
    <row r="68" spans="4:4" ht="13.5" customHeight="1" x14ac:dyDescent="0.2"/>
    <row r="69" spans="4:4" x14ac:dyDescent="0.2">
      <c r="D69" s="3"/>
    </row>
    <row r="71" spans="4:4" x14ac:dyDescent="0.2">
      <c r="D71" s="3"/>
    </row>
    <row r="73" spans="4:4" x14ac:dyDescent="0.2">
      <c r="D73" s="3"/>
    </row>
    <row r="75" spans="4:4" x14ac:dyDescent="0.2">
      <c r="D75" s="3"/>
    </row>
    <row r="79" spans="4:4" ht="12.75" customHeight="1" x14ac:dyDescent="0.2"/>
    <row r="80" spans="4:4" ht="12.75" customHeight="1" x14ac:dyDescent="0.2"/>
  </sheetData>
  <mergeCells count="38">
    <mergeCell ref="K4:L4"/>
    <mergeCell ref="S4:T4"/>
    <mergeCell ref="Q5:Q6"/>
    <mergeCell ref="R5:R6"/>
    <mergeCell ref="M4:N4"/>
    <mergeCell ref="M5:M6"/>
    <mergeCell ref="S5:S6"/>
    <mergeCell ref="T5:T6"/>
    <mergeCell ref="Q3:V3"/>
    <mergeCell ref="U5:U6"/>
    <mergeCell ref="V5:V6"/>
    <mergeCell ref="U4:V4"/>
    <mergeCell ref="Q4:R4"/>
    <mergeCell ref="A7:E7"/>
    <mergeCell ref="N5:N6"/>
    <mergeCell ref="A3:E6"/>
    <mergeCell ref="F3:F6"/>
    <mergeCell ref="J5:J6"/>
    <mergeCell ref="K5:K6"/>
    <mergeCell ref="L5:L6"/>
    <mergeCell ref="G4:H4"/>
    <mergeCell ref="G3:P3"/>
    <mergeCell ref="P5:P6"/>
    <mergeCell ref="O4:P4"/>
    <mergeCell ref="O5:O6"/>
    <mergeCell ref="G5:G6"/>
    <mergeCell ref="H5:H6"/>
    <mergeCell ref="I5:I6"/>
    <mergeCell ref="I4:J4"/>
    <mergeCell ref="A13:A53"/>
    <mergeCell ref="B13:B37"/>
    <mergeCell ref="B38:B53"/>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orientation="portrait" useFirstPageNumber="1" r:id="rId1"/>
  <headerFooter alignWithMargins="0">
    <oddFooter>&amp;C
&amp;"ＭＳ 明朝,標準"&amp;P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441</v>
      </c>
    </row>
    <row r="3" spans="1:16" ht="18" customHeight="1" x14ac:dyDescent="0.2">
      <c r="A3" s="170" t="s">
        <v>63</v>
      </c>
      <c r="B3" s="171"/>
      <c r="C3" s="171"/>
      <c r="D3" s="171"/>
      <c r="E3" s="172"/>
      <c r="F3" s="179" t="s">
        <v>126</v>
      </c>
      <c r="G3" s="186" t="s">
        <v>68</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613</v>
      </c>
      <c r="H7" s="6">
        <f t="shared" ref="H7:H38" si="0">IF(G7=0,0,G7/$F7*100)</f>
        <v>66.630434782608688</v>
      </c>
      <c r="I7" s="13">
        <f>SUM(I8:I12)</f>
        <v>213</v>
      </c>
      <c r="J7" s="6">
        <f t="shared" ref="J7:J38" si="1">IF(I7=0,0,I7/$F7*100)</f>
        <v>23.152173913043477</v>
      </c>
      <c r="K7" s="13">
        <f>SUM(K8:K12)</f>
        <v>85</v>
      </c>
      <c r="L7" s="6">
        <f t="shared" ref="L7:L38" si="2">IF(K7=0,0,K7/$F7*100)</f>
        <v>9.2391304347826075</v>
      </c>
      <c r="M7" s="13">
        <f>SUM(M8:M12)</f>
        <v>7</v>
      </c>
      <c r="N7" s="6">
        <f t="shared" ref="N7:N38" si="3">IF(M7=0,0,M7/$F7*100)</f>
        <v>0.76086956521739135</v>
      </c>
      <c r="O7" s="13">
        <f>SUM(O8:O12)</f>
        <v>2</v>
      </c>
      <c r="P7" s="6">
        <f t="shared" ref="P7:P38" si="4">IF(O7=0,0,O7/$F7*100)</f>
        <v>0.21739130434782608</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103</v>
      </c>
      <c r="H9" s="6">
        <f t="shared" ref="H9:H12" si="7">IF(G9=0,0,G9/$F9*100)</f>
        <v>75.735294117647058</v>
      </c>
      <c r="I9" s="13">
        <v>33</v>
      </c>
      <c r="J9" s="6">
        <f t="shared" ref="J9:J12" si="8">IF(I9=0,0,I9/$F9*100)</f>
        <v>24.264705882352942</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121</v>
      </c>
      <c r="H10" s="6">
        <f t="shared" si="7"/>
        <v>48.594377510040161</v>
      </c>
      <c r="I10" s="13">
        <v>100</v>
      </c>
      <c r="J10" s="6">
        <f t="shared" si="8"/>
        <v>40.160642570281126</v>
      </c>
      <c r="K10" s="13">
        <v>28</v>
      </c>
      <c r="L10" s="6">
        <f t="shared" si="9"/>
        <v>11.244979919678714</v>
      </c>
      <c r="M10" s="13">
        <v>0</v>
      </c>
      <c r="N10" s="6">
        <f t="shared" si="10"/>
        <v>0</v>
      </c>
      <c r="O10" s="13">
        <v>0</v>
      </c>
      <c r="P10" s="6">
        <f t="shared" si="11"/>
        <v>0</v>
      </c>
    </row>
    <row r="11" spans="1:16" ht="23.1" customHeight="1" x14ac:dyDescent="0.2">
      <c r="A11" s="160"/>
      <c r="B11" s="162" t="s">
        <v>44</v>
      </c>
      <c r="C11" s="163"/>
      <c r="D11" s="163"/>
      <c r="E11" s="164"/>
      <c r="F11" s="8">
        <f t="shared" si="6"/>
        <v>72</v>
      </c>
      <c r="G11" s="7">
        <v>35</v>
      </c>
      <c r="H11" s="6">
        <f t="shared" si="7"/>
        <v>48.611111111111107</v>
      </c>
      <c r="I11" s="13">
        <v>26</v>
      </c>
      <c r="J11" s="6">
        <f t="shared" si="8"/>
        <v>36.111111111111107</v>
      </c>
      <c r="K11" s="13">
        <v>10</v>
      </c>
      <c r="L11" s="6">
        <f t="shared" si="9"/>
        <v>13.888888888888889</v>
      </c>
      <c r="M11" s="13">
        <v>1</v>
      </c>
      <c r="N11" s="6">
        <f t="shared" si="10"/>
        <v>1.3888888888888888</v>
      </c>
      <c r="O11" s="13">
        <v>0</v>
      </c>
      <c r="P11" s="6">
        <f t="shared" si="11"/>
        <v>0</v>
      </c>
    </row>
    <row r="12" spans="1:16" ht="23.1" customHeight="1" x14ac:dyDescent="0.2">
      <c r="A12" s="161"/>
      <c r="B12" s="162" t="s">
        <v>43</v>
      </c>
      <c r="C12" s="163"/>
      <c r="D12" s="163"/>
      <c r="E12" s="164"/>
      <c r="F12" s="8">
        <f t="shared" si="6"/>
        <v>201</v>
      </c>
      <c r="G12" s="7">
        <v>92</v>
      </c>
      <c r="H12" s="6">
        <f t="shared" si="7"/>
        <v>45.771144278606968</v>
      </c>
      <c r="I12" s="13">
        <v>54</v>
      </c>
      <c r="J12" s="6">
        <f t="shared" si="8"/>
        <v>26.865671641791046</v>
      </c>
      <c r="K12" s="13">
        <v>47</v>
      </c>
      <c r="L12" s="6">
        <f t="shared" si="9"/>
        <v>23.383084577114428</v>
      </c>
      <c r="M12" s="13">
        <v>6</v>
      </c>
      <c r="N12" s="6">
        <f t="shared" si="10"/>
        <v>2.9850746268656714</v>
      </c>
      <c r="O12" s="13">
        <v>2</v>
      </c>
      <c r="P12" s="6">
        <f t="shared" si="11"/>
        <v>0.99502487562189057</v>
      </c>
    </row>
    <row r="13" spans="1:16" ht="23.1" customHeight="1" x14ac:dyDescent="0.2">
      <c r="A13" s="156" t="s">
        <v>42</v>
      </c>
      <c r="B13" s="156" t="s">
        <v>41</v>
      </c>
      <c r="C13" s="11"/>
      <c r="D13" s="12" t="s">
        <v>15</v>
      </c>
      <c r="E13" s="9"/>
      <c r="F13" s="8">
        <f t="shared" si="5"/>
        <v>239</v>
      </c>
      <c r="G13" s="7">
        <f>SUM(G14:G37)</f>
        <v>100</v>
      </c>
      <c r="H13" s="6">
        <f t="shared" si="0"/>
        <v>41.841004184100413</v>
      </c>
      <c r="I13" s="13">
        <f>SUM(I14:I37)</f>
        <v>102</v>
      </c>
      <c r="J13" s="6">
        <f t="shared" si="1"/>
        <v>42.677824267782427</v>
      </c>
      <c r="K13" s="13">
        <f>SUM(K14:K37)</f>
        <v>35</v>
      </c>
      <c r="L13" s="6">
        <f t="shared" si="2"/>
        <v>14.644351464435147</v>
      </c>
      <c r="M13" s="13">
        <f>SUM(M14:M37)</f>
        <v>2</v>
      </c>
      <c r="N13" s="6">
        <f t="shared" si="3"/>
        <v>0.83682008368200833</v>
      </c>
      <c r="O13" s="13">
        <f>SUM(O14:O37)</f>
        <v>0</v>
      </c>
      <c r="P13" s="6">
        <f t="shared" si="4"/>
        <v>0</v>
      </c>
    </row>
    <row r="14" spans="1:16" ht="23.1" customHeight="1" x14ac:dyDescent="0.2">
      <c r="A14" s="157"/>
      <c r="B14" s="157"/>
      <c r="C14" s="11"/>
      <c r="D14" s="12" t="s">
        <v>40</v>
      </c>
      <c r="E14" s="9"/>
      <c r="F14" s="8">
        <f t="shared" ref="F14:F37" si="12">SUM(G14,I14,K14,M14,O14)</f>
        <v>32</v>
      </c>
      <c r="G14" s="7">
        <v>8</v>
      </c>
      <c r="H14" s="6">
        <f t="shared" ref="H14:H37" si="13">IF(G14=0,0,G14/$F14*100)</f>
        <v>25</v>
      </c>
      <c r="I14" s="13">
        <v>12</v>
      </c>
      <c r="J14" s="6">
        <f t="shared" ref="J14:J37" si="14">IF(I14=0,0,I14/$F14*100)</f>
        <v>37.5</v>
      </c>
      <c r="K14" s="13">
        <v>12</v>
      </c>
      <c r="L14" s="6">
        <f t="shared" ref="L14:L37" si="15">IF(K14=0,0,K14/$F14*100)</f>
        <v>37.5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3</v>
      </c>
      <c r="H15" s="6">
        <f t="shared" si="13"/>
        <v>75</v>
      </c>
      <c r="I15" s="13">
        <v>1</v>
      </c>
      <c r="J15" s="6">
        <f t="shared" si="14"/>
        <v>25</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3</v>
      </c>
      <c r="H16" s="6">
        <f t="shared" si="13"/>
        <v>27.27272727272727</v>
      </c>
      <c r="I16" s="13">
        <v>4</v>
      </c>
      <c r="J16" s="6">
        <f t="shared" si="14"/>
        <v>36.363636363636367</v>
      </c>
      <c r="K16" s="13">
        <v>4</v>
      </c>
      <c r="L16" s="6">
        <f t="shared" si="15"/>
        <v>36.363636363636367</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2</v>
      </c>
      <c r="H18" s="6">
        <f t="shared" si="13"/>
        <v>33.333333333333329</v>
      </c>
      <c r="I18" s="13">
        <v>4</v>
      </c>
      <c r="J18" s="6">
        <f t="shared" si="14"/>
        <v>66.666666666666657</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3</v>
      </c>
      <c r="H20" s="6">
        <f t="shared" si="13"/>
        <v>37.5</v>
      </c>
      <c r="I20" s="13">
        <v>5</v>
      </c>
      <c r="J20" s="6">
        <f t="shared" si="14"/>
        <v>62.5</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2</v>
      </c>
      <c r="H21" s="6">
        <f t="shared" si="13"/>
        <v>28.571428571428569</v>
      </c>
      <c r="I21" s="13">
        <v>2</v>
      </c>
      <c r="J21" s="6">
        <f t="shared" si="14"/>
        <v>28.571428571428569</v>
      </c>
      <c r="K21" s="13">
        <v>2</v>
      </c>
      <c r="L21" s="6">
        <f t="shared" si="15"/>
        <v>28.571428571428569</v>
      </c>
      <c r="M21" s="13">
        <v>1</v>
      </c>
      <c r="N21" s="6">
        <f t="shared" si="16"/>
        <v>14.285714285714285</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5</v>
      </c>
      <c r="J23" s="6">
        <f t="shared" si="14"/>
        <v>55.555555555555557</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2</v>
      </c>
      <c r="J25" s="6">
        <f t="shared" si="14"/>
        <v>100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8</v>
      </c>
      <c r="H26" s="6">
        <f t="shared" si="13"/>
        <v>72.727272727272734</v>
      </c>
      <c r="I26" s="13">
        <v>1</v>
      </c>
      <c r="J26" s="6">
        <f t="shared" si="14"/>
        <v>9.0909090909090917</v>
      </c>
      <c r="K26" s="13">
        <v>2</v>
      </c>
      <c r="L26" s="6">
        <f t="shared" si="15"/>
        <v>18.181818181818183</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3</v>
      </c>
      <c r="H28" s="6">
        <f t="shared" si="13"/>
        <v>60</v>
      </c>
      <c r="I28" s="13">
        <v>2</v>
      </c>
      <c r="J28" s="6">
        <f t="shared" si="14"/>
        <v>40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9</v>
      </c>
      <c r="H29" s="6">
        <f t="shared" si="13"/>
        <v>69.230769230769226</v>
      </c>
      <c r="I29" s="13">
        <v>4</v>
      </c>
      <c r="J29" s="6">
        <f t="shared" si="14"/>
        <v>30.76923076923077</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3</v>
      </c>
      <c r="H30" s="6">
        <f t="shared" si="13"/>
        <v>60</v>
      </c>
      <c r="I30" s="13">
        <v>1</v>
      </c>
      <c r="J30" s="6">
        <f t="shared" si="14"/>
        <v>20</v>
      </c>
      <c r="K30" s="13">
        <v>1</v>
      </c>
      <c r="L30" s="6">
        <f t="shared" si="15"/>
        <v>20</v>
      </c>
      <c r="M30" s="13">
        <v>0</v>
      </c>
      <c r="N30" s="6">
        <f t="shared" si="16"/>
        <v>0</v>
      </c>
      <c r="O30" s="13">
        <v>0</v>
      </c>
      <c r="P30" s="6">
        <f t="shared" si="17"/>
        <v>0</v>
      </c>
    </row>
    <row r="31" spans="1:16" ht="23.1" customHeight="1" x14ac:dyDescent="0.2">
      <c r="A31" s="157"/>
      <c r="B31" s="157"/>
      <c r="C31" s="11"/>
      <c r="D31" s="12" t="s">
        <v>23</v>
      </c>
      <c r="E31" s="9"/>
      <c r="F31" s="8">
        <f t="shared" si="12"/>
        <v>33</v>
      </c>
      <c r="G31" s="7">
        <v>20</v>
      </c>
      <c r="H31" s="6">
        <f t="shared" si="13"/>
        <v>60.606060606060609</v>
      </c>
      <c r="I31" s="13">
        <v>13</v>
      </c>
      <c r="J31" s="6">
        <f t="shared" si="14"/>
        <v>39.393939393939391</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1</v>
      </c>
      <c r="H32" s="6">
        <f t="shared" si="13"/>
        <v>20</v>
      </c>
      <c r="I32" s="13">
        <v>3</v>
      </c>
      <c r="J32" s="6">
        <f t="shared" si="14"/>
        <v>60</v>
      </c>
      <c r="K32" s="13">
        <v>1</v>
      </c>
      <c r="L32" s="6">
        <f t="shared" si="15"/>
        <v>20</v>
      </c>
      <c r="M32" s="13">
        <v>0</v>
      </c>
      <c r="N32" s="6">
        <f t="shared" si="16"/>
        <v>0</v>
      </c>
      <c r="O32" s="13">
        <v>0</v>
      </c>
      <c r="P32" s="6">
        <f t="shared" si="17"/>
        <v>0</v>
      </c>
    </row>
    <row r="33" spans="1:16" ht="24" customHeight="1" x14ac:dyDescent="0.2">
      <c r="A33" s="157"/>
      <c r="B33" s="157"/>
      <c r="C33" s="11"/>
      <c r="D33" s="12" t="s">
        <v>21</v>
      </c>
      <c r="E33" s="9"/>
      <c r="F33" s="8">
        <f t="shared" si="12"/>
        <v>32</v>
      </c>
      <c r="G33" s="7">
        <v>6</v>
      </c>
      <c r="H33" s="6">
        <f t="shared" si="13"/>
        <v>18.75</v>
      </c>
      <c r="I33" s="13">
        <v>20</v>
      </c>
      <c r="J33" s="6">
        <f t="shared" si="14"/>
        <v>62.5</v>
      </c>
      <c r="K33" s="13">
        <v>5</v>
      </c>
      <c r="L33" s="6">
        <f t="shared" si="15"/>
        <v>15.625</v>
      </c>
      <c r="M33" s="13">
        <v>1</v>
      </c>
      <c r="N33" s="6">
        <f t="shared" si="16"/>
        <v>3.125</v>
      </c>
      <c r="O33" s="13">
        <v>0</v>
      </c>
      <c r="P33" s="6">
        <f t="shared" si="17"/>
        <v>0</v>
      </c>
    </row>
    <row r="34" spans="1:16" ht="23.1" customHeight="1" x14ac:dyDescent="0.2">
      <c r="A34" s="157"/>
      <c r="B34" s="157"/>
      <c r="C34" s="11"/>
      <c r="D34" s="12" t="s">
        <v>20</v>
      </c>
      <c r="E34" s="9"/>
      <c r="F34" s="8">
        <f t="shared" si="12"/>
        <v>17</v>
      </c>
      <c r="G34" s="7">
        <v>6</v>
      </c>
      <c r="H34" s="6">
        <f t="shared" si="13"/>
        <v>35.294117647058826</v>
      </c>
      <c r="I34" s="13">
        <v>6</v>
      </c>
      <c r="J34" s="6">
        <f t="shared" si="14"/>
        <v>35.294117647058826</v>
      </c>
      <c r="K34" s="13">
        <v>5</v>
      </c>
      <c r="L34" s="6">
        <f t="shared" si="15"/>
        <v>29.411764705882355</v>
      </c>
      <c r="M34" s="13">
        <v>0</v>
      </c>
      <c r="N34" s="6">
        <f t="shared" si="16"/>
        <v>0</v>
      </c>
      <c r="O34" s="13">
        <v>0</v>
      </c>
      <c r="P34" s="6">
        <f t="shared" si="17"/>
        <v>0</v>
      </c>
    </row>
    <row r="35" spans="1:16" ht="23.1" customHeight="1" x14ac:dyDescent="0.2">
      <c r="A35" s="157"/>
      <c r="B35" s="157"/>
      <c r="C35" s="11"/>
      <c r="D35" s="12" t="s">
        <v>19</v>
      </c>
      <c r="E35" s="9"/>
      <c r="F35" s="8">
        <f t="shared" si="12"/>
        <v>8</v>
      </c>
      <c r="G35" s="7">
        <v>1</v>
      </c>
      <c r="H35" s="6">
        <f t="shared" si="13"/>
        <v>12.5</v>
      </c>
      <c r="I35" s="13">
        <v>7</v>
      </c>
      <c r="J35" s="6">
        <f t="shared" si="14"/>
        <v>87.5</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7</v>
      </c>
      <c r="H36" s="6">
        <f t="shared" si="13"/>
        <v>50</v>
      </c>
      <c r="I36" s="13">
        <v>6</v>
      </c>
      <c r="J36" s="6">
        <f t="shared" si="14"/>
        <v>42.857142857142854</v>
      </c>
      <c r="K36" s="13">
        <v>1</v>
      </c>
      <c r="L36" s="6">
        <f t="shared" si="15"/>
        <v>7.1428571428571423</v>
      </c>
      <c r="M36" s="13">
        <v>0</v>
      </c>
      <c r="N36" s="6">
        <f t="shared" si="16"/>
        <v>0</v>
      </c>
      <c r="O36" s="13">
        <v>0</v>
      </c>
      <c r="P36" s="6">
        <f t="shared" si="17"/>
        <v>0</v>
      </c>
    </row>
    <row r="37" spans="1:16" ht="23.1" customHeight="1" x14ac:dyDescent="0.2">
      <c r="A37" s="157"/>
      <c r="B37" s="158"/>
      <c r="C37" s="11"/>
      <c r="D37" s="12" t="s">
        <v>17</v>
      </c>
      <c r="E37" s="9"/>
      <c r="F37" s="8">
        <f t="shared" si="12"/>
        <v>8</v>
      </c>
      <c r="G37" s="7">
        <v>3</v>
      </c>
      <c r="H37" s="6">
        <f t="shared" si="13"/>
        <v>37.5</v>
      </c>
      <c r="I37" s="13">
        <v>3</v>
      </c>
      <c r="J37" s="6">
        <f t="shared" si="14"/>
        <v>37.5</v>
      </c>
      <c r="K37" s="13">
        <v>2</v>
      </c>
      <c r="L37" s="6">
        <f t="shared" si="15"/>
        <v>25</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513</v>
      </c>
      <c r="H38" s="6">
        <f t="shared" si="0"/>
        <v>75.330396475770925</v>
      </c>
      <c r="I38" s="13">
        <f>SUM(I39:I53)</f>
        <v>111</v>
      </c>
      <c r="J38" s="6">
        <f t="shared" si="1"/>
        <v>16.299559471365637</v>
      </c>
      <c r="K38" s="13">
        <f>SUM(K39:K53)</f>
        <v>50</v>
      </c>
      <c r="L38" s="6">
        <f t="shared" si="2"/>
        <v>7.3421439060205582</v>
      </c>
      <c r="M38" s="13">
        <f>SUM(M39:M53)</f>
        <v>5</v>
      </c>
      <c r="N38" s="6">
        <f t="shared" si="3"/>
        <v>0.73421439060205573</v>
      </c>
      <c r="O38" s="13">
        <f>SUM(O39:O53)</f>
        <v>2</v>
      </c>
      <c r="P38" s="6">
        <f t="shared" si="4"/>
        <v>0.29368575624082233</v>
      </c>
    </row>
    <row r="39" spans="1:16" ht="23.1" customHeight="1" x14ac:dyDescent="0.2">
      <c r="A39" s="157"/>
      <c r="B39" s="157"/>
      <c r="C39" s="11"/>
      <c r="D39" s="12" t="s">
        <v>14</v>
      </c>
      <c r="E39" s="9"/>
      <c r="F39" s="8">
        <f t="shared" ref="F39:F53" si="18">SUM(G39,I39,K39,M39,O39)</f>
        <v>6</v>
      </c>
      <c r="G39" s="7">
        <v>6</v>
      </c>
      <c r="H39" s="6">
        <f t="shared" ref="H39:H53" si="19">IF(G39=0,0,G39/$F39*100)</f>
        <v>100</v>
      </c>
      <c r="I39" s="13">
        <v>0</v>
      </c>
      <c r="J39" s="6">
        <f t="shared" ref="J39:J53" si="20">IF(I39=0,0,I39/$F39*100)</f>
        <v>0</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12</v>
      </c>
      <c r="H42" s="6">
        <f t="shared" si="19"/>
        <v>80</v>
      </c>
      <c r="I42" s="13">
        <v>2</v>
      </c>
      <c r="J42" s="6">
        <f t="shared" si="20"/>
        <v>13.333333333333334</v>
      </c>
      <c r="K42" s="13">
        <v>1</v>
      </c>
      <c r="L42" s="6">
        <f t="shared" si="21"/>
        <v>6.666666666666667</v>
      </c>
      <c r="M42" s="13">
        <v>0</v>
      </c>
      <c r="N42" s="6">
        <f t="shared" si="22"/>
        <v>0</v>
      </c>
      <c r="O42" s="13">
        <v>0</v>
      </c>
      <c r="P42" s="6">
        <f t="shared" si="23"/>
        <v>0</v>
      </c>
    </row>
    <row r="43" spans="1:16" ht="23.1" customHeight="1" x14ac:dyDescent="0.2">
      <c r="A43" s="157"/>
      <c r="B43" s="157"/>
      <c r="C43" s="11"/>
      <c r="D43" s="12" t="s">
        <v>10</v>
      </c>
      <c r="E43" s="9"/>
      <c r="F43" s="8">
        <f t="shared" si="18"/>
        <v>38</v>
      </c>
      <c r="G43" s="7">
        <v>36</v>
      </c>
      <c r="H43" s="6">
        <f t="shared" si="19"/>
        <v>94.73684210526315</v>
      </c>
      <c r="I43" s="13">
        <v>2</v>
      </c>
      <c r="J43" s="6">
        <f t="shared" si="20"/>
        <v>5.2631578947368416</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127</v>
      </c>
      <c r="H44" s="6">
        <f t="shared" si="19"/>
        <v>82.467532467532465</v>
      </c>
      <c r="I44" s="13">
        <v>21</v>
      </c>
      <c r="J44" s="6">
        <f t="shared" si="20"/>
        <v>13.636363636363635</v>
      </c>
      <c r="K44" s="13">
        <v>6</v>
      </c>
      <c r="L44" s="6">
        <f t="shared" si="21"/>
        <v>3.8961038961038961</v>
      </c>
      <c r="M44" s="13">
        <v>0</v>
      </c>
      <c r="N44" s="6">
        <f t="shared" si="22"/>
        <v>0</v>
      </c>
      <c r="O44" s="13">
        <v>0</v>
      </c>
      <c r="P44" s="6">
        <f t="shared" si="23"/>
        <v>0</v>
      </c>
    </row>
    <row r="45" spans="1:16" ht="23.1" customHeight="1" x14ac:dyDescent="0.2">
      <c r="A45" s="157"/>
      <c r="B45" s="157"/>
      <c r="C45" s="11"/>
      <c r="D45" s="12" t="s">
        <v>8</v>
      </c>
      <c r="E45" s="9"/>
      <c r="F45" s="8">
        <f t="shared" si="18"/>
        <v>22</v>
      </c>
      <c r="G45" s="7">
        <v>18</v>
      </c>
      <c r="H45" s="6">
        <f t="shared" si="19"/>
        <v>81.818181818181827</v>
      </c>
      <c r="I45" s="13">
        <v>4</v>
      </c>
      <c r="J45" s="6">
        <f t="shared" si="20"/>
        <v>18.181818181818183</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1</v>
      </c>
      <c r="J47" s="6">
        <f t="shared" si="20"/>
        <v>5.8823529411764701</v>
      </c>
      <c r="K47" s="13">
        <v>1</v>
      </c>
      <c r="L47" s="6">
        <f t="shared" si="21"/>
        <v>5.8823529411764701</v>
      </c>
      <c r="M47" s="13">
        <v>0</v>
      </c>
      <c r="N47" s="6">
        <f t="shared" si="22"/>
        <v>0</v>
      </c>
      <c r="O47" s="13">
        <v>0</v>
      </c>
      <c r="P47" s="6">
        <f t="shared" si="23"/>
        <v>0</v>
      </c>
    </row>
    <row r="48" spans="1:16" ht="23.1" customHeight="1" x14ac:dyDescent="0.2">
      <c r="A48" s="157"/>
      <c r="B48" s="157"/>
      <c r="C48" s="11"/>
      <c r="D48" s="12" t="s">
        <v>5</v>
      </c>
      <c r="E48" s="9"/>
      <c r="F48" s="8">
        <f t="shared" si="18"/>
        <v>41</v>
      </c>
      <c r="G48" s="7">
        <v>32</v>
      </c>
      <c r="H48" s="6">
        <f t="shared" si="19"/>
        <v>78.048780487804876</v>
      </c>
      <c r="I48" s="13">
        <v>8</v>
      </c>
      <c r="J48" s="6">
        <f t="shared" si="20"/>
        <v>19.512195121951219</v>
      </c>
      <c r="K48" s="13">
        <v>1</v>
      </c>
      <c r="L48" s="6">
        <f t="shared" si="21"/>
        <v>2.4390243902439024</v>
      </c>
      <c r="M48" s="13">
        <v>0</v>
      </c>
      <c r="N48" s="6">
        <f t="shared" si="22"/>
        <v>0</v>
      </c>
      <c r="O48" s="13">
        <v>0</v>
      </c>
      <c r="P48" s="6">
        <f t="shared" si="23"/>
        <v>0</v>
      </c>
    </row>
    <row r="49" spans="1:16" ht="23.1" customHeight="1" x14ac:dyDescent="0.2">
      <c r="A49" s="157"/>
      <c r="B49" s="157"/>
      <c r="C49" s="11"/>
      <c r="D49" s="12" t="s">
        <v>4</v>
      </c>
      <c r="E49" s="9"/>
      <c r="F49" s="8">
        <f t="shared" si="18"/>
        <v>23</v>
      </c>
      <c r="G49" s="7">
        <v>22</v>
      </c>
      <c r="H49" s="6">
        <f t="shared" si="19"/>
        <v>95.652173913043484</v>
      </c>
      <c r="I49" s="13">
        <v>1</v>
      </c>
      <c r="J49" s="6">
        <f t="shared" si="20"/>
        <v>4.3478260869565215</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11</v>
      </c>
      <c r="H50" s="6">
        <f t="shared" si="19"/>
        <v>45.833333333333329</v>
      </c>
      <c r="I50" s="13">
        <v>10</v>
      </c>
      <c r="J50" s="6">
        <f t="shared" si="20"/>
        <v>41.666666666666671</v>
      </c>
      <c r="K50" s="13">
        <v>3</v>
      </c>
      <c r="L50" s="6">
        <f t="shared" si="21"/>
        <v>12.5</v>
      </c>
      <c r="M50" s="13">
        <v>0</v>
      </c>
      <c r="N50" s="6">
        <f t="shared" si="22"/>
        <v>0</v>
      </c>
      <c r="O50" s="13">
        <v>0</v>
      </c>
      <c r="P50" s="6">
        <f t="shared" si="23"/>
        <v>0</v>
      </c>
    </row>
    <row r="51" spans="1:16" ht="23.1" customHeight="1" x14ac:dyDescent="0.2">
      <c r="A51" s="157"/>
      <c r="B51" s="157"/>
      <c r="C51" s="11"/>
      <c r="D51" s="12" t="s">
        <v>2</v>
      </c>
      <c r="E51" s="9"/>
      <c r="F51" s="8">
        <f t="shared" si="18"/>
        <v>159</v>
      </c>
      <c r="G51" s="7">
        <v>79</v>
      </c>
      <c r="H51" s="6">
        <f t="shared" si="19"/>
        <v>49.685534591194966</v>
      </c>
      <c r="I51" s="13">
        <v>46</v>
      </c>
      <c r="J51" s="6">
        <f t="shared" si="20"/>
        <v>28.930817610062892</v>
      </c>
      <c r="K51" s="13">
        <v>29</v>
      </c>
      <c r="L51" s="6">
        <f t="shared" si="21"/>
        <v>18.238993710691823</v>
      </c>
      <c r="M51" s="13">
        <v>3</v>
      </c>
      <c r="N51" s="6">
        <f t="shared" si="22"/>
        <v>1.8867924528301887</v>
      </c>
      <c r="O51" s="13">
        <v>2</v>
      </c>
      <c r="P51" s="6">
        <f t="shared" si="23"/>
        <v>1.257861635220126</v>
      </c>
    </row>
    <row r="52" spans="1:16" ht="23.1" customHeight="1" x14ac:dyDescent="0.2">
      <c r="A52" s="157"/>
      <c r="B52" s="157"/>
      <c r="C52" s="11"/>
      <c r="D52" s="12" t="s">
        <v>1</v>
      </c>
      <c r="E52" s="9"/>
      <c r="F52" s="8">
        <f t="shared" si="18"/>
        <v>21</v>
      </c>
      <c r="G52" s="7">
        <v>14</v>
      </c>
      <c r="H52" s="6">
        <f t="shared" si="19"/>
        <v>66.666666666666657</v>
      </c>
      <c r="I52" s="13">
        <v>6</v>
      </c>
      <c r="J52" s="6">
        <f t="shared" si="20"/>
        <v>28.571428571428569</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18"/>
        <v>61</v>
      </c>
      <c r="G53" s="7">
        <v>41</v>
      </c>
      <c r="H53" s="6">
        <f t="shared" si="19"/>
        <v>67.213114754098356</v>
      </c>
      <c r="I53" s="13">
        <v>10</v>
      </c>
      <c r="J53" s="6">
        <f t="shared" si="20"/>
        <v>16.393442622950818</v>
      </c>
      <c r="K53" s="13">
        <v>8</v>
      </c>
      <c r="L53" s="6">
        <f t="shared" si="21"/>
        <v>13.114754098360656</v>
      </c>
      <c r="M53" s="13">
        <v>2</v>
      </c>
      <c r="N53" s="6">
        <f t="shared" si="22"/>
        <v>3.278688524590164</v>
      </c>
      <c r="O53" s="13">
        <v>0</v>
      </c>
      <c r="P53" s="6">
        <f t="shared" si="23"/>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640</v>
      </c>
    </row>
    <row r="3" spans="1:21" ht="18" customHeight="1" x14ac:dyDescent="0.2">
      <c r="A3" s="170" t="s">
        <v>63</v>
      </c>
      <c r="B3" s="171"/>
      <c r="C3" s="171"/>
      <c r="D3" s="171"/>
      <c r="E3" s="172"/>
      <c r="F3" s="179" t="s">
        <v>126</v>
      </c>
      <c r="G3" s="187" t="s">
        <v>498</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7">
        <f>SUM(F8:F12)</f>
        <v>920</v>
      </c>
      <c r="G7" s="7">
        <f>SUM(G8:G12)</f>
        <v>36309</v>
      </c>
      <c r="H7" s="6">
        <f t="shared" ref="H7:H53" si="0">IF(G7=0,0,G7/$K7*100)</f>
        <v>63.30020920502092</v>
      </c>
      <c r="I7" s="7">
        <f>SUM(I8:I12)</f>
        <v>21051</v>
      </c>
      <c r="J7" s="6">
        <f t="shared" ref="J7:J53" si="1">IF(I7=0,0,I7/$K7*100)</f>
        <v>36.69979079497908</v>
      </c>
      <c r="K7" s="7">
        <f t="shared" ref="K7:K38" si="2">SUM(G7,I7)</f>
        <v>57360</v>
      </c>
      <c r="L7" s="6">
        <f>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1418</v>
      </c>
      <c r="H8" s="6">
        <f t="shared" si="0"/>
        <v>62.002623524267598</v>
      </c>
      <c r="I8" s="7">
        <v>869</v>
      </c>
      <c r="J8" s="6">
        <f t="shared" si="1"/>
        <v>37.997376475732402</v>
      </c>
      <c r="K8" s="7">
        <v>2287</v>
      </c>
      <c r="L8" s="6">
        <f t="shared" ref="L8:L53" si="3">IF(K8=0,0,K8/$K8*100)</f>
        <v>100</v>
      </c>
      <c r="M8" s="46" t="str">
        <f>IF(SUM(G8,I8)=K8,"",1)</f>
        <v/>
      </c>
      <c r="N8" s="103"/>
      <c r="O8" s="103"/>
      <c r="P8" s="103"/>
      <c r="Q8" s="103"/>
      <c r="R8" s="103"/>
      <c r="S8" s="103"/>
      <c r="T8" s="103"/>
    </row>
    <row r="9" spans="1:21" ht="23.1" customHeight="1" x14ac:dyDescent="0.2">
      <c r="A9" s="160"/>
      <c r="B9" s="162" t="s">
        <v>46</v>
      </c>
      <c r="C9" s="163"/>
      <c r="D9" s="163"/>
      <c r="E9" s="164"/>
      <c r="F9" s="8">
        <v>136</v>
      </c>
      <c r="G9" s="7">
        <v>2376</v>
      </c>
      <c r="H9" s="6">
        <f t="shared" si="0"/>
        <v>58.135551749449476</v>
      </c>
      <c r="I9" s="7">
        <v>1711</v>
      </c>
      <c r="J9" s="6">
        <f t="shared" si="1"/>
        <v>41.864448250550524</v>
      </c>
      <c r="K9" s="7">
        <v>4087</v>
      </c>
      <c r="L9" s="6">
        <f t="shared" si="3"/>
        <v>100</v>
      </c>
      <c r="M9" s="46" t="str">
        <f t="shared" ref="M9:M53" si="4">IF(SUM(G9,I9)=K9,"",1)</f>
        <v/>
      </c>
      <c r="N9" s="103"/>
      <c r="O9" s="103"/>
      <c r="P9" s="103"/>
      <c r="Q9" s="103"/>
      <c r="R9" s="103"/>
      <c r="S9" s="103"/>
      <c r="T9" s="103"/>
    </row>
    <row r="10" spans="1:21" ht="23.1" customHeight="1" x14ac:dyDescent="0.2">
      <c r="A10" s="160"/>
      <c r="B10" s="162" t="s">
        <v>45</v>
      </c>
      <c r="C10" s="163"/>
      <c r="D10" s="163"/>
      <c r="E10" s="164"/>
      <c r="F10" s="8">
        <v>249</v>
      </c>
      <c r="G10" s="7">
        <v>11846</v>
      </c>
      <c r="H10" s="6">
        <f t="shared" si="0"/>
        <v>62.863510931861597</v>
      </c>
      <c r="I10" s="7">
        <v>6998</v>
      </c>
      <c r="J10" s="6">
        <f t="shared" si="1"/>
        <v>37.136489068138403</v>
      </c>
      <c r="K10" s="7">
        <v>18844</v>
      </c>
      <c r="L10" s="6">
        <f t="shared" si="3"/>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6310</v>
      </c>
      <c r="H11" s="6">
        <f t="shared" si="0"/>
        <v>68.149908197429525</v>
      </c>
      <c r="I11" s="7">
        <v>2949</v>
      </c>
      <c r="J11" s="6">
        <f t="shared" si="1"/>
        <v>31.850091802570475</v>
      </c>
      <c r="K11" s="7">
        <v>9259</v>
      </c>
      <c r="L11" s="6">
        <f t="shared" si="3"/>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14359</v>
      </c>
      <c r="H12" s="6">
        <f t="shared" si="0"/>
        <v>62.749639470349173</v>
      </c>
      <c r="I12" s="7">
        <v>8524</v>
      </c>
      <c r="J12" s="6">
        <f t="shared" si="1"/>
        <v>37.250360529650834</v>
      </c>
      <c r="K12" s="7">
        <v>22883</v>
      </c>
      <c r="L12" s="6">
        <f t="shared" si="3"/>
        <v>100</v>
      </c>
      <c r="M12" s="46" t="str">
        <f t="shared" si="4"/>
        <v/>
      </c>
      <c r="N12" s="103"/>
      <c r="O12" s="103"/>
      <c r="P12" s="103"/>
      <c r="Q12" s="103"/>
      <c r="R12" s="105"/>
      <c r="S12" s="105"/>
      <c r="T12" s="105"/>
    </row>
    <row r="13" spans="1:21" ht="23.1" customHeight="1" x14ac:dyDescent="0.2">
      <c r="A13" s="156" t="s">
        <v>42</v>
      </c>
      <c r="B13" s="156" t="s">
        <v>41</v>
      </c>
      <c r="C13" s="11"/>
      <c r="D13" s="12" t="s">
        <v>15</v>
      </c>
      <c r="E13" s="9"/>
      <c r="F13" s="7">
        <f>SUM(F14:F37)</f>
        <v>239</v>
      </c>
      <c r="G13" s="7">
        <f>SUM(G14:G37)</f>
        <v>22531</v>
      </c>
      <c r="H13" s="6">
        <f t="shared" si="0"/>
        <v>70.747637140075994</v>
      </c>
      <c r="I13" s="7">
        <f>SUM(I14:I37)</f>
        <v>9316</v>
      </c>
      <c r="J13" s="6">
        <f t="shared" si="1"/>
        <v>29.252362859924013</v>
      </c>
      <c r="K13" s="7">
        <f t="shared" si="2"/>
        <v>31847</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1446</v>
      </c>
      <c r="H14" s="6">
        <f t="shared" si="0"/>
        <v>54.015689204333206</v>
      </c>
      <c r="I14" s="7">
        <v>1231</v>
      </c>
      <c r="J14" s="6">
        <f t="shared" si="1"/>
        <v>45.984310795666786</v>
      </c>
      <c r="K14" s="7">
        <v>2677</v>
      </c>
      <c r="L14" s="6">
        <f t="shared" si="3"/>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274</v>
      </c>
      <c r="H15" s="6">
        <f t="shared" si="0"/>
        <v>77.183098591549296</v>
      </c>
      <c r="I15" s="7">
        <v>81</v>
      </c>
      <c r="J15" s="6">
        <f t="shared" si="1"/>
        <v>22.816901408450704</v>
      </c>
      <c r="K15" s="7">
        <v>355</v>
      </c>
      <c r="L15" s="6">
        <f t="shared" si="3"/>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167</v>
      </c>
      <c r="H16" s="6">
        <f t="shared" si="0"/>
        <v>23.356643356643357</v>
      </c>
      <c r="I16" s="7">
        <v>548</v>
      </c>
      <c r="J16" s="6">
        <f t="shared" si="1"/>
        <v>76.64335664335664</v>
      </c>
      <c r="K16" s="7">
        <v>715</v>
      </c>
      <c r="L16" s="6">
        <f t="shared" si="3"/>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97</v>
      </c>
      <c r="H17" s="6">
        <f t="shared" si="0"/>
        <v>89.81481481481481</v>
      </c>
      <c r="I17" s="7">
        <v>11</v>
      </c>
      <c r="J17" s="6">
        <f t="shared" si="1"/>
        <v>10.185185185185185</v>
      </c>
      <c r="K17" s="7">
        <v>108</v>
      </c>
      <c r="L17" s="6">
        <f t="shared" si="3"/>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436</v>
      </c>
      <c r="H18" s="6">
        <f t="shared" si="0"/>
        <v>75.043029259896727</v>
      </c>
      <c r="I18" s="7">
        <v>145</v>
      </c>
      <c r="J18" s="6">
        <f t="shared" si="1"/>
        <v>24.956970740103269</v>
      </c>
      <c r="K18" s="7">
        <v>581</v>
      </c>
      <c r="L18" s="6">
        <f t="shared" si="3"/>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58</v>
      </c>
      <c r="H19" s="6">
        <f t="shared" si="0"/>
        <v>70.731707317073173</v>
      </c>
      <c r="I19" s="7">
        <v>24</v>
      </c>
      <c r="J19" s="6">
        <f t="shared" si="1"/>
        <v>29.268292682926827</v>
      </c>
      <c r="K19" s="7">
        <v>82</v>
      </c>
      <c r="L19" s="6">
        <f t="shared" si="3"/>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385</v>
      </c>
      <c r="H20" s="6">
        <f t="shared" si="0"/>
        <v>62.398703403565634</v>
      </c>
      <c r="I20" s="7">
        <v>232</v>
      </c>
      <c r="J20" s="6">
        <f t="shared" si="1"/>
        <v>37.601296596434359</v>
      </c>
      <c r="K20" s="7">
        <v>617</v>
      </c>
      <c r="L20" s="6">
        <f t="shared" si="3"/>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1338</v>
      </c>
      <c r="H21" s="6">
        <f t="shared" si="0"/>
        <v>63.714285714285715</v>
      </c>
      <c r="I21" s="7">
        <v>762</v>
      </c>
      <c r="J21" s="6">
        <f t="shared" si="1"/>
        <v>36.285714285714285</v>
      </c>
      <c r="K21" s="7">
        <v>2100</v>
      </c>
      <c r="L21" s="6">
        <f t="shared" si="3"/>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36</v>
      </c>
      <c r="H22" s="6">
        <f t="shared" si="0"/>
        <v>97.297297297297305</v>
      </c>
      <c r="I22" s="7">
        <v>1</v>
      </c>
      <c r="J22" s="6">
        <f t="shared" si="1"/>
        <v>2.7027027027027026</v>
      </c>
      <c r="K22" s="7">
        <v>37</v>
      </c>
      <c r="L22" s="6">
        <f t="shared" si="3"/>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531</v>
      </c>
      <c r="H23" s="6">
        <f t="shared" si="0"/>
        <v>63.365155131264913</v>
      </c>
      <c r="I23" s="7">
        <v>307</v>
      </c>
      <c r="J23" s="6">
        <f t="shared" si="1"/>
        <v>36.634844868735087</v>
      </c>
      <c r="K23" s="7">
        <v>838</v>
      </c>
      <c r="L23" s="6">
        <f t="shared" si="3"/>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26">
        <v>81</v>
      </c>
      <c r="H24" s="6">
        <f t="shared" si="0"/>
        <v>89.010989010989007</v>
      </c>
      <c r="I24" s="26">
        <v>10</v>
      </c>
      <c r="J24" s="6">
        <f t="shared" si="1"/>
        <v>10.989010989010989</v>
      </c>
      <c r="K24" s="26">
        <v>91</v>
      </c>
      <c r="L24" s="6">
        <f t="shared" si="3"/>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200</v>
      </c>
      <c r="H25" s="6">
        <f t="shared" si="0"/>
        <v>69.20415224913495</v>
      </c>
      <c r="I25" s="7">
        <v>89</v>
      </c>
      <c r="J25" s="6">
        <f t="shared" si="1"/>
        <v>30.79584775086505</v>
      </c>
      <c r="K25" s="7">
        <v>289</v>
      </c>
      <c r="L25" s="6">
        <f t="shared" si="3"/>
        <v>100</v>
      </c>
      <c r="M25" s="46" t="str">
        <f t="shared" si="4"/>
        <v/>
      </c>
      <c r="N25" s="103"/>
      <c r="O25" s="105"/>
      <c r="P25" s="105"/>
      <c r="Q25" s="105"/>
      <c r="R25" s="103"/>
      <c r="S25" s="103"/>
      <c r="T25" s="105"/>
      <c r="U25" s="60"/>
    </row>
    <row r="26" spans="1:21" ht="23.1" customHeight="1" x14ac:dyDescent="0.2">
      <c r="A26" s="157"/>
      <c r="B26" s="157"/>
      <c r="C26" s="11"/>
      <c r="D26" s="12" t="s">
        <v>28</v>
      </c>
      <c r="E26" s="9"/>
      <c r="F26" s="25">
        <v>11</v>
      </c>
      <c r="G26" s="24">
        <v>1325</v>
      </c>
      <c r="H26" s="6">
        <f t="shared" si="0"/>
        <v>81.840642371834477</v>
      </c>
      <c r="I26" s="7">
        <v>294</v>
      </c>
      <c r="J26" s="6">
        <f t="shared" si="1"/>
        <v>18.159357628165534</v>
      </c>
      <c r="K26" s="7">
        <v>1619</v>
      </c>
      <c r="L26" s="6">
        <f t="shared" si="3"/>
        <v>100</v>
      </c>
      <c r="M26" s="46" t="str">
        <f t="shared" si="4"/>
        <v/>
      </c>
      <c r="N26" s="103"/>
      <c r="O26" s="105"/>
      <c r="P26" s="105"/>
      <c r="Q26" s="105"/>
      <c r="R26" s="103"/>
      <c r="S26" s="103"/>
      <c r="T26" s="105"/>
      <c r="U26" s="60"/>
    </row>
    <row r="27" spans="1:21" ht="23.1" customHeight="1" x14ac:dyDescent="0.2">
      <c r="A27" s="157"/>
      <c r="B27" s="157"/>
      <c r="C27" s="11"/>
      <c r="D27" s="12" t="s">
        <v>27</v>
      </c>
      <c r="E27" s="9"/>
      <c r="F27" s="25">
        <v>4</v>
      </c>
      <c r="G27" s="24">
        <v>286</v>
      </c>
      <c r="H27" s="6">
        <f t="shared" si="0"/>
        <v>82.18390804597702</v>
      </c>
      <c r="I27" s="7">
        <v>62</v>
      </c>
      <c r="J27" s="6">
        <f t="shared" si="1"/>
        <v>17.816091954022991</v>
      </c>
      <c r="K27" s="7">
        <v>348</v>
      </c>
      <c r="L27" s="6">
        <f t="shared" si="3"/>
        <v>100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811</v>
      </c>
      <c r="H28" s="6">
        <f t="shared" si="0"/>
        <v>86.184909670563229</v>
      </c>
      <c r="I28" s="7">
        <v>130</v>
      </c>
      <c r="J28" s="6">
        <f t="shared" si="1"/>
        <v>13.815090329436769</v>
      </c>
      <c r="K28" s="7">
        <v>941</v>
      </c>
      <c r="L28" s="6">
        <f t="shared" si="3"/>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726</v>
      </c>
      <c r="H29" s="6">
        <f t="shared" si="0"/>
        <v>76.663146779303062</v>
      </c>
      <c r="I29" s="7">
        <v>221</v>
      </c>
      <c r="J29" s="6">
        <f t="shared" si="1"/>
        <v>23.336853220696938</v>
      </c>
      <c r="K29" s="7">
        <v>947</v>
      </c>
      <c r="L29" s="6">
        <f t="shared" si="3"/>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907</v>
      </c>
      <c r="H30" s="6">
        <f t="shared" si="0"/>
        <v>78.732638888888886</v>
      </c>
      <c r="I30" s="7">
        <v>245</v>
      </c>
      <c r="J30" s="6">
        <f t="shared" si="1"/>
        <v>21.267361111111111</v>
      </c>
      <c r="K30" s="7">
        <v>1152</v>
      </c>
      <c r="L30" s="6">
        <f t="shared" si="3"/>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2621</v>
      </c>
      <c r="H31" s="6">
        <f t="shared" si="0"/>
        <v>78.00595238095238</v>
      </c>
      <c r="I31" s="7">
        <v>739</v>
      </c>
      <c r="J31" s="6">
        <f t="shared" si="1"/>
        <v>21.99404761904762</v>
      </c>
      <c r="K31" s="7">
        <v>3360</v>
      </c>
      <c r="L31" s="6">
        <f t="shared" si="3"/>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416</v>
      </c>
      <c r="H32" s="6">
        <f t="shared" si="0"/>
        <v>60.729927007299267</v>
      </c>
      <c r="I32" s="7">
        <v>269</v>
      </c>
      <c r="J32" s="6">
        <f t="shared" si="1"/>
        <v>39.270072992700726</v>
      </c>
      <c r="K32" s="7">
        <v>685</v>
      </c>
      <c r="L32" s="6">
        <f t="shared" si="3"/>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5249</v>
      </c>
      <c r="H33" s="6">
        <f t="shared" si="0"/>
        <v>74.159367052839784</v>
      </c>
      <c r="I33" s="7">
        <v>1829</v>
      </c>
      <c r="J33" s="6">
        <f t="shared" si="1"/>
        <v>25.840632947160213</v>
      </c>
      <c r="K33" s="7">
        <v>7078</v>
      </c>
      <c r="L33" s="6">
        <f t="shared" si="3"/>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1133</v>
      </c>
      <c r="H34" s="6">
        <f t="shared" si="0"/>
        <v>57.512690355329951</v>
      </c>
      <c r="I34" s="7">
        <v>837</v>
      </c>
      <c r="J34" s="6">
        <f t="shared" si="1"/>
        <v>42.487309644670049</v>
      </c>
      <c r="K34" s="7">
        <v>1970</v>
      </c>
      <c r="L34" s="6">
        <f t="shared" si="3"/>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789</v>
      </c>
      <c r="H35" s="6">
        <f t="shared" si="0"/>
        <v>69.21052631578948</v>
      </c>
      <c r="I35" s="7">
        <v>351</v>
      </c>
      <c r="J35" s="6">
        <f t="shared" si="1"/>
        <v>30.789473684210527</v>
      </c>
      <c r="K35" s="7">
        <v>1140</v>
      </c>
      <c r="L35" s="6">
        <f t="shared" si="3"/>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2073</v>
      </c>
      <c r="H36" s="6">
        <f t="shared" si="0"/>
        <v>80.755746007012078</v>
      </c>
      <c r="I36" s="7">
        <v>494</v>
      </c>
      <c r="J36" s="6">
        <f t="shared" si="1"/>
        <v>19.244253992987922</v>
      </c>
      <c r="K36" s="7">
        <v>2567</v>
      </c>
      <c r="L36" s="6">
        <f t="shared" si="3"/>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1146</v>
      </c>
      <c r="H37" s="6">
        <f t="shared" si="0"/>
        <v>73.935483870967744</v>
      </c>
      <c r="I37" s="7">
        <v>404</v>
      </c>
      <c r="J37" s="6">
        <f t="shared" si="1"/>
        <v>26.064516129032256</v>
      </c>
      <c r="K37" s="7">
        <v>1550</v>
      </c>
      <c r="L37" s="6">
        <f t="shared" si="3"/>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f>SUM(F39:F53)</f>
        <v>681</v>
      </c>
      <c r="G38" s="7">
        <f>SUM(G39:G53)</f>
        <v>13778</v>
      </c>
      <c r="H38" s="6">
        <f t="shared" si="0"/>
        <v>54.003841179006784</v>
      </c>
      <c r="I38" s="7">
        <f>SUM(I39:I53)</f>
        <v>11735</v>
      </c>
      <c r="J38" s="6">
        <f t="shared" si="1"/>
        <v>45.996158820993223</v>
      </c>
      <c r="K38" s="7">
        <f t="shared" si="2"/>
        <v>25513</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68</v>
      </c>
      <c r="H39" s="6">
        <f t="shared" si="0"/>
        <v>86.075949367088612</v>
      </c>
      <c r="I39" s="7">
        <v>11</v>
      </c>
      <c r="J39" s="6">
        <f t="shared" si="1"/>
        <v>13.924050632911392</v>
      </c>
      <c r="K39" s="7">
        <v>79</v>
      </c>
      <c r="L39" s="6">
        <f t="shared" si="3"/>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1817</v>
      </c>
      <c r="H40" s="6">
        <f t="shared" si="0"/>
        <v>86.771728748806112</v>
      </c>
      <c r="I40" s="7">
        <v>277</v>
      </c>
      <c r="J40" s="6">
        <f t="shared" si="1"/>
        <v>13.228271251193888</v>
      </c>
      <c r="K40" s="7">
        <v>2094</v>
      </c>
      <c r="L40" s="6">
        <f t="shared" si="3"/>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220</v>
      </c>
      <c r="H41" s="6">
        <f t="shared" si="0"/>
        <v>87.64940239043824</v>
      </c>
      <c r="I41" s="7">
        <v>31</v>
      </c>
      <c r="J41" s="6">
        <f t="shared" si="1"/>
        <v>12.350597609561753</v>
      </c>
      <c r="K41" s="7">
        <v>251</v>
      </c>
      <c r="L41" s="6">
        <f t="shared" si="3"/>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592</v>
      </c>
      <c r="H42" s="6">
        <f t="shared" si="0"/>
        <v>72.906403940886705</v>
      </c>
      <c r="I42" s="7">
        <v>220</v>
      </c>
      <c r="J42" s="6">
        <f t="shared" si="1"/>
        <v>27.093596059113302</v>
      </c>
      <c r="K42" s="7">
        <v>812</v>
      </c>
      <c r="L42" s="6">
        <f t="shared" si="3"/>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1576</v>
      </c>
      <c r="H43" s="6">
        <f t="shared" si="0"/>
        <v>88.192501398992732</v>
      </c>
      <c r="I43" s="7">
        <v>211</v>
      </c>
      <c r="J43" s="6">
        <f t="shared" si="1"/>
        <v>11.807498601007275</v>
      </c>
      <c r="K43" s="7">
        <v>1787</v>
      </c>
      <c r="L43" s="6">
        <f t="shared" si="3"/>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1773</v>
      </c>
      <c r="H44" s="6">
        <f t="shared" si="0"/>
        <v>70.41302621127879</v>
      </c>
      <c r="I44" s="7">
        <v>745</v>
      </c>
      <c r="J44" s="6">
        <f t="shared" si="1"/>
        <v>29.586973788721206</v>
      </c>
      <c r="K44" s="7">
        <v>2518</v>
      </c>
      <c r="L44" s="6">
        <f t="shared" si="3"/>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560</v>
      </c>
      <c r="H45" s="6">
        <f t="shared" si="0"/>
        <v>67.226890756302524</v>
      </c>
      <c r="I45" s="7">
        <v>273</v>
      </c>
      <c r="J45" s="6">
        <f t="shared" si="1"/>
        <v>32.773109243697476</v>
      </c>
      <c r="K45" s="7">
        <v>833</v>
      </c>
      <c r="L45" s="6">
        <f t="shared" si="3"/>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35</v>
      </c>
      <c r="H46" s="6">
        <f t="shared" si="0"/>
        <v>43.75</v>
      </c>
      <c r="I46" s="7">
        <v>45</v>
      </c>
      <c r="J46" s="6">
        <f t="shared" si="1"/>
        <v>56.25</v>
      </c>
      <c r="K46" s="7">
        <v>80</v>
      </c>
      <c r="L46" s="6">
        <f t="shared" si="3"/>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243</v>
      </c>
      <c r="H47" s="6">
        <f t="shared" si="0"/>
        <v>50.310559006211179</v>
      </c>
      <c r="I47" s="7">
        <v>240</v>
      </c>
      <c r="J47" s="6">
        <f t="shared" si="1"/>
        <v>49.689440993788821</v>
      </c>
      <c r="K47" s="7">
        <v>483</v>
      </c>
      <c r="L47" s="6">
        <f t="shared" si="3"/>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303</v>
      </c>
      <c r="H48" s="6">
        <f t="shared" si="0"/>
        <v>52.78745644599303</v>
      </c>
      <c r="I48" s="7">
        <v>271</v>
      </c>
      <c r="J48" s="6">
        <f t="shared" si="1"/>
        <v>47.21254355400697</v>
      </c>
      <c r="K48" s="7">
        <v>574</v>
      </c>
      <c r="L48" s="6">
        <f t="shared" si="3"/>
        <v>100</v>
      </c>
      <c r="M48" s="46" t="str">
        <f t="shared" si="4"/>
        <v/>
      </c>
      <c r="O48" s="60"/>
      <c r="P48" s="60"/>
      <c r="Q48" s="60"/>
      <c r="T48" s="60"/>
      <c r="U48" s="60"/>
    </row>
    <row r="49" spans="1:21" ht="23.1" customHeight="1" x14ac:dyDescent="0.2">
      <c r="A49" s="157"/>
      <c r="B49" s="157"/>
      <c r="C49" s="11"/>
      <c r="D49" s="12" t="s">
        <v>4</v>
      </c>
      <c r="E49" s="9"/>
      <c r="F49" s="8">
        <v>23</v>
      </c>
      <c r="G49" s="7">
        <v>143</v>
      </c>
      <c r="H49" s="6">
        <f t="shared" si="0"/>
        <v>51.624548736462096</v>
      </c>
      <c r="I49" s="7">
        <v>134</v>
      </c>
      <c r="J49" s="6">
        <f t="shared" si="1"/>
        <v>48.375451263537904</v>
      </c>
      <c r="K49" s="7">
        <v>277</v>
      </c>
      <c r="L49" s="6">
        <f t="shared" si="3"/>
        <v>100</v>
      </c>
      <c r="M49" s="46" t="str">
        <f t="shared" si="4"/>
        <v/>
      </c>
      <c r="O49" s="60"/>
      <c r="P49" s="60"/>
      <c r="Q49" s="60"/>
      <c r="T49" s="60"/>
      <c r="U49" s="60"/>
    </row>
    <row r="50" spans="1:21" ht="23.1" customHeight="1" x14ac:dyDescent="0.2">
      <c r="A50" s="157"/>
      <c r="B50" s="157"/>
      <c r="C50" s="11"/>
      <c r="D50" s="12" t="s">
        <v>3</v>
      </c>
      <c r="E50" s="9"/>
      <c r="F50" s="8">
        <v>24</v>
      </c>
      <c r="G50" s="7">
        <v>1086</v>
      </c>
      <c r="H50" s="6">
        <f t="shared" si="0"/>
        <v>65.22522522522523</v>
      </c>
      <c r="I50" s="7">
        <v>579</v>
      </c>
      <c r="J50" s="6">
        <f t="shared" si="1"/>
        <v>34.774774774774777</v>
      </c>
      <c r="K50" s="7">
        <v>1665</v>
      </c>
      <c r="L50" s="6">
        <f t="shared" si="3"/>
        <v>100</v>
      </c>
      <c r="M50" s="46" t="str">
        <f t="shared" si="4"/>
        <v/>
      </c>
      <c r="O50" s="60"/>
      <c r="P50" s="60"/>
      <c r="Q50" s="60"/>
      <c r="T50" s="60"/>
      <c r="U50" s="60"/>
    </row>
    <row r="51" spans="1:21" ht="23.1" customHeight="1" x14ac:dyDescent="0.2">
      <c r="A51" s="157"/>
      <c r="B51" s="157"/>
      <c r="C51" s="11"/>
      <c r="D51" s="12" t="s">
        <v>2</v>
      </c>
      <c r="E51" s="9"/>
      <c r="F51" s="8">
        <v>159</v>
      </c>
      <c r="G51" s="7">
        <v>3114</v>
      </c>
      <c r="H51" s="6">
        <f t="shared" si="0"/>
        <v>28.716340833640725</v>
      </c>
      <c r="I51" s="7">
        <v>7730</v>
      </c>
      <c r="J51" s="6">
        <f t="shared" si="1"/>
        <v>71.283659166359286</v>
      </c>
      <c r="K51" s="7">
        <v>10844</v>
      </c>
      <c r="L51" s="6">
        <f t="shared" si="3"/>
        <v>100</v>
      </c>
      <c r="M51" s="46" t="str">
        <f t="shared" si="4"/>
        <v/>
      </c>
      <c r="O51" s="60"/>
      <c r="P51" s="60"/>
      <c r="Q51" s="60"/>
      <c r="T51" s="60"/>
      <c r="U51" s="60"/>
    </row>
    <row r="52" spans="1:21" ht="23.1" customHeight="1" x14ac:dyDescent="0.2">
      <c r="A52" s="157"/>
      <c r="B52" s="157"/>
      <c r="C52" s="11"/>
      <c r="D52" s="12" t="s">
        <v>1</v>
      </c>
      <c r="E52" s="9"/>
      <c r="F52" s="8">
        <v>21</v>
      </c>
      <c r="G52" s="7">
        <v>805</v>
      </c>
      <c r="H52" s="6">
        <f t="shared" si="0"/>
        <v>77.552986512524086</v>
      </c>
      <c r="I52" s="7">
        <v>233</v>
      </c>
      <c r="J52" s="6">
        <f t="shared" si="1"/>
        <v>22.447013487475914</v>
      </c>
      <c r="K52" s="7">
        <v>1038</v>
      </c>
      <c r="L52" s="6">
        <f t="shared" si="3"/>
        <v>100</v>
      </c>
      <c r="M52" s="46" t="str">
        <f t="shared" si="4"/>
        <v/>
      </c>
      <c r="O52" s="60"/>
      <c r="P52" s="60"/>
      <c r="Q52" s="60"/>
      <c r="T52" s="60"/>
      <c r="U52" s="60"/>
    </row>
    <row r="53" spans="1:21" ht="24" customHeight="1" x14ac:dyDescent="0.2">
      <c r="A53" s="158"/>
      <c r="B53" s="158"/>
      <c r="C53" s="11"/>
      <c r="D53" s="10" t="s">
        <v>0</v>
      </c>
      <c r="E53" s="9"/>
      <c r="F53" s="8">
        <v>61</v>
      </c>
      <c r="G53" s="7">
        <v>1443</v>
      </c>
      <c r="H53" s="6">
        <f t="shared" si="0"/>
        <v>66.253443526170798</v>
      </c>
      <c r="I53" s="7">
        <v>735</v>
      </c>
      <c r="J53" s="6">
        <f t="shared" si="1"/>
        <v>33.746556473829202</v>
      </c>
      <c r="K53" s="7">
        <v>2178</v>
      </c>
      <c r="L53" s="6">
        <f t="shared" si="3"/>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3:L3"/>
    <mergeCell ref="A7:E7"/>
    <mergeCell ref="J5:J6"/>
    <mergeCell ref="G4:H4"/>
    <mergeCell ref="K5:K6"/>
    <mergeCell ref="L5:L6"/>
    <mergeCell ref="I5:I6"/>
    <mergeCell ref="B10:E10"/>
    <mergeCell ref="B11:E11"/>
    <mergeCell ref="G5:G6"/>
    <mergeCell ref="H5:H6"/>
    <mergeCell ref="A13:A53"/>
    <mergeCell ref="B13:B37"/>
    <mergeCell ref="B38:B53"/>
    <mergeCell ref="A3:E6"/>
    <mergeCell ref="F3:F6"/>
    <mergeCell ref="A8:A12"/>
    <mergeCell ref="B8:E8"/>
    <mergeCell ref="B9:E9"/>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641</v>
      </c>
    </row>
    <row r="3" spans="1:21" ht="18" customHeight="1" x14ac:dyDescent="0.2">
      <c r="A3" s="170" t="s">
        <v>63</v>
      </c>
      <c r="B3" s="171"/>
      <c r="C3" s="171"/>
      <c r="D3" s="171"/>
      <c r="E3" s="172"/>
      <c r="F3" s="179" t="s">
        <v>126</v>
      </c>
      <c r="G3" s="187" t="s">
        <v>497</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8">
        <f>SUM(F8:F12)</f>
        <v>920</v>
      </c>
      <c r="G7" s="7">
        <f>SUM(G8:G12)</f>
        <v>8820</v>
      </c>
      <c r="H7" s="6">
        <f t="shared" ref="H7:H38" si="0">IF(G7=0,0,G7/$K7*100)</f>
        <v>39.871615207269109</v>
      </c>
      <c r="I7" s="7">
        <f>SUM(I8:I12)</f>
        <v>13301</v>
      </c>
      <c r="J7" s="6">
        <f t="shared" ref="J7:J38" si="1">IF(I7=0,0,I7/$K7*100)</f>
        <v>60.128384792730891</v>
      </c>
      <c r="K7" s="7">
        <f t="shared" ref="K7:K38" si="2">SUM(G7,I7)</f>
        <v>22121</v>
      </c>
      <c r="L7" s="6">
        <f t="shared" ref="L7:L38" si="3">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265</v>
      </c>
      <c r="H8" s="6">
        <f t="shared" si="0"/>
        <v>30.671296296296298</v>
      </c>
      <c r="I8" s="7">
        <v>599</v>
      </c>
      <c r="J8" s="6">
        <f t="shared" si="1"/>
        <v>69.328703703703709</v>
      </c>
      <c r="K8" s="7">
        <v>864</v>
      </c>
      <c r="L8" s="6">
        <f t="shared" si="3"/>
        <v>100</v>
      </c>
      <c r="M8" s="46" t="str">
        <f t="shared" ref="M8:M53" si="4">IF(SUM(G8,I8)=K8,"",1)</f>
        <v/>
      </c>
      <c r="N8" s="103"/>
      <c r="O8" s="103"/>
      <c r="P8" s="103"/>
      <c r="Q8" s="103"/>
      <c r="R8" s="103"/>
      <c r="S8" s="103"/>
      <c r="T8" s="103"/>
    </row>
    <row r="9" spans="1:21" ht="23.1" customHeight="1" x14ac:dyDescent="0.2">
      <c r="A9" s="160"/>
      <c r="B9" s="162" t="s">
        <v>46</v>
      </c>
      <c r="C9" s="163"/>
      <c r="D9" s="163"/>
      <c r="E9" s="164"/>
      <c r="F9" s="8">
        <v>136</v>
      </c>
      <c r="G9" s="7">
        <v>491</v>
      </c>
      <c r="H9" s="6">
        <f t="shared" si="0"/>
        <v>32.798931195724784</v>
      </c>
      <c r="I9" s="7">
        <v>1006</v>
      </c>
      <c r="J9" s="6">
        <f t="shared" si="1"/>
        <v>67.201068804275224</v>
      </c>
      <c r="K9" s="7">
        <v>1497</v>
      </c>
      <c r="L9" s="6">
        <f t="shared" si="3"/>
        <v>100</v>
      </c>
      <c r="M9" s="46" t="str">
        <f t="shared" si="4"/>
        <v/>
      </c>
      <c r="N9" s="103"/>
      <c r="O9" s="103"/>
      <c r="P9" s="103"/>
      <c r="Q9" s="103"/>
      <c r="R9" s="103"/>
      <c r="S9" s="103"/>
      <c r="T9" s="103"/>
    </row>
    <row r="10" spans="1:21" ht="23.1" customHeight="1" x14ac:dyDescent="0.2">
      <c r="A10" s="160"/>
      <c r="B10" s="162" t="s">
        <v>45</v>
      </c>
      <c r="C10" s="163"/>
      <c r="D10" s="163"/>
      <c r="E10" s="164"/>
      <c r="F10" s="8">
        <v>249</v>
      </c>
      <c r="G10" s="7">
        <v>2738</v>
      </c>
      <c r="H10" s="6">
        <f t="shared" si="0"/>
        <v>42.92208810158332</v>
      </c>
      <c r="I10" s="7">
        <v>3641</v>
      </c>
      <c r="J10" s="6">
        <f t="shared" si="1"/>
        <v>57.07791189841668</v>
      </c>
      <c r="K10" s="7">
        <v>6379</v>
      </c>
      <c r="L10" s="6">
        <f t="shared" si="3"/>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1048</v>
      </c>
      <c r="H11" s="6">
        <f t="shared" si="0"/>
        <v>45.466377440347074</v>
      </c>
      <c r="I11" s="7">
        <v>1257</v>
      </c>
      <c r="J11" s="6">
        <f t="shared" si="1"/>
        <v>54.533622559652926</v>
      </c>
      <c r="K11" s="7">
        <v>2305</v>
      </c>
      <c r="L11" s="6">
        <f t="shared" si="3"/>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4278</v>
      </c>
      <c r="H12" s="6">
        <f t="shared" si="0"/>
        <v>38.624052004333691</v>
      </c>
      <c r="I12" s="7">
        <v>6798</v>
      </c>
      <c r="J12" s="6">
        <f t="shared" si="1"/>
        <v>61.375947995666301</v>
      </c>
      <c r="K12" s="7">
        <v>11076</v>
      </c>
      <c r="L12" s="6">
        <f t="shared" si="3"/>
        <v>100</v>
      </c>
      <c r="M12" s="46" t="str">
        <f t="shared" si="4"/>
        <v/>
      </c>
      <c r="N12" s="103"/>
      <c r="O12" s="103"/>
      <c r="P12" s="103"/>
      <c r="Q12" s="103"/>
      <c r="R12" s="105"/>
      <c r="S12" s="105"/>
      <c r="T12" s="105"/>
    </row>
    <row r="13" spans="1:21" ht="23.1" customHeight="1" x14ac:dyDescent="0.2">
      <c r="A13" s="156" t="s">
        <v>42</v>
      </c>
      <c r="B13" s="156" t="s">
        <v>41</v>
      </c>
      <c r="C13" s="11"/>
      <c r="D13" s="12" t="s">
        <v>15</v>
      </c>
      <c r="E13" s="9"/>
      <c r="F13" s="7">
        <v>239</v>
      </c>
      <c r="G13" s="7">
        <f>SUM(G14:G37)</f>
        <v>3611</v>
      </c>
      <c r="H13" s="6">
        <f t="shared" si="0"/>
        <v>50.702049985958993</v>
      </c>
      <c r="I13" s="7">
        <f>SUM(I14:I37)</f>
        <v>3511</v>
      </c>
      <c r="J13" s="6">
        <f t="shared" si="1"/>
        <v>49.297950014041</v>
      </c>
      <c r="K13" s="7">
        <f t="shared" si="2"/>
        <v>7122</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858</v>
      </c>
      <c r="H14" s="6">
        <f t="shared" ref="H14:H37" si="5">IF(G14=0,0,G14/$K14*100)</f>
        <v>38.065661047027504</v>
      </c>
      <c r="I14" s="7">
        <v>1396</v>
      </c>
      <c r="J14" s="6">
        <f t="shared" ref="J14:J37" si="6">IF(I14=0,0,I14/$K14*100)</f>
        <v>61.934338952972489</v>
      </c>
      <c r="K14" s="7">
        <v>2254</v>
      </c>
      <c r="L14" s="6">
        <f t="shared" ref="L14:L37" si="7">IF(K14=0,0,K14/$K14*100)</f>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63</v>
      </c>
      <c r="H15" s="6">
        <f t="shared" si="5"/>
        <v>81.818181818181827</v>
      </c>
      <c r="I15" s="7">
        <v>14</v>
      </c>
      <c r="J15" s="6">
        <f t="shared" si="6"/>
        <v>18.181818181818183</v>
      </c>
      <c r="K15" s="7">
        <v>77</v>
      </c>
      <c r="L15" s="6">
        <f t="shared" si="7"/>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40</v>
      </c>
      <c r="H16" s="6">
        <f t="shared" si="5"/>
        <v>12.618296529968454</v>
      </c>
      <c r="I16" s="7">
        <v>277</v>
      </c>
      <c r="J16" s="6">
        <f t="shared" si="6"/>
        <v>87.381703470031553</v>
      </c>
      <c r="K16" s="7">
        <v>317</v>
      </c>
      <c r="L16" s="6">
        <f t="shared" si="7"/>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3</v>
      </c>
      <c r="H17" s="6">
        <f t="shared" si="5"/>
        <v>33.333333333333329</v>
      </c>
      <c r="I17" s="7">
        <v>6</v>
      </c>
      <c r="J17" s="6">
        <f t="shared" si="6"/>
        <v>66.666666666666657</v>
      </c>
      <c r="K17" s="7">
        <v>9</v>
      </c>
      <c r="L17" s="6">
        <f t="shared" si="7"/>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63</v>
      </c>
      <c r="H18" s="6">
        <f t="shared" si="5"/>
        <v>70</v>
      </c>
      <c r="I18" s="7">
        <v>27</v>
      </c>
      <c r="J18" s="6">
        <f t="shared" si="6"/>
        <v>30</v>
      </c>
      <c r="K18" s="7">
        <v>90</v>
      </c>
      <c r="L18" s="6">
        <f t="shared" si="7"/>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11</v>
      </c>
      <c r="H19" s="6">
        <f t="shared" si="5"/>
        <v>64.705882352941174</v>
      </c>
      <c r="I19" s="7">
        <v>6</v>
      </c>
      <c r="J19" s="6">
        <f t="shared" si="6"/>
        <v>35.294117647058826</v>
      </c>
      <c r="K19" s="7">
        <v>17</v>
      </c>
      <c r="L19" s="6">
        <f t="shared" si="7"/>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68</v>
      </c>
      <c r="H20" s="6">
        <f t="shared" si="5"/>
        <v>44.736842105263158</v>
      </c>
      <c r="I20" s="7">
        <v>84</v>
      </c>
      <c r="J20" s="6">
        <f t="shared" si="6"/>
        <v>55.26315789473685</v>
      </c>
      <c r="K20" s="7">
        <v>152</v>
      </c>
      <c r="L20" s="6">
        <f t="shared" si="7"/>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211</v>
      </c>
      <c r="H21" s="6">
        <f t="shared" si="5"/>
        <v>46.475770925110133</v>
      </c>
      <c r="I21" s="7">
        <v>243</v>
      </c>
      <c r="J21" s="6">
        <f t="shared" si="6"/>
        <v>53.524229074889874</v>
      </c>
      <c r="K21" s="7">
        <v>454</v>
      </c>
      <c r="L21" s="6">
        <f t="shared" si="7"/>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1</v>
      </c>
      <c r="H22" s="6">
        <f t="shared" si="5"/>
        <v>50</v>
      </c>
      <c r="I22" s="7">
        <v>1</v>
      </c>
      <c r="J22" s="6">
        <f t="shared" si="6"/>
        <v>50</v>
      </c>
      <c r="K22" s="7">
        <v>2</v>
      </c>
      <c r="L22" s="6">
        <f t="shared" si="7"/>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42</v>
      </c>
      <c r="H23" s="6">
        <f t="shared" si="5"/>
        <v>52.5</v>
      </c>
      <c r="I23" s="7">
        <v>38</v>
      </c>
      <c r="J23" s="6">
        <f t="shared" si="6"/>
        <v>47.5</v>
      </c>
      <c r="K23" s="7">
        <v>80</v>
      </c>
      <c r="L23" s="6">
        <f t="shared" si="7"/>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7">
        <v>10</v>
      </c>
      <c r="H24" s="6">
        <f t="shared" si="5"/>
        <v>100</v>
      </c>
      <c r="I24" s="7">
        <v>0</v>
      </c>
      <c r="J24" s="6">
        <f t="shared" si="6"/>
        <v>0</v>
      </c>
      <c r="K24" s="7">
        <v>10</v>
      </c>
      <c r="L24" s="6">
        <f t="shared" si="7"/>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18</v>
      </c>
      <c r="H25" s="6">
        <f t="shared" si="5"/>
        <v>45</v>
      </c>
      <c r="I25" s="7">
        <v>22</v>
      </c>
      <c r="J25" s="6">
        <f t="shared" si="6"/>
        <v>55.000000000000007</v>
      </c>
      <c r="K25" s="7">
        <v>40</v>
      </c>
      <c r="L25" s="6">
        <f t="shared" si="7"/>
        <v>100</v>
      </c>
      <c r="M25" s="46" t="str">
        <f t="shared" si="4"/>
        <v/>
      </c>
      <c r="N25" s="103"/>
      <c r="O25" s="105"/>
      <c r="P25" s="105"/>
      <c r="Q25" s="105"/>
      <c r="R25" s="103"/>
      <c r="S25" s="103"/>
      <c r="T25" s="105"/>
      <c r="U25" s="60"/>
    </row>
    <row r="26" spans="1:21" ht="23.1" customHeight="1" x14ac:dyDescent="0.2">
      <c r="A26" s="157"/>
      <c r="B26" s="157"/>
      <c r="C26" s="11"/>
      <c r="D26" s="12" t="s">
        <v>28</v>
      </c>
      <c r="E26" s="9"/>
      <c r="F26" s="8">
        <v>11</v>
      </c>
      <c r="G26" s="7">
        <v>153</v>
      </c>
      <c r="H26" s="6">
        <f t="shared" si="5"/>
        <v>68.303571428571431</v>
      </c>
      <c r="I26" s="7">
        <v>71</v>
      </c>
      <c r="J26" s="6">
        <f t="shared" si="6"/>
        <v>31.696428571428569</v>
      </c>
      <c r="K26" s="7">
        <v>224</v>
      </c>
      <c r="L26" s="6">
        <f t="shared" si="7"/>
        <v>100</v>
      </c>
      <c r="M26" s="46" t="str">
        <f t="shared" si="4"/>
        <v/>
      </c>
      <c r="N26" s="103"/>
      <c r="O26" s="105"/>
      <c r="P26" s="105"/>
      <c r="Q26" s="105"/>
      <c r="R26" s="103"/>
      <c r="S26" s="103"/>
      <c r="T26" s="105"/>
      <c r="U26" s="60"/>
    </row>
    <row r="27" spans="1:21" ht="23.1" customHeight="1" x14ac:dyDescent="0.2">
      <c r="A27" s="157"/>
      <c r="B27" s="157"/>
      <c r="C27" s="11"/>
      <c r="D27" s="12" t="s">
        <v>27</v>
      </c>
      <c r="E27" s="9"/>
      <c r="F27" s="8">
        <v>4</v>
      </c>
      <c r="G27" s="7">
        <v>0</v>
      </c>
      <c r="H27" s="6">
        <f t="shared" si="5"/>
        <v>0</v>
      </c>
      <c r="I27" s="7">
        <v>0</v>
      </c>
      <c r="J27" s="6">
        <f t="shared" si="6"/>
        <v>0</v>
      </c>
      <c r="K27" s="7">
        <v>0</v>
      </c>
      <c r="L27" s="6">
        <f t="shared" si="7"/>
        <v>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84</v>
      </c>
      <c r="H28" s="6">
        <f t="shared" si="5"/>
        <v>77.777777777777786</v>
      </c>
      <c r="I28" s="7">
        <v>24</v>
      </c>
      <c r="J28" s="6">
        <f t="shared" si="6"/>
        <v>22.222222222222221</v>
      </c>
      <c r="K28" s="7">
        <v>108</v>
      </c>
      <c r="L28" s="6">
        <f t="shared" si="7"/>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68</v>
      </c>
      <c r="H29" s="6">
        <f t="shared" si="5"/>
        <v>60.176991150442483</v>
      </c>
      <c r="I29" s="7">
        <v>45</v>
      </c>
      <c r="J29" s="6">
        <f t="shared" si="6"/>
        <v>39.823008849557525</v>
      </c>
      <c r="K29" s="7">
        <v>113</v>
      </c>
      <c r="L29" s="6">
        <f t="shared" si="7"/>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54</v>
      </c>
      <c r="H30" s="6">
        <f t="shared" si="5"/>
        <v>93.103448275862064</v>
      </c>
      <c r="I30" s="7">
        <v>4</v>
      </c>
      <c r="J30" s="6">
        <f t="shared" si="6"/>
        <v>6.8965517241379306</v>
      </c>
      <c r="K30" s="7">
        <v>58</v>
      </c>
      <c r="L30" s="6">
        <f t="shared" si="7"/>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350</v>
      </c>
      <c r="H31" s="6">
        <f t="shared" si="5"/>
        <v>76.754385964912288</v>
      </c>
      <c r="I31" s="7">
        <v>106</v>
      </c>
      <c r="J31" s="6">
        <f t="shared" si="6"/>
        <v>23.245614035087719</v>
      </c>
      <c r="K31" s="7">
        <v>456</v>
      </c>
      <c r="L31" s="6">
        <f t="shared" si="7"/>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34</v>
      </c>
      <c r="H32" s="6">
        <f t="shared" si="5"/>
        <v>39.534883720930232</v>
      </c>
      <c r="I32" s="7">
        <v>52</v>
      </c>
      <c r="J32" s="6">
        <f t="shared" si="6"/>
        <v>60.465116279069761</v>
      </c>
      <c r="K32" s="7">
        <v>86</v>
      </c>
      <c r="L32" s="6">
        <f t="shared" si="7"/>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633</v>
      </c>
      <c r="H33" s="6">
        <f t="shared" si="5"/>
        <v>54.616048317515094</v>
      </c>
      <c r="I33" s="7">
        <v>526</v>
      </c>
      <c r="J33" s="6">
        <f t="shared" si="6"/>
        <v>45.383951682484906</v>
      </c>
      <c r="K33" s="7">
        <v>1159</v>
      </c>
      <c r="L33" s="6">
        <f t="shared" si="7"/>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136</v>
      </c>
      <c r="H34" s="6">
        <f t="shared" si="5"/>
        <v>35.602094240837694</v>
      </c>
      <c r="I34" s="7">
        <v>246</v>
      </c>
      <c r="J34" s="6">
        <f t="shared" si="6"/>
        <v>64.397905759162299</v>
      </c>
      <c r="K34" s="7">
        <v>382</v>
      </c>
      <c r="L34" s="6">
        <f t="shared" si="7"/>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71</v>
      </c>
      <c r="H35" s="6">
        <f t="shared" si="5"/>
        <v>50.714285714285708</v>
      </c>
      <c r="I35" s="7">
        <v>69</v>
      </c>
      <c r="J35" s="6">
        <f t="shared" si="6"/>
        <v>49.285714285714292</v>
      </c>
      <c r="K35" s="7">
        <v>140</v>
      </c>
      <c r="L35" s="6">
        <f t="shared" si="7"/>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521</v>
      </c>
      <c r="H36" s="6">
        <f t="shared" si="5"/>
        <v>82.436708860759495</v>
      </c>
      <c r="I36" s="7">
        <v>111</v>
      </c>
      <c r="J36" s="6">
        <f t="shared" si="6"/>
        <v>17.563291139240505</v>
      </c>
      <c r="K36" s="7">
        <v>632</v>
      </c>
      <c r="L36" s="6">
        <f t="shared" si="7"/>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119</v>
      </c>
      <c r="H37" s="6">
        <f t="shared" si="5"/>
        <v>45.419847328244273</v>
      </c>
      <c r="I37" s="7">
        <v>143</v>
      </c>
      <c r="J37" s="6">
        <f t="shared" si="6"/>
        <v>54.580152671755719</v>
      </c>
      <c r="K37" s="7">
        <v>262</v>
      </c>
      <c r="L37" s="6">
        <f t="shared" si="7"/>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v>681</v>
      </c>
      <c r="G38" s="7">
        <f>SUM(G39:G53)</f>
        <v>5209</v>
      </c>
      <c r="H38" s="6">
        <f t="shared" si="0"/>
        <v>34.728981932128811</v>
      </c>
      <c r="I38" s="7">
        <f>SUM(I39:I53)</f>
        <v>9790</v>
      </c>
      <c r="J38" s="6">
        <f t="shared" si="1"/>
        <v>65.271018067871182</v>
      </c>
      <c r="K38" s="7">
        <f t="shared" si="2"/>
        <v>14999</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3</v>
      </c>
      <c r="H39" s="6">
        <f t="shared" ref="H39:H53" si="8">IF(G39=0,0,G39/$K39*100)</f>
        <v>50</v>
      </c>
      <c r="I39" s="7">
        <v>3</v>
      </c>
      <c r="J39" s="6">
        <f t="shared" ref="J39:J53" si="9">IF(I39=0,0,I39/$K39*100)</f>
        <v>50</v>
      </c>
      <c r="K39" s="7">
        <v>6</v>
      </c>
      <c r="L39" s="6">
        <f t="shared" ref="L39:L53" si="10">IF(K39=0,0,K39/$K39*100)</f>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125</v>
      </c>
      <c r="H40" s="6">
        <f t="shared" si="8"/>
        <v>79.113924050632917</v>
      </c>
      <c r="I40" s="7">
        <v>33</v>
      </c>
      <c r="J40" s="6">
        <f t="shared" si="9"/>
        <v>20.88607594936709</v>
      </c>
      <c r="K40" s="7">
        <v>158</v>
      </c>
      <c r="L40" s="6">
        <f t="shared" si="10"/>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18</v>
      </c>
      <c r="H41" s="6">
        <f t="shared" si="8"/>
        <v>41.860465116279073</v>
      </c>
      <c r="I41" s="7">
        <v>25</v>
      </c>
      <c r="J41" s="6">
        <f t="shared" si="9"/>
        <v>58.139534883720934</v>
      </c>
      <c r="K41" s="7">
        <v>43</v>
      </c>
      <c r="L41" s="6">
        <f t="shared" si="10"/>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69</v>
      </c>
      <c r="H42" s="6">
        <f t="shared" si="8"/>
        <v>41.566265060240966</v>
      </c>
      <c r="I42" s="7">
        <v>97</v>
      </c>
      <c r="J42" s="6">
        <f t="shared" si="9"/>
        <v>58.433734939759042</v>
      </c>
      <c r="K42" s="7">
        <v>166</v>
      </c>
      <c r="L42" s="6">
        <f t="shared" si="10"/>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352</v>
      </c>
      <c r="H43" s="6">
        <f t="shared" si="8"/>
        <v>74.10526315789474</v>
      </c>
      <c r="I43" s="7">
        <v>123</v>
      </c>
      <c r="J43" s="6">
        <f t="shared" si="9"/>
        <v>25.894736842105264</v>
      </c>
      <c r="K43" s="7">
        <v>475</v>
      </c>
      <c r="L43" s="6">
        <f t="shared" si="10"/>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896</v>
      </c>
      <c r="H44" s="6">
        <f t="shared" si="8"/>
        <v>30.24983119513842</v>
      </c>
      <c r="I44" s="7">
        <v>2066</v>
      </c>
      <c r="J44" s="6">
        <f t="shared" si="9"/>
        <v>69.750168804861573</v>
      </c>
      <c r="K44" s="7">
        <v>2962</v>
      </c>
      <c r="L44" s="6">
        <f t="shared" si="10"/>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72</v>
      </c>
      <c r="H45" s="6">
        <f t="shared" si="8"/>
        <v>35.121951219512191</v>
      </c>
      <c r="I45" s="7">
        <v>133</v>
      </c>
      <c r="J45" s="6">
        <f t="shared" si="9"/>
        <v>64.878048780487802</v>
      </c>
      <c r="K45" s="7">
        <v>205</v>
      </c>
      <c r="L45" s="6">
        <f t="shared" si="10"/>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16</v>
      </c>
      <c r="H46" s="6">
        <f t="shared" si="8"/>
        <v>36.363636363636367</v>
      </c>
      <c r="I46" s="7">
        <v>28</v>
      </c>
      <c r="J46" s="6">
        <f t="shared" si="9"/>
        <v>63.636363636363633</v>
      </c>
      <c r="K46" s="7">
        <v>44</v>
      </c>
      <c r="L46" s="6">
        <f t="shared" si="10"/>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14</v>
      </c>
      <c r="H47" s="6">
        <f t="shared" si="8"/>
        <v>18.181818181818183</v>
      </c>
      <c r="I47" s="7">
        <v>63</v>
      </c>
      <c r="J47" s="6">
        <f t="shared" si="9"/>
        <v>81.818181818181827</v>
      </c>
      <c r="K47" s="7">
        <v>77</v>
      </c>
      <c r="L47" s="6">
        <f t="shared" si="10"/>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178</v>
      </c>
      <c r="H48" s="6">
        <f t="shared" si="8"/>
        <v>25.176803394625175</v>
      </c>
      <c r="I48" s="7">
        <v>529</v>
      </c>
      <c r="J48" s="6">
        <f t="shared" si="9"/>
        <v>74.823196605374818</v>
      </c>
      <c r="K48" s="7">
        <v>707</v>
      </c>
      <c r="L48" s="6">
        <f t="shared" si="10"/>
        <v>100</v>
      </c>
      <c r="M48" s="46" t="str">
        <f t="shared" si="4"/>
        <v/>
      </c>
      <c r="O48" s="60"/>
      <c r="P48" s="60"/>
      <c r="Q48" s="60"/>
      <c r="T48" s="60"/>
      <c r="U48" s="60"/>
    </row>
    <row r="49" spans="1:21" ht="23.1" customHeight="1" x14ac:dyDescent="0.2">
      <c r="A49" s="157"/>
      <c r="B49" s="157"/>
      <c r="C49" s="11"/>
      <c r="D49" s="12" t="s">
        <v>4</v>
      </c>
      <c r="E49" s="9"/>
      <c r="F49" s="8">
        <v>23</v>
      </c>
      <c r="G49" s="7">
        <v>56</v>
      </c>
      <c r="H49" s="6">
        <f t="shared" si="8"/>
        <v>31.284916201117319</v>
      </c>
      <c r="I49" s="7">
        <v>123</v>
      </c>
      <c r="J49" s="6">
        <f t="shared" si="9"/>
        <v>68.715083798882688</v>
      </c>
      <c r="K49" s="7">
        <v>179</v>
      </c>
      <c r="L49" s="6">
        <f t="shared" si="10"/>
        <v>100</v>
      </c>
      <c r="M49" s="46" t="str">
        <f t="shared" si="4"/>
        <v/>
      </c>
      <c r="O49" s="60"/>
      <c r="P49" s="60"/>
      <c r="Q49" s="60"/>
      <c r="T49" s="60"/>
      <c r="U49" s="60"/>
    </row>
    <row r="50" spans="1:21" ht="23.1" customHeight="1" x14ac:dyDescent="0.2">
      <c r="A50" s="157"/>
      <c r="B50" s="157"/>
      <c r="C50" s="11"/>
      <c r="D50" s="12" t="s">
        <v>3</v>
      </c>
      <c r="E50" s="9"/>
      <c r="F50" s="8">
        <v>24</v>
      </c>
      <c r="G50" s="7">
        <v>292</v>
      </c>
      <c r="H50" s="6">
        <f t="shared" si="8"/>
        <v>38.120104438642301</v>
      </c>
      <c r="I50" s="7">
        <v>474</v>
      </c>
      <c r="J50" s="6">
        <f t="shared" si="9"/>
        <v>61.879895561357699</v>
      </c>
      <c r="K50" s="7">
        <v>766</v>
      </c>
      <c r="L50" s="6">
        <f t="shared" si="10"/>
        <v>100</v>
      </c>
      <c r="M50" s="46" t="str">
        <f t="shared" si="4"/>
        <v/>
      </c>
      <c r="O50" s="60"/>
      <c r="P50" s="60"/>
      <c r="Q50" s="60"/>
      <c r="T50" s="60"/>
      <c r="U50" s="60"/>
    </row>
    <row r="51" spans="1:21" ht="23.1" customHeight="1" x14ac:dyDescent="0.2">
      <c r="A51" s="157"/>
      <c r="B51" s="157"/>
      <c r="C51" s="11"/>
      <c r="D51" s="12" t="s">
        <v>2</v>
      </c>
      <c r="E51" s="9"/>
      <c r="F51" s="8">
        <v>159</v>
      </c>
      <c r="G51" s="7">
        <v>923</v>
      </c>
      <c r="H51" s="6">
        <f t="shared" si="8"/>
        <v>19.982680233816843</v>
      </c>
      <c r="I51" s="7">
        <v>3696</v>
      </c>
      <c r="J51" s="6">
        <f t="shared" si="9"/>
        <v>80.017319766183164</v>
      </c>
      <c r="K51" s="7">
        <v>4619</v>
      </c>
      <c r="L51" s="6">
        <f t="shared" si="10"/>
        <v>100</v>
      </c>
      <c r="M51" s="46" t="str">
        <f t="shared" si="4"/>
        <v/>
      </c>
      <c r="O51" s="60"/>
      <c r="P51" s="60"/>
      <c r="Q51" s="60"/>
      <c r="T51" s="60"/>
      <c r="U51" s="60"/>
    </row>
    <row r="52" spans="1:21" ht="23.1" customHeight="1" x14ac:dyDescent="0.2">
      <c r="A52" s="157"/>
      <c r="B52" s="157"/>
      <c r="C52" s="11"/>
      <c r="D52" s="12" t="s">
        <v>1</v>
      </c>
      <c r="E52" s="9"/>
      <c r="F52" s="8">
        <v>21</v>
      </c>
      <c r="G52" s="7">
        <v>602</v>
      </c>
      <c r="H52" s="6">
        <f t="shared" si="8"/>
        <v>61.80698151950719</v>
      </c>
      <c r="I52" s="7">
        <v>372</v>
      </c>
      <c r="J52" s="6">
        <f t="shared" si="9"/>
        <v>38.19301848049281</v>
      </c>
      <c r="K52" s="7">
        <v>974</v>
      </c>
      <c r="L52" s="6">
        <f t="shared" si="10"/>
        <v>100</v>
      </c>
      <c r="M52" s="46" t="str">
        <f t="shared" si="4"/>
        <v/>
      </c>
      <c r="O52" s="60"/>
      <c r="P52" s="60"/>
      <c r="Q52" s="60"/>
      <c r="T52" s="60"/>
      <c r="U52" s="60"/>
    </row>
    <row r="53" spans="1:21" ht="24" customHeight="1" x14ac:dyDescent="0.2">
      <c r="A53" s="158"/>
      <c r="B53" s="158"/>
      <c r="C53" s="11"/>
      <c r="D53" s="10" t="s">
        <v>0</v>
      </c>
      <c r="E53" s="9"/>
      <c r="F53" s="8">
        <v>61</v>
      </c>
      <c r="G53" s="7">
        <v>1593</v>
      </c>
      <c r="H53" s="6">
        <f t="shared" si="8"/>
        <v>44.029850746268657</v>
      </c>
      <c r="I53" s="7">
        <v>2025</v>
      </c>
      <c r="J53" s="6">
        <f t="shared" si="9"/>
        <v>55.970149253731336</v>
      </c>
      <c r="K53" s="7">
        <v>3618</v>
      </c>
      <c r="L53" s="6">
        <f t="shared" si="10"/>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653</v>
      </c>
    </row>
    <row r="3" spans="1:21" ht="18" customHeight="1" x14ac:dyDescent="0.2">
      <c r="A3" s="170" t="s">
        <v>63</v>
      </c>
      <c r="B3" s="171"/>
      <c r="C3" s="171"/>
      <c r="D3" s="171"/>
      <c r="E3" s="172"/>
      <c r="F3" s="179" t="s">
        <v>126</v>
      </c>
      <c r="G3" s="187" t="s">
        <v>74</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8">
        <f>SUM(F8:F12)</f>
        <v>920</v>
      </c>
      <c r="G7" s="7">
        <f>SUM(G8:G12)</f>
        <v>45129</v>
      </c>
      <c r="H7" s="6">
        <f t="shared" ref="H7:H38" si="0">IF(G7=0,0,G7/$K7*100)</f>
        <v>56.779607704986098</v>
      </c>
      <c r="I7" s="7">
        <f>SUM(I8:I12)</f>
        <v>34352</v>
      </c>
      <c r="J7" s="6">
        <f t="shared" ref="J7:J38" si="1">IF(I7=0,0,I7/$K7*100)</f>
        <v>43.220392295013902</v>
      </c>
      <c r="K7" s="7">
        <f t="shared" ref="K7:K38" si="2">SUM(G7,I7)</f>
        <v>79481</v>
      </c>
      <c r="L7" s="6">
        <f t="shared" ref="L7:L38" si="3">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1683</v>
      </c>
      <c r="H8" s="6">
        <f t="shared" si="0"/>
        <v>53.411615360203115</v>
      </c>
      <c r="I8" s="7">
        <v>1468</v>
      </c>
      <c r="J8" s="6">
        <f t="shared" si="1"/>
        <v>46.588384639796892</v>
      </c>
      <c r="K8" s="7">
        <v>3151</v>
      </c>
      <c r="L8" s="6">
        <f t="shared" si="3"/>
        <v>100</v>
      </c>
      <c r="M8" s="46" t="str">
        <f t="shared" ref="M8:M53" si="4">IF(SUM(G8,I8)=K8,"",1)</f>
        <v/>
      </c>
      <c r="N8" s="103"/>
      <c r="O8" s="103"/>
      <c r="P8" s="103"/>
      <c r="Q8" s="103"/>
      <c r="R8" s="103"/>
      <c r="S8" s="103"/>
      <c r="T8" s="103"/>
    </row>
    <row r="9" spans="1:21" ht="23.1" customHeight="1" x14ac:dyDescent="0.2">
      <c r="A9" s="160"/>
      <c r="B9" s="162" t="s">
        <v>46</v>
      </c>
      <c r="C9" s="163"/>
      <c r="D9" s="163"/>
      <c r="E9" s="164"/>
      <c r="F9" s="8">
        <v>136</v>
      </c>
      <c r="G9" s="7">
        <v>2867</v>
      </c>
      <c r="H9" s="6">
        <f t="shared" ref="H9:H12" si="5">IF(G9=0,0,G9/$K9*100)</f>
        <v>51.34312320916905</v>
      </c>
      <c r="I9" s="7">
        <v>2717</v>
      </c>
      <c r="J9" s="6">
        <f t="shared" ref="J9:J12" si="6">IF(I9=0,0,I9/$K9*100)</f>
        <v>48.656876790830943</v>
      </c>
      <c r="K9" s="7">
        <v>5584</v>
      </c>
      <c r="L9" s="6">
        <f t="shared" ref="L9:L12" si="7">IF(K9=0,0,K9/$K9*100)</f>
        <v>100</v>
      </c>
      <c r="M9" s="46" t="str">
        <f t="shared" si="4"/>
        <v/>
      </c>
      <c r="N9" s="103"/>
      <c r="O9" s="103"/>
      <c r="P9" s="103"/>
      <c r="Q9" s="103"/>
      <c r="R9" s="103"/>
      <c r="S9" s="103"/>
      <c r="T9" s="103"/>
    </row>
    <row r="10" spans="1:21" ht="23.1" customHeight="1" x14ac:dyDescent="0.2">
      <c r="A10" s="160"/>
      <c r="B10" s="162" t="s">
        <v>45</v>
      </c>
      <c r="C10" s="163"/>
      <c r="D10" s="163"/>
      <c r="E10" s="164"/>
      <c r="F10" s="8">
        <v>249</v>
      </c>
      <c r="G10" s="7">
        <v>14584</v>
      </c>
      <c r="H10" s="6">
        <f t="shared" si="5"/>
        <v>57.820243428616735</v>
      </c>
      <c r="I10" s="7">
        <v>10639</v>
      </c>
      <c r="J10" s="6">
        <f t="shared" si="6"/>
        <v>42.179756571383258</v>
      </c>
      <c r="K10" s="7">
        <v>25223</v>
      </c>
      <c r="L10" s="6">
        <f t="shared" si="7"/>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7358</v>
      </c>
      <c r="H11" s="6">
        <f t="shared" si="5"/>
        <v>63.628502248356966</v>
      </c>
      <c r="I11" s="7">
        <v>4206</v>
      </c>
      <c r="J11" s="6">
        <f t="shared" si="6"/>
        <v>36.371497751643027</v>
      </c>
      <c r="K11" s="7">
        <v>11564</v>
      </c>
      <c r="L11" s="6">
        <f t="shared" si="7"/>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18637</v>
      </c>
      <c r="H12" s="6">
        <f t="shared" si="5"/>
        <v>54.880885774021614</v>
      </c>
      <c r="I12" s="7">
        <v>15322</v>
      </c>
      <c r="J12" s="6">
        <f t="shared" si="6"/>
        <v>45.119114225978386</v>
      </c>
      <c r="K12" s="7">
        <v>33959</v>
      </c>
      <c r="L12" s="6">
        <f t="shared" si="7"/>
        <v>100</v>
      </c>
      <c r="M12" s="46" t="str">
        <f t="shared" si="4"/>
        <v/>
      </c>
      <c r="N12" s="103"/>
      <c r="O12" s="103"/>
      <c r="P12" s="103"/>
      <c r="Q12" s="103"/>
      <c r="R12" s="105"/>
      <c r="S12" s="105"/>
      <c r="T12" s="105"/>
    </row>
    <row r="13" spans="1:21" ht="23.1" customHeight="1" x14ac:dyDescent="0.2">
      <c r="A13" s="156" t="s">
        <v>42</v>
      </c>
      <c r="B13" s="156" t="s">
        <v>41</v>
      </c>
      <c r="C13" s="11"/>
      <c r="D13" s="12" t="s">
        <v>15</v>
      </c>
      <c r="E13" s="9"/>
      <c r="F13" s="8">
        <v>239</v>
      </c>
      <c r="G13" s="7">
        <f>SUM(G14:G37)</f>
        <v>26142</v>
      </c>
      <c r="H13" s="6">
        <f t="shared" si="0"/>
        <v>67.084092483769155</v>
      </c>
      <c r="I13" s="7">
        <f>SUM(I14:I37)</f>
        <v>12827</v>
      </c>
      <c r="J13" s="6">
        <f t="shared" si="1"/>
        <v>32.915907516230853</v>
      </c>
      <c r="K13" s="7">
        <f t="shared" si="2"/>
        <v>38969</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2304</v>
      </c>
      <c r="H14" s="6">
        <f t="shared" ref="H14:H37" si="8">IF(G14=0,0,G14/$K14*100)</f>
        <v>46.724802271344558</v>
      </c>
      <c r="I14" s="7">
        <v>2627</v>
      </c>
      <c r="J14" s="6">
        <f t="shared" ref="J14:J37" si="9">IF(I14=0,0,I14/$K14*100)</f>
        <v>53.275197728655442</v>
      </c>
      <c r="K14" s="7">
        <v>4931</v>
      </c>
      <c r="L14" s="6">
        <f t="shared" ref="L14:L37" si="10">IF(K14=0,0,K14/$K14*100)</f>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337</v>
      </c>
      <c r="H15" s="6">
        <f t="shared" si="8"/>
        <v>78.009259259259252</v>
      </c>
      <c r="I15" s="7">
        <v>95</v>
      </c>
      <c r="J15" s="6">
        <f t="shared" si="9"/>
        <v>21.99074074074074</v>
      </c>
      <c r="K15" s="7">
        <v>432</v>
      </c>
      <c r="L15" s="6">
        <f t="shared" si="10"/>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207</v>
      </c>
      <c r="H16" s="6">
        <f t="shared" si="8"/>
        <v>20.058139534883722</v>
      </c>
      <c r="I16" s="7">
        <v>825</v>
      </c>
      <c r="J16" s="6">
        <f t="shared" si="9"/>
        <v>79.941860465116278</v>
      </c>
      <c r="K16" s="7">
        <v>1032</v>
      </c>
      <c r="L16" s="6">
        <f t="shared" si="10"/>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100</v>
      </c>
      <c r="H17" s="6">
        <f t="shared" si="8"/>
        <v>85.470085470085465</v>
      </c>
      <c r="I17" s="7">
        <v>17</v>
      </c>
      <c r="J17" s="6">
        <f t="shared" si="9"/>
        <v>14.529914529914532</v>
      </c>
      <c r="K17" s="7">
        <v>117</v>
      </c>
      <c r="L17" s="6">
        <f t="shared" si="10"/>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499</v>
      </c>
      <c r="H18" s="6">
        <f t="shared" si="8"/>
        <v>74.366616989567817</v>
      </c>
      <c r="I18" s="7">
        <v>172</v>
      </c>
      <c r="J18" s="6">
        <f t="shared" si="9"/>
        <v>25.633383010432194</v>
      </c>
      <c r="K18" s="7">
        <v>671</v>
      </c>
      <c r="L18" s="6">
        <f t="shared" si="10"/>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69</v>
      </c>
      <c r="H19" s="6">
        <f t="shared" si="8"/>
        <v>69.696969696969703</v>
      </c>
      <c r="I19" s="7">
        <v>30</v>
      </c>
      <c r="J19" s="6">
        <f t="shared" si="9"/>
        <v>30.303030303030305</v>
      </c>
      <c r="K19" s="7">
        <v>99</v>
      </c>
      <c r="L19" s="6">
        <f t="shared" si="10"/>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453</v>
      </c>
      <c r="H20" s="6">
        <f t="shared" si="8"/>
        <v>58.907672301690504</v>
      </c>
      <c r="I20" s="7">
        <v>316</v>
      </c>
      <c r="J20" s="6">
        <f t="shared" si="9"/>
        <v>41.092327698309496</v>
      </c>
      <c r="K20" s="7">
        <v>769</v>
      </c>
      <c r="L20" s="6">
        <f t="shared" si="10"/>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1549</v>
      </c>
      <c r="H21" s="6">
        <f t="shared" si="8"/>
        <v>60.649960845732188</v>
      </c>
      <c r="I21" s="7">
        <v>1005</v>
      </c>
      <c r="J21" s="6">
        <f t="shared" si="9"/>
        <v>39.350039154267812</v>
      </c>
      <c r="K21" s="7">
        <v>2554</v>
      </c>
      <c r="L21" s="6">
        <f t="shared" si="10"/>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37</v>
      </c>
      <c r="H22" s="6">
        <f t="shared" si="8"/>
        <v>94.871794871794862</v>
      </c>
      <c r="I22" s="7">
        <v>2</v>
      </c>
      <c r="J22" s="6">
        <f t="shared" si="9"/>
        <v>5.1282051282051277</v>
      </c>
      <c r="K22" s="7">
        <v>39</v>
      </c>
      <c r="L22" s="6">
        <f t="shared" si="10"/>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573</v>
      </c>
      <c r="H23" s="6">
        <f t="shared" si="8"/>
        <v>62.41830065359477</v>
      </c>
      <c r="I23" s="7">
        <v>345</v>
      </c>
      <c r="J23" s="6">
        <f t="shared" si="9"/>
        <v>37.58169934640523</v>
      </c>
      <c r="K23" s="7">
        <v>918</v>
      </c>
      <c r="L23" s="6">
        <f t="shared" si="10"/>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7">
        <v>91</v>
      </c>
      <c r="H24" s="6">
        <f t="shared" si="8"/>
        <v>90.099009900990097</v>
      </c>
      <c r="I24" s="7">
        <v>10</v>
      </c>
      <c r="J24" s="6">
        <f t="shared" si="9"/>
        <v>9.9009900990099009</v>
      </c>
      <c r="K24" s="7">
        <v>101</v>
      </c>
      <c r="L24" s="6">
        <f t="shared" si="10"/>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218</v>
      </c>
      <c r="H25" s="6">
        <f t="shared" si="8"/>
        <v>66.261398176291792</v>
      </c>
      <c r="I25" s="7">
        <v>111</v>
      </c>
      <c r="J25" s="6">
        <f t="shared" si="9"/>
        <v>33.738601823708208</v>
      </c>
      <c r="K25" s="7">
        <v>329</v>
      </c>
      <c r="L25" s="6">
        <f t="shared" si="10"/>
        <v>100</v>
      </c>
      <c r="M25" s="46" t="str">
        <f t="shared" si="4"/>
        <v/>
      </c>
      <c r="N25" s="103"/>
      <c r="O25" s="105"/>
      <c r="P25" s="105"/>
      <c r="Q25" s="105"/>
      <c r="R25" s="103"/>
      <c r="S25" s="103"/>
      <c r="T25" s="105"/>
      <c r="U25" s="60"/>
    </row>
    <row r="26" spans="1:21" ht="23.1" customHeight="1" x14ac:dyDescent="0.2">
      <c r="A26" s="157"/>
      <c r="B26" s="157"/>
      <c r="C26" s="11"/>
      <c r="D26" s="12" t="s">
        <v>28</v>
      </c>
      <c r="E26" s="9"/>
      <c r="F26" s="8">
        <v>11</v>
      </c>
      <c r="G26" s="7">
        <v>1478</v>
      </c>
      <c r="H26" s="6">
        <f t="shared" si="8"/>
        <v>80.195333695062402</v>
      </c>
      <c r="I26" s="7">
        <v>365</v>
      </c>
      <c r="J26" s="6">
        <f t="shared" si="9"/>
        <v>19.804666304937601</v>
      </c>
      <c r="K26" s="7">
        <v>1843</v>
      </c>
      <c r="L26" s="6">
        <f t="shared" si="10"/>
        <v>100</v>
      </c>
      <c r="M26" s="46" t="str">
        <f t="shared" si="4"/>
        <v/>
      </c>
      <c r="N26" s="103"/>
      <c r="O26" s="105"/>
      <c r="P26" s="105"/>
      <c r="Q26" s="105"/>
      <c r="R26" s="103"/>
      <c r="S26" s="103"/>
      <c r="T26" s="105"/>
      <c r="U26" s="60"/>
    </row>
    <row r="27" spans="1:21" ht="23.1" customHeight="1" x14ac:dyDescent="0.2">
      <c r="A27" s="157"/>
      <c r="B27" s="157"/>
      <c r="C27" s="11"/>
      <c r="D27" s="12" t="s">
        <v>27</v>
      </c>
      <c r="E27" s="9"/>
      <c r="F27" s="8">
        <v>4</v>
      </c>
      <c r="G27" s="7">
        <v>286</v>
      </c>
      <c r="H27" s="6">
        <f t="shared" si="8"/>
        <v>82.18390804597702</v>
      </c>
      <c r="I27" s="7">
        <v>62</v>
      </c>
      <c r="J27" s="6">
        <f t="shared" si="9"/>
        <v>17.816091954022991</v>
      </c>
      <c r="K27" s="7">
        <v>348</v>
      </c>
      <c r="L27" s="6">
        <f t="shared" si="10"/>
        <v>100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895</v>
      </c>
      <c r="H28" s="6">
        <f t="shared" si="8"/>
        <v>85.319351763584365</v>
      </c>
      <c r="I28" s="7">
        <v>154</v>
      </c>
      <c r="J28" s="6">
        <f t="shared" si="9"/>
        <v>14.680648236415633</v>
      </c>
      <c r="K28" s="7">
        <v>1049</v>
      </c>
      <c r="L28" s="6">
        <f t="shared" si="10"/>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794</v>
      </c>
      <c r="H29" s="6">
        <f t="shared" si="8"/>
        <v>74.905660377358487</v>
      </c>
      <c r="I29" s="7">
        <v>266</v>
      </c>
      <c r="J29" s="6">
        <f t="shared" si="9"/>
        <v>25.09433962264151</v>
      </c>
      <c r="K29" s="7">
        <v>1060</v>
      </c>
      <c r="L29" s="6">
        <f t="shared" si="10"/>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961</v>
      </c>
      <c r="H30" s="6">
        <f t="shared" si="8"/>
        <v>79.421487603305792</v>
      </c>
      <c r="I30" s="7">
        <v>249</v>
      </c>
      <c r="J30" s="6">
        <f t="shared" si="9"/>
        <v>20.578512396694215</v>
      </c>
      <c r="K30" s="7">
        <v>1210</v>
      </c>
      <c r="L30" s="6">
        <f t="shared" si="10"/>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2971</v>
      </c>
      <c r="H31" s="6">
        <f t="shared" si="8"/>
        <v>77.856394129979037</v>
      </c>
      <c r="I31" s="7">
        <v>845</v>
      </c>
      <c r="J31" s="6">
        <f t="shared" si="9"/>
        <v>22.143605870020963</v>
      </c>
      <c r="K31" s="7">
        <v>3816</v>
      </c>
      <c r="L31" s="6">
        <f t="shared" si="10"/>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450</v>
      </c>
      <c r="H32" s="6">
        <f t="shared" si="8"/>
        <v>58.365758754863819</v>
      </c>
      <c r="I32" s="7">
        <v>321</v>
      </c>
      <c r="J32" s="6">
        <f t="shared" si="9"/>
        <v>41.634241245136188</v>
      </c>
      <c r="K32" s="7">
        <v>771</v>
      </c>
      <c r="L32" s="6">
        <f t="shared" si="10"/>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5882</v>
      </c>
      <c r="H33" s="6">
        <f t="shared" si="8"/>
        <v>71.409493747723687</v>
      </c>
      <c r="I33" s="7">
        <v>2355</v>
      </c>
      <c r="J33" s="6">
        <f t="shared" si="9"/>
        <v>28.590506252276317</v>
      </c>
      <c r="K33" s="7">
        <v>8237</v>
      </c>
      <c r="L33" s="6">
        <f t="shared" si="10"/>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1269</v>
      </c>
      <c r="H34" s="6">
        <f t="shared" si="8"/>
        <v>53.954081632653065</v>
      </c>
      <c r="I34" s="7">
        <v>1083</v>
      </c>
      <c r="J34" s="6">
        <f t="shared" si="9"/>
        <v>46.045918367346935</v>
      </c>
      <c r="K34" s="7">
        <v>2352</v>
      </c>
      <c r="L34" s="6">
        <f t="shared" si="10"/>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860</v>
      </c>
      <c r="H35" s="6">
        <f t="shared" si="8"/>
        <v>67.1875</v>
      </c>
      <c r="I35" s="7">
        <v>420</v>
      </c>
      <c r="J35" s="6">
        <f t="shared" si="9"/>
        <v>32.8125</v>
      </c>
      <c r="K35" s="7">
        <v>1280</v>
      </c>
      <c r="L35" s="6">
        <f t="shared" si="10"/>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2594</v>
      </c>
      <c r="H36" s="6">
        <f t="shared" si="8"/>
        <v>81.087839949984371</v>
      </c>
      <c r="I36" s="7">
        <v>605</v>
      </c>
      <c r="J36" s="6">
        <f t="shared" si="9"/>
        <v>18.912160050015629</v>
      </c>
      <c r="K36" s="7">
        <v>3199</v>
      </c>
      <c r="L36" s="6">
        <f t="shared" si="10"/>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1265</v>
      </c>
      <c r="H37" s="6">
        <f t="shared" si="8"/>
        <v>69.812362030905078</v>
      </c>
      <c r="I37" s="7">
        <v>547</v>
      </c>
      <c r="J37" s="6">
        <f t="shared" si="9"/>
        <v>30.187637969094922</v>
      </c>
      <c r="K37" s="7">
        <v>1812</v>
      </c>
      <c r="L37" s="6">
        <f t="shared" si="10"/>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v>681</v>
      </c>
      <c r="G38" s="7">
        <f>SUM(G39:G53)</f>
        <v>18987</v>
      </c>
      <c r="H38" s="6">
        <f t="shared" si="0"/>
        <v>46.86759478672986</v>
      </c>
      <c r="I38" s="7">
        <f>SUM(I39:I53)</f>
        <v>21525</v>
      </c>
      <c r="J38" s="6">
        <f t="shared" si="1"/>
        <v>53.13240521327014</v>
      </c>
      <c r="K38" s="7">
        <f t="shared" si="2"/>
        <v>40512</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71</v>
      </c>
      <c r="H39" s="6">
        <f t="shared" ref="H39:H53" si="11">IF(G39=0,0,G39/$K39*100)</f>
        <v>83.529411764705884</v>
      </c>
      <c r="I39" s="7">
        <v>14</v>
      </c>
      <c r="J39" s="6">
        <f t="shared" ref="J39:J53" si="12">IF(I39=0,0,I39/$K39*100)</f>
        <v>16.470588235294116</v>
      </c>
      <c r="K39" s="7">
        <v>85</v>
      </c>
      <c r="L39" s="6">
        <f t="shared" ref="L39:L53" si="13">IF(K39=0,0,K39/$K39*100)</f>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1942</v>
      </c>
      <c r="H40" s="6">
        <f t="shared" si="11"/>
        <v>86.234458259325038</v>
      </c>
      <c r="I40" s="7">
        <v>310</v>
      </c>
      <c r="J40" s="6">
        <f t="shared" si="12"/>
        <v>13.765541740674955</v>
      </c>
      <c r="K40" s="7">
        <v>2252</v>
      </c>
      <c r="L40" s="6">
        <f t="shared" si="13"/>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238</v>
      </c>
      <c r="H41" s="6">
        <f t="shared" si="11"/>
        <v>80.952380952380949</v>
      </c>
      <c r="I41" s="7">
        <v>56</v>
      </c>
      <c r="J41" s="6">
        <f t="shared" si="12"/>
        <v>19.047619047619047</v>
      </c>
      <c r="K41" s="7">
        <v>294</v>
      </c>
      <c r="L41" s="6">
        <f t="shared" si="13"/>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661</v>
      </c>
      <c r="H42" s="6">
        <f t="shared" si="11"/>
        <v>67.586912065439677</v>
      </c>
      <c r="I42" s="7">
        <v>317</v>
      </c>
      <c r="J42" s="6">
        <f t="shared" si="12"/>
        <v>32.413087934560323</v>
      </c>
      <c r="K42" s="7">
        <v>978</v>
      </c>
      <c r="L42" s="6">
        <f t="shared" si="13"/>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1928</v>
      </c>
      <c r="H43" s="6">
        <f t="shared" si="11"/>
        <v>85.234305923961102</v>
      </c>
      <c r="I43" s="7">
        <v>334</v>
      </c>
      <c r="J43" s="6">
        <f t="shared" si="12"/>
        <v>14.765694076038905</v>
      </c>
      <c r="K43" s="7">
        <v>2262</v>
      </c>
      <c r="L43" s="6">
        <f t="shared" si="13"/>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2669</v>
      </c>
      <c r="H44" s="6">
        <f t="shared" si="11"/>
        <v>48.704379562043798</v>
      </c>
      <c r="I44" s="7">
        <v>2811</v>
      </c>
      <c r="J44" s="6">
        <f t="shared" si="12"/>
        <v>51.295620437956202</v>
      </c>
      <c r="K44" s="7">
        <v>5480</v>
      </c>
      <c r="L44" s="6">
        <f t="shared" si="13"/>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632</v>
      </c>
      <c r="H45" s="6">
        <f t="shared" si="11"/>
        <v>60.886319845857415</v>
      </c>
      <c r="I45" s="7">
        <v>406</v>
      </c>
      <c r="J45" s="6">
        <f t="shared" si="12"/>
        <v>39.113680154142585</v>
      </c>
      <c r="K45" s="7">
        <v>1038</v>
      </c>
      <c r="L45" s="6">
        <f t="shared" si="13"/>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51</v>
      </c>
      <c r="H46" s="6">
        <f t="shared" si="11"/>
        <v>41.12903225806452</v>
      </c>
      <c r="I46" s="7">
        <v>73</v>
      </c>
      <c r="J46" s="6">
        <f t="shared" si="12"/>
        <v>58.870967741935488</v>
      </c>
      <c r="K46" s="7">
        <v>124</v>
      </c>
      <c r="L46" s="6">
        <f t="shared" si="13"/>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257</v>
      </c>
      <c r="H47" s="6">
        <f t="shared" si="11"/>
        <v>45.892857142857139</v>
      </c>
      <c r="I47" s="7">
        <v>303</v>
      </c>
      <c r="J47" s="6">
        <f t="shared" si="12"/>
        <v>54.107142857142854</v>
      </c>
      <c r="K47" s="7">
        <v>560</v>
      </c>
      <c r="L47" s="6">
        <f t="shared" si="13"/>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481</v>
      </c>
      <c r="H48" s="6">
        <f t="shared" si="11"/>
        <v>37.548790007806396</v>
      </c>
      <c r="I48" s="7">
        <v>800</v>
      </c>
      <c r="J48" s="6">
        <f t="shared" si="12"/>
        <v>62.451209992193604</v>
      </c>
      <c r="K48" s="7">
        <v>1281</v>
      </c>
      <c r="L48" s="6">
        <f t="shared" si="13"/>
        <v>100</v>
      </c>
      <c r="M48" s="46" t="str">
        <f t="shared" si="4"/>
        <v/>
      </c>
      <c r="O48" s="60"/>
      <c r="P48" s="60"/>
      <c r="Q48" s="60"/>
      <c r="T48" s="60"/>
      <c r="U48" s="60"/>
    </row>
    <row r="49" spans="1:21" ht="23.1" customHeight="1" x14ac:dyDescent="0.2">
      <c r="A49" s="157"/>
      <c r="B49" s="157"/>
      <c r="C49" s="11"/>
      <c r="D49" s="12" t="s">
        <v>4</v>
      </c>
      <c r="E49" s="9"/>
      <c r="F49" s="8">
        <v>23</v>
      </c>
      <c r="G49" s="7">
        <v>199</v>
      </c>
      <c r="H49" s="6">
        <f t="shared" si="11"/>
        <v>43.640350877192986</v>
      </c>
      <c r="I49" s="7">
        <v>257</v>
      </c>
      <c r="J49" s="6">
        <f t="shared" si="12"/>
        <v>56.359649122807021</v>
      </c>
      <c r="K49" s="7">
        <v>456</v>
      </c>
      <c r="L49" s="6">
        <f t="shared" si="13"/>
        <v>100</v>
      </c>
      <c r="M49" s="46" t="str">
        <f t="shared" si="4"/>
        <v/>
      </c>
      <c r="O49" s="60"/>
      <c r="P49" s="60"/>
      <c r="Q49" s="60"/>
      <c r="T49" s="60"/>
      <c r="U49" s="60"/>
    </row>
    <row r="50" spans="1:21" ht="23.1" customHeight="1" x14ac:dyDescent="0.2">
      <c r="A50" s="157"/>
      <c r="B50" s="157"/>
      <c r="C50" s="11"/>
      <c r="D50" s="12" t="s">
        <v>3</v>
      </c>
      <c r="E50" s="9"/>
      <c r="F50" s="8">
        <v>24</v>
      </c>
      <c r="G50" s="7">
        <v>1378</v>
      </c>
      <c r="H50" s="6">
        <f t="shared" si="11"/>
        <v>56.684491978609628</v>
      </c>
      <c r="I50" s="7">
        <v>1053</v>
      </c>
      <c r="J50" s="6">
        <f t="shared" si="12"/>
        <v>43.315508021390379</v>
      </c>
      <c r="K50" s="7">
        <v>2431</v>
      </c>
      <c r="L50" s="6">
        <f t="shared" si="13"/>
        <v>100</v>
      </c>
      <c r="M50" s="46" t="str">
        <f t="shared" si="4"/>
        <v/>
      </c>
      <c r="O50" s="60"/>
      <c r="P50" s="60"/>
      <c r="Q50" s="60"/>
      <c r="T50" s="60"/>
      <c r="U50" s="60"/>
    </row>
    <row r="51" spans="1:21" ht="23.1" customHeight="1" x14ac:dyDescent="0.2">
      <c r="A51" s="157"/>
      <c r="B51" s="157"/>
      <c r="C51" s="11"/>
      <c r="D51" s="12" t="s">
        <v>2</v>
      </c>
      <c r="E51" s="9"/>
      <c r="F51" s="8">
        <v>159</v>
      </c>
      <c r="G51" s="7">
        <v>4037</v>
      </c>
      <c r="H51" s="6">
        <f t="shared" si="11"/>
        <v>26.10748237728772</v>
      </c>
      <c r="I51" s="7">
        <v>11426</v>
      </c>
      <c r="J51" s="6">
        <f t="shared" si="12"/>
        <v>73.89251762271229</v>
      </c>
      <c r="K51" s="7">
        <v>15463</v>
      </c>
      <c r="L51" s="6">
        <f t="shared" si="13"/>
        <v>100</v>
      </c>
      <c r="M51" s="46" t="str">
        <f t="shared" si="4"/>
        <v/>
      </c>
      <c r="O51" s="60"/>
      <c r="P51" s="60"/>
      <c r="Q51" s="60"/>
      <c r="T51" s="60"/>
      <c r="U51" s="60"/>
    </row>
    <row r="52" spans="1:21" ht="23.1" customHeight="1" x14ac:dyDescent="0.2">
      <c r="A52" s="157"/>
      <c r="B52" s="157"/>
      <c r="C52" s="11"/>
      <c r="D52" s="12" t="s">
        <v>1</v>
      </c>
      <c r="E52" s="9"/>
      <c r="F52" s="8">
        <v>21</v>
      </c>
      <c r="G52" s="7">
        <v>1407</v>
      </c>
      <c r="H52" s="6">
        <f t="shared" si="11"/>
        <v>69.930417495029815</v>
      </c>
      <c r="I52" s="7">
        <v>605</v>
      </c>
      <c r="J52" s="6">
        <f t="shared" si="12"/>
        <v>30.069582504970178</v>
      </c>
      <c r="K52" s="7">
        <v>2012</v>
      </c>
      <c r="L52" s="6">
        <f t="shared" si="13"/>
        <v>100</v>
      </c>
      <c r="M52" s="46" t="str">
        <f t="shared" si="4"/>
        <v/>
      </c>
      <c r="O52" s="60"/>
      <c r="P52" s="60"/>
      <c r="Q52" s="60"/>
      <c r="T52" s="60"/>
      <c r="U52" s="60"/>
    </row>
    <row r="53" spans="1:21" ht="24" customHeight="1" x14ac:dyDescent="0.2">
      <c r="A53" s="158"/>
      <c r="B53" s="158"/>
      <c r="C53" s="11"/>
      <c r="D53" s="10" t="s">
        <v>0</v>
      </c>
      <c r="E53" s="9"/>
      <c r="F53" s="8">
        <v>61</v>
      </c>
      <c r="G53" s="7">
        <v>3036</v>
      </c>
      <c r="H53" s="6">
        <f t="shared" si="11"/>
        <v>52.380952380952387</v>
      </c>
      <c r="I53" s="7">
        <v>2760</v>
      </c>
      <c r="J53" s="6">
        <f t="shared" si="12"/>
        <v>47.619047619047613</v>
      </c>
      <c r="K53" s="7">
        <v>5796</v>
      </c>
      <c r="L53" s="6">
        <f t="shared" si="13"/>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81"/>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8" width="7.6640625" style="1" customWidth="1"/>
    <col min="19" max="16384" width="9" style="1"/>
  </cols>
  <sheetData>
    <row r="1" spans="1:19" ht="14.4" x14ac:dyDescent="0.2">
      <c r="A1" s="16" t="s">
        <v>75</v>
      </c>
    </row>
    <row r="2" spans="1:19" ht="13.8" thickBot="1" x14ac:dyDescent="0.25"/>
    <row r="3" spans="1:19" x14ac:dyDescent="0.2">
      <c r="A3" s="170" t="s">
        <v>63</v>
      </c>
      <c r="B3" s="171"/>
      <c r="C3" s="171"/>
      <c r="D3" s="171"/>
      <c r="E3" s="172"/>
      <c r="F3" s="179" t="s">
        <v>126</v>
      </c>
      <c r="G3" s="194" t="s">
        <v>393</v>
      </c>
      <c r="H3" s="205"/>
      <c r="I3" s="194" t="s">
        <v>447</v>
      </c>
      <c r="J3" s="208"/>
      <c r="K3" s="210" t="s">
        <v>394</v>
      </c>
      <c r="L3" s="211"/>
      <c r="M3" s="208" t="s">
        <v>448</v>
      </c>
      <c r="N3" s="195"/>
      <c r="O3" s="194" t="s">
        <v>449</v>
      </c>
      <c r="P3" s="195"/>
      <c r="Q3" s="194" t="s">
        <v>395</v>
      </c>
      <c r="R3" s="198"/>
    </row>
    <row r="4" spans="1:19" ht="42" customHeight="1" x14ac:dyDescent="0.2">
      <c r="A4" s="173"/>
      <c r="B4" s="174"/>
      <c r="C4" s="174"/>
      <c r="D4" s="174"/>
      <c r="E4" s="175"/>
      <c r="F4" s="180"/>
      <c r="G4" s="206"/>
      <c r="H4" s="207"/>
      <c r="I4" s="196"/>
      <c r="J4" s="209"/>
      <c r="K4" s="212"/>
      <c r="L4" s="213"/>
      <c r="M4" s="209"/>
      <c r="N4" s="197"/>
      <c r="O4" s="196"/>
      <c r="P4" s="197"/>
      <c r="Q4" s="199"/>
      <c r="R4" s="200"/>
    </row>
    <row r="5" spans="1:19" ht="15" customHeight="1" x14ac:dyDescent="0.2">
      <c r="A5" s="173"/>
      <c r="B5" s="174"/>
      <c r="C5" s="174"/>
      <c r="D5" s="174"/>
      <c r="E5" s="175"/>
      <c r="F5" s="180"/>
      <c r="G5" s="181" t="s">
        <v>51</v>
      </c>
      <c r="H5" s="168" t="s">
        <v>50</v>
      </c>
      <c r="I5" s="181" t="s">
        <v>51</v>
      </c>
      <c r="J5" s="201" t="s">
        <v>50</v>
      </c>
      <c r="K5" s="203" t="s">
        <v>51</v>
      </c>
      <c r="L5" s="190" t="s">
        <v>50</v>
      </c>
      <c r="M5" s="192" t="s">
        <v>51</v>
      </c>
      <c r="N5" s="168" t="s">
        <v>50</v>
      </c>
      <c r="O5" s="181" t="s">
        <v>51</v>
      </c>
      <c r="P5" s="168" t="s">
        <v>50</v>
      </c>
      <c r="Q5" s="181" t="s">
        <v>51</v>
      </c>
      <c r="R5" s="168" t="s">
        <v>50</v>
      </c>
    </row>
    <row r="6" spans="1:19" ht="15" customHeight="1" x14ac:dyDescent="0.2">
      <c r="A6" s="176"/>
      <c r="B6" s="177"/>
      <c r="C6" s="177"/>
      <c r="D6" s="177"/>
      <c r="E6" s="178"/>
      <c r="F6" s="180"/>
      <c r="G6" s="182"/>
      <c r="H6" s="169"/>
      <c r="I6" s="182"/>
      <c r="J6" s="202"/>
      <c r="K6" s="204"/>
      <c r="L6" s="191"/>
      <c r="M6" s="193"/>
      <c r="N6" s="169"/>
      <c r="O6" s="182"/>
      <c r="P6" s="169"/>
      <c r="Q6" s="182"/>
      <c r="R6" s="169"/>
    </row>
    <row r="7" spans="1:19" ht="23.1" customHeight="1" x14ac:dyDescent="0.2">
      <c r="A7" s="165" t="s">
        <v>49</v>
      </c>
      <c r="B7" s="166"/>
      <c r="C7" s="166"/>
      <c r="D7" s="166"/>
      <c r="E7" s="167"/>
      <c r="F7" s="8">
        <f>SUM(G7,I7,M7,O7,Q7)</f>
        <v>912</v>
      </c>
      <c r="G7" s="7">
        <f>SUM(G8:G12)</f>
        <v>235</v>
      </c>
      <c r="H7" s="6">
        <f t="shared" ref="H7:H38" si="0">IF(G7=0,0,G7/$F7*100)</f>
        <v>25.767543859649123</v>
      </c>
      <c r="I7" s="7">
        <f>SUM(I8:I12)</f>
        <v>634</v>
      </c>
      <c r="J7" s="20">
        <f t="shared" ref="J7:J38" si="1">IF(I7=0,0,I7/$F7*100)</f>
        <v>69.517543859649123</v>
      </c>
      <c r="K7" s="21">
        <f>SUM(G7,I7)</f>
        <v>869</v>
      </c>
      <c r="L7" s="18">
        <f t="shared" ref="L7:L38" si="2">IF(K7=0,0,K7/$F7*100)</f>
        <v>95.285087719298247</v>
      </c>
      <c r="M7" s="7">
        <f>SUM(M8:M12)</f>
        <v>17</v>
      </c>
      <c r="N7" s="6">
        <f t="shared" ref="N7:N38" si="3">IF(M7=0,0,M7/$F7*100)</f>
        <v>1.8640350877192982</v>
      </c>
      <c r="O7" s="7">
        <f>SUM(O8:O12)</f>
        <v>12</v>
      </c>
      <c r="P7" s="6">
        <f t="shared" ref="P7:P38" si="4">IF(O7=0,0,O7/$F7*100)</f>
        <v>1.3157894736842104</v>
      </c>
      <c r="Q7" s="7">
        <f>SUM(Q8:Q12)</f>
        <v>14</v>
      </c>
      <c r="R7" s="6">
        <f t="shared" ref="R7:R38" si="5">IF(Q7=0,0,Q7/$F7*100)</f>
        <v>1.5350877192982455</v>
      </c>
    </row>
    <row r="8" spans="1:19" ht="23.1" customHeight="1" x14ac:dyDescent="0.2">
      <c r="A8" s="159" t="s">
        <v>48</v>
      </c>
      <c r="B8" s="162" t="s">
        <v>47</v>
      </c>
      <c r="C8" s="163"/>
      <c r="D8" s="163"/>
      <c r="E8" s="164"/>
      <c r="F8" s="8">
        <v>256</v>
      </c>
      <c r="G8" s="7">
        <v>63</v>
      </c>
      <c r="H8" s="6">
        <f t="shared" si="0"/>
        <v>24.609375</v>
      </c>
      <c r="I8" s="13">
        <v>167</v>
      </c>
      <c r="J8" s="20">
        <f t="shared" si="1"/>
        <v>65.234375</v>
      </c>
      <c r="K8" s="21">
        <f>SUM(G8,I8)</f>
        <v>230</v>
      </c>
      <c r="L8" s="18">
        <f t="shared" si="2"/>
        <v>89.84375</v>
      </c>
      <c r="M8" s="17">
        <v>12</v>
      </c>
      <c r="N8" s="6">
        <f t="shared" si="3"/>
        <v>4.6875</v>
      </c>
      <c r="O8" s="13">
        <v>5</v>
      </c>
      <c r="P8" s="6">
        <f t="shared" si="4"/>
        <v>1.953125</v>
      </c>
      <c r="Q8" s="13">
        <v>9</v>
      </c>
      <c r="R8" s="6">
        <f t="shared" si="5"/>
        <v>3.515625</v>
      </c>
    </row>
    <row r="9" spans="1:19" ht="23.1" customHeight="1" x14ac:dyDescent="0.2">
      <c r="A9" s="160"/>
      <c r="B9" s="162" t="s">
        <v>46</v>
      </c>
      <c r="C9" s="163"/>
      <c r="D9" s="163"/>
      <c r="E9" s="164"/>
      <c r="F9" s="8">
        <v>135</v>
      </c>
      <c r="G9" s="7">
        <v>24</v>
      </c>
      <c r="H9" s="6">
        <f t="shared" ref="H9:H12" si="6">IF(G9=0,0,G9/$F9*100)</f>
        <v>17.777777777777779</v>
      </c>
      <c r="I9" s="13">
        <v>108</v>
      </c>
      <c r="J9" s="20">
        <f t="shared" ref="J9:J12" si="7">IF(I9=0,0,I9/$F9*100)</f>
        <v>80</v>
      </c>
      <c r="K9" s="21">
        <f t="shared" ref="K9:K12" si="8">SUM(G9,I9)</f>
        <v>132</v>
      </c>
      <c r="L9" s="18">
        <f t="shared" ref="L9:L12" si="9">IF(K9=0,0,K9/$F9*100)</f>
        <v>97.777777777777771</v>
      </c>
      <c r="M9" s="17">
        <v>0</v>
      </c>
      <c r="N9" s="6">
        <f t="shared" ref="N9:N12" si="10">IF(M9=0,0,M9/$F9*100)</f>
        <v>0</v>
      </c>
      <c r="O9" s="13">
        <v>3</v>
      </c>
      <c r="P9" s="6">
        <f t="shared" ref="P9:P12" si="11">IF(O9=0,0,O9/$F9*100)</f>
        <v>2.2222222222222223</v>
      </c>
      <c r="Q9" s="13">
        <v>0</v>
      </c>
      <c r="R9" s="6">
        <f t="shared" ref="R9:R12" si="12">IF(Q9=0,0,Q9/$F9*100)</f>
        <v>0</v>
      </c>
      <c r="S9" s="46"/>
    </row>
    <row r="10" spans="1:19" ht="23.1" customHeight="1" x14ac:dyDescent="0.2">
      <c r="A10" s="160"/>
      <c r="B10" s="162" t="s">
        <v>45</v>
      </c>
      <c r="C10" s="163"/>
      <c r="D10" s="163"/>
      <c r="E10" s="164"/>
      <c r="F10" s="8">
        <v>249</v>
      </c>
      <c r="G10" s="7">
        <v>63</v>
      </c>
      <c r="H10" s="6">
        <f t="shared" si="6"/>
        <v>25.301204819277107</v>
      </c>
      <c r="I10" s="13">
        <v>182</v>
      </c>
      <c r="J10" s="20">
        <f t="shared" si="7"/>
        <v>73.092369477911646</v>
      </c>
      <c r="K10" s="21">
        <f t="shared" si="8"/>
        <v>245</v>
      </c>
      <c r="L10" s="18">
        <f t="shared" si="9"/>
        <v>98.393574297188763</v>
      </c>
      <c r="M10" s="17">
        <v>0</v>
      </c>
      <c r="N10" s="6">
        <f t="shared" si="10"/>
        <v>0</v>
      </c>
      <c r="O10" s="13">
        <v>2</v>
      </c>
      <c r="P10" s="6">
        <f t="shared" si="11"/>
        <v>0.80321285140562237</v>
      </c>
      <c r="Q10" s="13">
        <v>2</v>
      </c>
      <c r="R10" s="6">
        <f t="shared" si="12"/>
        <v>0.80321285140562237</v>
      </c>
    </row>
    <row r="11" spans="1:19" ht="23.1" customHeight="1" x14ac:dyDescent="0.2">
      <c r="A11" s="160"/>
      <c r="B11" s="162" t="s">
        <v>44</v>
      </c>
      <c r="C11" s="163"/>
      <c r="D11" s="163"/>
      <c r="E11" s="164"/>
      <c r="F11" s="8">
        <v>72</v>
      </c>
      <c r="G11" s="7">
        <v>26</v>
      </c>
      <c r="H11" s="6">
        <f t="shared" si="6"/>
        <v>36.111111111111107</v>
      </c>
      <c r="I11" s="13">
        <v>44</v>
      </c>
      <c r="J11" s="20">
        <f t="shared" si="7"/>
        <v>61.111111111111114</v>
      </c>
      <c r="K11" s="21">
        <f t="shared" si="8"/>
        <v>70</v>
      </c>
      <c r="L11" s="18">
        <f t="shared" si="9"/>
        <v>97.222222222222214</v>
      </c>
      <c r="M11" s="17">
        <v>2</v>
      </c>
      <c r="N11" s="6">
        <f t="shared" si="10"/>
        <v>2.7777777777777777</v>
      </c>
      <c r="O11" s="13">
        <v>0</v>
      </c>
      <c r="P11" s="6">
        <f t="shared" si="11"/>
        <v>0</v>
      </c>
      <c r="Q11" s="13">
        <v>0</v>
      </c>
      <c r="R11" s="6">
        <f t="shared" si="12"/>
        <v>0</v>
      </c>
    </row>
    <row r="12" spans="1:19" ht="23.1" customHeight="1" x14ac:dyDescent="0.2">
      <c r="A12" s="161"/>
      <c r="B12" s="162" t="s">
        <v>43</v>
      </c>
      <c r="C12" s="163"/>
      <c r="D12" s="163"/>
      <c r="E12" s="164"/>
      <c r="F12" s="8">
        <v>200</v>
      </c>
      <c r="G12" s="7">
        <v>59</v>
      </c>
      <c r="H12" s="6">
        <f t="shared" si="6"/>
        <v>29.5</v>
      </c>
      <c r="I12" s="13">
        <v>133</v>
      </c>
      <c r="J12" s="20">
        <f t="shared" si="7"/>
        <v>66.5</v>
      </c>
      <c r="K12" s="21">
        <f t="shared" si="8"/>
        <v>192</v>
      </c>
      <c r="L12" s="18">
        <f t="shared" si="9"/>
        <v>96</v>
      </c>
      <c r="M12" s="17">
        <v>3</v>
      </c>
      <c r="N12" s="6">
        <f t="shared" si="10"/>
        <v>1.5</v>
      </c>
      <c r="O12" s="13">
        <v>2</v>
      </c>
      <c r="P12" s="6">
        <f t="shared" si="11"/>
        <v>1</v>
      </c>
      <c r="Q12" s="13">
        <v>3</v>
      </c>
      <c r="R12" s="6">
        <f t="shared" si="12"/>
        <v>1.5</v>
      </c>
    </row>
    <row r="13" spans="1:19" ht="23.1" customHeight="1" x14ac:dyDescent="0.2">
      <c r="A13" s="156" t="s">
        <v>42</v>
      </c>
      <c r="B13" s="156" t="s">
        <v>41</v>
      </c>
      <c r="C13" s="11"/>
      <c r="D13" s="12" t="s">
        <v>15</v>
      </c>
      <c r="E13" s="9"/>
      <c r="F13" s="8">
        <f t="shared" ref="F13:F38" si="13">SUM(G13,I13,M13,O13,Q13)</f>
        <v>239</v>
      </c>
      <c r="G13" s="7">
        <f>SUM(G14:G37)</f>
        <v>57</v>
      </c>
      <c r="H13" s="6">
        <f t="shared" si="0"/>
        <v>23.84937238493724</v>
      </c>
      <c r="I13" s="7">
        <f>SUM(I14:I37)</f>
        <v>175</v>
      </c>
      <c r="J13" s="20">
        <f t="shared" si="1"/>
        <v>73.221757322175733</v>
      </c>
      <c r="K13" s="21">
        <f t="shared" ref="K13:K53" si="14">SUM(G13,I13)</f>
        <v>232</v>
      </c>
      <c r="L13" s="18">
        <f t="shared" si="2"/>
        <v>97.071129707112974</v>
      </c>
      <c r="M13" s="7">
        <f>SUM(M14:M37)</f>
        <v>2</v>
      </c>
      <c r="N13" s="6">
        <f t="shared" si="3"/>
        <v>0.83682008368200833</v>
      </c>
      <c r="O13" s="7">
        <f>SUM(O14:O37)</f>
        <v>3</v>
      </c>
      <c r="P13" s="6">
        <f t="shared" si="4"/>
        <v>1.2552301255230125</v>
      </c>
      <c r="Q13" s="7">
        <f>SUM(Q14:Q37)</f>
        <v>2</v>
      </c>
      <c r="R13" s="6">
        <f t="shared" si="5"/>
        <v>0.83682008368200833</v>
      </c>
    </row>
    <row r="14" spans="1:19" ht="23.1" customHeight="1" x14ac:dyDescent="0.2">
      <c r="A14" s="157"/>
      <c r="B14" s="157"/>
      <c r="C14" s="11"/>
      <c r="D14" s="12" t="s">
        <v>40</v>
      </c>
      <c r="E14" s="9"/>
      <c r="F14" s="8">
        <v>32</v>
      </c>
      <c r="G14" s="7">
        <v>7</v>
      </c>
      <c r="H14" s="6">
        <f t="shared" ref="H14:H37" si="15">IF(G14=0,0,G14/$F14*100)</f>
        <v>21.875</v>
      </c>
      <c r="I14" s="13">
        <v>22</v>
      </c>
      <c r="J14" s="20">
        <f t="shared" ref="J14:J37" si="16">IF(I14=0,0,I14/$F14*100)</f>
        <v>68.75</v>
      </c>
      <c r="K14" s="21">
        <f t="shared" si="14"/>
        <v>29</v>
      </c>
      <c r="L14" s="18">
        <f t="shared" ref="L14:L37" si="17">IF(K14=0,0,K14/$F14*100)</f>
        <v>90.625</v>
      </c>
      <c r="M14" s="17">
        <v>0</v>
      </c>
      <c r="N14" s="6">
        <f t="shared" ref="N14:N37" si="18">IF(M14=0,0,M14/$F14*100)</f>
        <v>0</v>
      </c>
      <c r="O14" s="13">
        <v>3</v>
      </c>
      <c r="P14" s="6">
        <f t="shared" ref="P14:P37" si="19">IF(O14=0,0,O14/$F14*100)</f>
        <v>9.375</v>
      </c>
      <c r="Q14" s="13">
        <v>0</v>
      </c>
      <c r="R14" s="6">
        <f t="shared" ref="R14:R37" si="20">IF(Q14=0,0,Q14/$F14*100)</f>
        <v>0</v>
      </c>
    </row>
    <row r="15" spans="1:19" ht="23.1" customHeight="1" x14ac:dyDescent="0.2">
      <c r="A15" s="157"/>
      <c r="B15" s="157"/>
      <c r="C15" s="11"/>
      <c r="D15" s="12" t="s">
        <v>39</v>
      </c>
      <c r="E15" s="9"/>
      <c r="F15" s="8">
        <v>4</v>
      </c>
      <c r="G15" s="7">
        <v>1</v>
      </c>
      <c r="H15" s="6">
        <f t="shared" si="15"/>
        <v>25</v>
      </c>
      <c r="I15" s="13">
        <v>3</v>
      </c>
      <c r="J15" s="20">
        <f t="shared" si="16"/>
        <v>75</v>
      </c>
      <c r="K15" s="21">
        <f t="shared" si="14"/>
        <v>4</v>
      </c>
      <c r="L15" s="18">
        <f t="shared" si="17"/>
        <v>100</v>
      </c>
      <c r="M15" s="17">
        <v>0</v>
      </c>
      <c r="N15" s="6">
        <f t="shared" si="18"/>
        <v>0</v>
      </c>
      <c r="O15" s="13">
        <v>0</v>
      </c>
      <c r="P15" s="6">
        <f t="shared" si="19"/>
        <v>0</v>
      </c>
      <c r="Q15" s="13">
        <v>0</v>
      </c>
      <c r="R15" s="6">
        <f t="shared" si="20"/>
        <v>0</v>
      </c>
    </row>
    <row r="16" spans="1:19" ht="23.1" customHeight="1" x14ac:dyDescent="0.2">
      <c r="A16" s="157"/>
      <c r="B16" s="157"/>
      <c r="C16" s="11"/>
      <c r="D16" s="12" t="s">
        <v>38</v>
      </c>
      <c r="E16" s="9"/>
      <c r="F16" s="8">
        <v>11</v>
      </c>
      <c r="G16" s="7">
        <v>1</v>
      </c>
      <c r="H16" s="6">
        <f t="shared" si="15"/>
        <v>9.0909090909090917</v>
      </c>
      <c r="I16" s="13">
        <v>10</v>
      </c>
      <c r="J16" s="20">
        <f t="shared" si="16"/>
        <v>90.909090909090907</v>
      </c>
      <c r="K16" s="21">
        <f t="shared" si="14"/>
        <v>11</v>
      </c>
      <c r="L16" s="18">
        <f t="shared" si="17"/>
        <v>100</v>
      </c>
      <c r="M16" s="17">
        <v>0</v>
      </c>
      <c r="N16" s="6">
        <f t="shared" si="18"/>
        <v>0</v>
      </c>
      <c r="O16" s="13">
        <v>0</v>
      </c>
      <c r="P16" s="6">
        <f t="shared" si="19"/>
        <v>0</v>
      </c>
      <c r="Q16" s="13">
        <v>0</v>
      </c>
      <c r="R16" s="6">
        <f t="shared" si="20"/>
        <v>0</v>
      </c>
    </row>
    <row r="17" spans="1:18" ht="23.1" customHeight="1" x14ac:dyDescent="0.2">
      <c r="A17" s="157"/>
      <c r="B17" s="157"/>
      <c r="C17" s="11"/>
      <c r="D17" s="12" t="s">
        <v>37</v>
      </c>
      <c r="E17" s="9"/>
      <c r="F17" s="8">
        <v>2</v>
      </c>
      <c r="G17" s="7">
        <v>0</v>
      </c>
      <c r="H17" s="6">
        <f t="shared" si="15"/>
        <v>0</v>
      </c>
      <c r="I17" s="13">
        <v>1</v>
      </c>
      <c r="J17" s="20">
        <f t="shared" si="16"/>
        <v>50</v>
      </c>
      <c r="K17" s="21">
        <f t="shared" si="14"/>
        <v>1</v>
      </c>
      <c r="L17" s="18">
        <f t="shared" si="17"/>
        <v>50</v>
      </c>
      <c r="M17" s="17">
        <v>1</v>
      </c>
      <c r="N17" s="6">
        <f t="shared" si="18"/>
        <v>50</v>
      </c>
      <c r="O17" s="13">
        <v>0</v>
      </c>
      <c r="P17" s="6">
        <f t="shared" si="19"/>
        <v>0</v>
      </c>
      <c r="Q17" s="13">
        <v>0</v>
      </c>
      <c r="R17" s="6">
        <f t="shared" si="20"/>
        <v>0</v>
      </c>
    </row>
    <row r="18" spans="1:18" ht="23.1" customHeight="1" x14ac:dyDescent="0.2">
      <c r="A18" s="157"/>
      <c r="B18" s="157"/>
      <c r="C18" s="11"/>
      <c r="D18" s="12" t="s">
        <v>36</v>
      </c>
      <c r="E18" s="9"/>
      <c r="F18" s="8">
        <v>6</v>
      </c>
      <c r="G18" s="7">
        <v>2</v>
      </c>
      <c r="H18" s="6">
        <f t="shared" si="15"/>
        <v>33.333333333333329</v>
      </c>
      <c r="I18" s="13">
        <v>4</v>
      </c>
      <c r="J18" s="20">
        <f t="shared" si="16"/>
        <v>66.666666666666657</v>
      </c>
      <c r="K18" s="21">
        <f t="shared" si="14"/>
        <v>6</v>
      </c>
      <c r="L18" s="18">
        <f t="shared" si="17"/>
        <v>100</v>
      </c>
      <c r="M18" s="17">
        <v>0</v>
      </c>
      <c r="N18" s="6">
        <f t="shared" si="18"/>
        <v>0</v>
      </c>
      <c r="O18" s="13">
        <v>0</v>
      </c>
      <c r="P18" s="6">
        <f t="shared" si="19"/>
        <v>0</v>
      </c>
      <c r="Q18" s="13">
        <v>0</v>
      </c>
      <c r="R18" s="6">
        <f t="shared" si="20"/>
        <v>0</v>
      </c>
    </row>
    <row r="19" spans="1:18" ht="23.1" customHeight="1" x14ac:dyDescent="0.2">
      <c r="A19" s="157"/>
      <c r="B19" s="157"/>
      <c r="C19" s="11"/>
      <c r="D19" s="12" t="s">
        <v>35</v>
      </c>
      <c r="E19" s="9"/>
      <c r="F19" s="8">
        <v>1</v>
      </c>
      <c r="G19" s="7">
        <v>0</v>
      </c>
      <c r="H19" s="6">
        <f t="shared" si="15"/>
        <v>0</v>
      </c>
      <c r="I19" s="13">
        <v>1</v>
      </c>
      <c r="J19" s="20">
        <f t="shared" si="16"/>
        <v>100</v>
      </c>
      <c r="K19" s="21">
        <f t="shared" si="14"/>
        <v>1</v>
      </c>
      <c r="L19" s="18">
        <f t="shared" si="17"/>
        <v>100</v>
      </c>
      <c r="M19" s="17">
        <v>0</v>
      </c>
      <c r="N19" s="6">
        <f t="shared" si="18"/>
        <v>0</v>
      </c>
      <c r="O19" s="13">
        <v>0</v>
      </c>
      <c r="P19" s="6">
        <f t="shared" si="19"/>
        <v>0</v>
      </c>
      <c r="Q19" s="13">
        <v>0</v>
      </c>
      <c r="R19" s="6">
        <f t="shared" si="20"/>
        <v>0</v>
      </c>
    </row>
    <row r="20" spans="1:18" ht="23.1" customHeight="1" x14ac:dyDescent="0.2">
      <c r="A20" s="157"/>
      <c r="B20" s="157"/>
      <c r="C20" s="11"/>
      <c r="D20" s="12" t="s">
        <v>34</v>
      </c>
      <c r="E20" s="9"/>
      <c r="F20" s="8">
        <v>8</v>
      </c>
      <c r="G20" s="7">
        <v>4</v>
      </c>
      <c r="H20" s="6">
        <f t="shared" si="15"/>
        <v>50</v>
      </c>
      <c r="I20" s="13">
        <v>4</v>
      </c>
      <c r="J20" s="20">
        <f t="shared" si="16"/>
        <v>50</v>
      </c>
      <c r="K20" s="21">
        <f t="shared" si="14"/>
        <v>8</v>
      </c>
      <c r="L20" s="18">
        <f t="shared" si="17"/>
        <v>100</v>
      </c>
      <c r="M20" s="17">
        <v>0</v>
      </c>
      <c r="N20" s="6">
        <f t="shared" si="18"/>
        <v>0</v>
      </c>
      <c r="O20" s="13">
        <v>0</v>
      </c>
      <c r="P20" s="6">
        <f t="shared" si="19"/>
        <v>0</v>
      </c>
      <c r="Q20" s="13">
        <v>0</v>
      </c>
      <c r="R20" s="6">
        <f t="shared" si="20"/>
        <v>0</v>
      </c>
    </row>
    <row r="21" spans="1:18" ht="23.1" customHeight="1" x14ac:dyDescent="0.2">
      <c r="A21" s="157"/>
      <c r="B21" s="157"/>
      <c r="C21" s="11"/>
      <c r="D21" s="12" t="s">
        <v>33</v>
      </c>
      <c r="E21" s="9"/>
      <c r="F21" s="8">
        <v>7</v>
      </c>
      <c r="G21" s="7">
        <v>3</v>
      </c>
      <c r="H21" s="6">
        <f t="shared" si="15"/>
        <v>42.857142857142854</v>
      </c>
      <c r="I21" s="13">
        <v>4</v>
      </c>
      <c r="J21" s="20">
        <f t="shared" si="16"/>
        <v>57.142857142857139</v>
      </c>
      <c r="K21" s="21">
        <f t="shared" si="14"/>
        <v>7</v>
      </c>
      <c r="L21" s="18">
        <f t="shared" si="17"/>
        <v>100</v>
      </c>
      <c r="M21" s="17">
        <v>0</v>
      </c>
      <c r="N21" s="6">
        <f t="shared" si="18"/>
        <v>0</v>
      </c>
      <c r="O21" s="13">
        <v>0</v>
      </c>
      <c r="P21" s="6">
        <f t="shared" si="19"/>
        <v>0</v>
      </c>
      <c r="Q21" s="13">
        <v>0</v>
      </c>
      <c r="R21" s="6">
        <f t="shared" si="20"/>
        <v>0</v>
      </c>
    </row>
    <row r="22" spans="1:18" ht="23.1" customHeight="1" x14ac:dyDescent="0.2">
      <c r="A22" s="157"/>
      <c r="B22" s="157"/>
      <c r="C22" s="11"/>
      <c r="D22" s="12" t="s">
        <v>32</v>
      </c>
      <c r="E22" s="9"/>
      <c r="F22" s="8">
        <v>1</v>
      </c>
      <c r="G22" s="7">
        <v>0</v>
      </c>
      <c r="H22" s="6">
        <f t="shared" si="15"/>
        <v>0</v>
      </c>
      <c r="I22" s="13">
        <v>1</v>
      </c>
      <c r="J22" s="20">
        <f t="shared" si="16"/>
        <v>100</v>
      </c>
      <c r="K22" s="21">
        <f t="shared" si="14"/>
        <v>1</v>
      </c>
      <c r="L22" s="18">
        <f t="shared" si="17"/>
        <v>100</v>
      </c>
      <c r="M22" s="17">
        <v>0</v>
      </c>
      <c r="N22" s="6">
        <f t="shared" si="18"/>
        <v>0</v>
      </c>
      <c r="O22" s="13">
        <v>0</v>
      </c>
      <c r="P22" s="6">
        <f t="shared" si="19"/>
        <v>0</v>
      </c>
      <c r="Q22" s="13">
        <v>0</v>
      </c>
      <c r="R22" s="6">
        <f t="shared" si="20"/>
        <v>0</v>
      </c>
    </row>
    <row r="23" spans="1:18" ht="23.1" customHeight="1" x14ac:dyDescent="0.2">
      <c r="A23" s="157"/>
      <c r="B23" s="157"/>
      <c r="C23" s="11"/>
      <c r="D23" s="12" t="s">
        <v>31</v>
      </c>
      <c r="E23" s="9"/>
      <c r="F23" s="8">
        <v>9</v>
      </c>
      <c r="G23" s="7">
        <v>2</v>
      </c>
      <c r="H23" s="6">
        <f t="shared" si="15"/>
        <v>22.222222222222221</v>
      </c>
      <c r="I23" s="13">
        <v>6</v>
      </c>
      <c r="J23" s="20">
        <f t="shared" si="16"/>
        <v>66.666666666666657</v>
      </c>
      <c r="K23" s="21">
        <f t="shared" si="14"/>
        <v>8</v>
      </c>
      <c r="L23" s="18">
        <f t="shared" si="17"/>
        <v>88.888888888888886</v>
      </c>
      <c r="M23" s="17">
        <v>1</v>
      </c>
      <c r="N23" s="6">
        <f t="shared" si="18"/>
        <v>11.111111111111111</v>
      </c>
      <c r="O23" s="13">
        <v>0</v>
      </c>
      <c r="P23" s="6">
        <f t="shared" si="19"/>
        <v>0</v>
      </c>
      <c r="Q23" s="13">
        <v>0</v>
      </c>
      <c r="R23" s="6">
        <f t="shared" si="20"/>
        <v>0</v>
      </c>
    </row>
    <row r="24" spans="1:18" ht="23.1" customHeight="1" x14ac:dyDescent="0.2">
      <c r="A24" s="157"/>
      <c r="B24" s="157"/>
      <c r="C24" s="11"/>
      <c r="D24" s="12" t="s">
        <v>30</v>
      </c>
      <c r="E24" s="9"/>
      <c r="F24" s="8">
        <v>1</v>
      </c>
      <c r="G24" s="7">
        <v>0</v>
      </c>
      <c r="H24" s="6">
        <f t="shared" si="15"/>
        <v>0</v>
      </c>
      <c r="I24" s="13">
        <v>1</v>
      </c>
      <c r="J24" s="20">
        <f t="shared" si="16"/>
        <v>100</v>
      </c>
      <c r="K24" s="21">
        <f t="shared" si="14"/>
        <v>1</v>
      </c>
      <c r="L24" s="18">
        <f t="shared" si="17"/>
        <v>100</v>
      </c>
      <c r="M24" s="17">
        <v>0</v>
      </c>
      <c r="N24" s="6">
        <f t="shared" si="18"/>
        <v>0</v>
      </c>
      <c r="O24" s="13">
        <v>0</v>
      </c>
      <c r="P24" s="6">
        <f t="shared" si="19"/>
        <v>0</v>
      </c>
      <c r="Q24" s="13">
        <v>0</v>
      </c>
      <c r="R24" s="6">
        <f t="shared" si="20"/>
        <v>0</v>
      </c>
    </row>
    <row r="25" spans="1:18" ht="23.1" customHeight="1" x14ac:dyDescent="0.2">
      <c r="A25" s="157"/>
      <c r="B25" s="157"/>
      <c r="C25" s="11"/>
      <c r="D25" s="10" t="s">
        <v>29</v>
      </c>
      <c r="E25" s="9"/>
      <c r="F25" s="8">
        <v>2</v>
      </c>
      <c r="G25" s="7">
        <v>0</v>
      </c>
      <c r="H25" s="6">
        <f t="shared" si="15"/>
        <v>0</v>
      </c>
      <c r="I25" s="13">
        <v>2</v>
      </c>
      <c r="J25" s="20">
        <f t="shared" si="16"/>
        <v>100</v>
      </c>
      <c r="K25" s="21">
        <f t="shared" si="14"/>
        <v>2</v>
      </c>
      <c r="L25" s="18">
        <f t="shared" si="17"/>
        <v>100</v>
      </c>
      <c r="M25" s="17">
        <v>0</v>
      </c>
      <c r="N25" s="6">
        <f t="shared" si="18"/>
        <v>0</v>
      </c>
      <c r="O25" s="13">
        <v>0</v>
      </c>
      <c r="P25" s="6">
        <f t="shared" si="19"/>
        <v>0</v>
      </c>
      <c r="Q25" s="13">
        <v>0</v>
      </c>
      <c r="R25" s="6">
        <f t="shared" si="20"/>
        <v>0</v>
      </c>
    </row>
    <row r="26" spans="1:18" ht="23.1" customHeight="1" x14ac:dyDescent="0.2">
      <c r="A26" s="157"/>
      <c r="B26" s="157"/>
      <c r="C26" s="11"/>
      <c r="D26" s="12" t="s">
        <v>28</v>
      </c>
      <c r="E26" s="9"/>
      <c r="F26" s="8">
        <v>11</v>
      </c>
      <c r="G26" s="7">
        <v>3</v>
      </c>
      <c r="H26" s="6">
        <f t="shared" si="15"/>
        <v>27.27272727272727</v>
      </c>
      <c r="I26" s="13">
        <v>8</v>
      </c>
      <c r="J26" s="20">
        <f t="shared" si="16"/>
        <v>72.727272727272734</v>
      </c>
      <c r="K26" s="21">
        <f t="shared" si="14"/>
        <v>11</v>
      </c>
      <c r="L26" s="18">
        <f t="shared" si="17"/>
        <v>100</v>
      </c>
      <c r="M26" s="17">
        <v>0</v>
      </c>
      <c r="N26" s="6">
        <f t="shared" si="18"/>
        <v>0</v>
      </c>
      <c r="O26" s="13">
        <v>0</v>
      </c>
      <c r="P26" s="6">
        <f t="shared" si="19"/>
        <v>0</v>
      </c>
      <c r="Q26" s="13">
        <v>0</v>
      </c>
      <c r="R26" s="6">
        <f t="shared" si="20"/>
        <v>0</v>
      </c>
    </row>
    <row r="27" spans="1:18" ht="23.1" customHeight="1" x14ac:dyDescent="0.2">
      <c r="A27" s="157"/>
      <c r="B27" s="157"/>
      <c r="C27" s="11"/>
      <c r="D27" s="12" t="s">
        <v>27</v>
      </c>
      <c r="E27" s="9"/>
      <c r="F27" s="8">
        <v>4</v>
      </c>
      <c r="G27" s="7">
        <v>0</v>
      </c>
      <c r="H27" s="6">
        <f t="shared" si="15"/>
        <v>0</v>
      </c>
      <c r="I27" s="13">
        <v>3</v>
      </c>
      <c r="J27" s="20">
        <f t="shared" si="16"/>
        <v>75</v>
      </c>
      <c r="K27" s="21">
        <f t="shared" si="14"/>
        <v>3</v>
      </c>
      <c r="L27" s="18">
        <f t="shared" si="17"/>
        <v>75</v>
      </c>
      <c r="M27" s="17">
        <v>0</v>
      </c>
      <c r="N27" s="6">
        <f t="shared" si="18"/>
        <v>0</v>
      </c>
      <c r="O27" s="13">
        <v>0</v>
      </c>
      <c r="P27" s="6">
        <f t="shared" si="19"/>
        <v>0</v>
      </c>
      <c r="Q27" s="13">
        <v>1</v>
      </c>
      <c r="R27" s="6">
        <f t="shared" si="20"/>
        <v>25</v>
      </c>
    </row>
    <row r="28" spans="1:18" ht="23.1" customHeight="1" x14ac:dyDescent="0.2">
      <c r="A28" s="157"/>
      <c r="B28" s="157"/>
      <c r="C28" s="11"/>
      <c r="D28" s="12" t="s">
        <v>26</v>
      </c>
      <c r="E28" s="9"/>
      <c r="F28" s="8">
        <v>5</v>
      </c>
      <c r="G28" s="7">
        <v>4</v>
      </c>
      <c r="H28" s="6">
        <f t="shared" si="15"/>
        <v>80</v>
      </c>
      <c r="I28" s="13">
        <v>1</v>
      </c>
      <c r="J28" s="20">
        <f t="shared" si="16"/>
        <v>20</v>
      </c>
      <c r="K28" s="21">
        <f t="shared" si="14"/>
        <v>5</v>
      </c>
      <c r="L28" s="18">
        <f t="shared" si="17"/>
        <v>100</v>
      </c>
      <c r="M28" s="17">
        <v>0</v>
      </c>
      <c r="N28" s="6">
        <f t="shared" si="18"/>
        <v>0</v>
      </c>
      <c r="O28" s="13">
        <v>0</v>
      </c>
      <c r="P28" s="6">
        <f t="shared" si="19"/>
        <v>0</v>
      </c>
      <c r="Q28" s="13">
        <v>0</v>
      </c>
      <c r="R28" s="6">
        <f t="shared" si="20"/>
        <v>0</v>
      </c>
    </row>
    <row r="29" spans="1:18" ht="23.1" customHeight="1" x14ac:dyDescent="0.2">
      <c r="A29" s="157"/>
      <c r="B29" s="157"/>
      <c r="C29" s="11"/>
      <c r="D29" s="12" t="s">
        <v>25</v>
      </c>
      <c r="E29" s="9"/>
      <c r="F29" s="8">
        <v>13</v>
      </c>
      <c r="G29" s="7">
        <v>6</v>
      </c>
      <c r="H29" s="6">
        <f t="shared" si="15"/>
        <v>46.153846153846153</v>
      </c>
      <c r="I29" s="13">
        <v>7</v>
      </c>
      <c r="J29" s="20">
        <f t="shared" si="16"/>
        <v>53.846153846153847</v>
      </c>
      <c r="K29" s="21">
        <f t="shared" si="14"/>
        <v>13</v>
      </c>
      <c r="L29" s="18">
        <f t="shared" si="17"/>
        <v>100</v>
      </c>
      <c r="M29" s="17">
        <v>0</v>
      </c>
      <c r="N29" s="6">
        <f t="shared" si="18"/>
        <v>0</v>
      </c>
      <c r="O29" s="13">
        <v>0</v>
      </c>
      <c r="P29" s="6">
        <f t="shared" si="19"/>
        <v>0</v>
      </c>
      <c r="Q29" s="13">
        <v>0</v>
      </c>
      <c r="R29" s="6">
        <f t="shared" si="20"/>
        <v>0</v>
      </c>
    </row>
    <row r="30" spans="1:18" ht="23.1" customHeight="1" x14ac:dyDescent="0.2">
      <c r="A30" s="157"/>
      <c r="B30" s="157"/>
      <c r="C30" s="11"/>
      <c r="D30" s="12" t="s">
        <v>24</v>
      </c>
      <c r="E30" s="9"/>
      <c r="F30" s="8">
        <v>5</v>
      </c>
      <c r="G30" s="7">
        <v>1</v>
      </c>
      <c r="H30" s="6">
        <f t="shared" si="15"/>
        <v>20</v>
      </c>
      <c r="I30" s="13">
        <v>4</v>
      </c>
      <c r="J30" s="20">
        <f t="shared" si="16"/>
        <v>80</v>
      </c>
      <c r="K30" s="21">
        <f t="shared" si="14"/>
        <v>5</v>
      </c>
      <c r="L30" s="18">
        <f t="shared" si="17"/>
        <v>100</v>
      </c>
      <c r="M30" s="17">
        <v>0</v>
      </c>
      <c r="N30" s="6">
        <f t="shared" si="18"/>
        <v>0</v>
      </c>
      <c r="O30" s="13">
        <v>0</v>
      </c>
      <c r="P30" s="6">
        <f t="shared" si="19"/>
        <v>0</v>
      </c>
      <c r="Q30" s="13">
        <v>0</v>
      </c>
      <c r="R30" s="6">
        <f t="shared" si="20"/>
        <v>0</v>
      </c>
    </row>
    <row r="31" spans="1:18" ht="23.1" customHeight="1" x14ac:dyDescent="0.2">
      <c r="A31" s="157"/>
      <c r="B31" s="157"/>
      <c r="C31" s="11"/>
      <c r="D31" s="12" t="s">
        <v>23</v>
      </c>
      <c r="E31" s="9"/>
      <c r="F31" s="8">
        <v>33</v>
      </c>
      <c r="G31" s="7">
        <v>10</v>
      </c>
      <c r="H31" s="6">
        <f t="shared" si="15"/>
        <v>30.303030303030305</v>
      </c>
      <c r="I31" s="13">
        <v>22</v>
      </c>
      <c r="J31" s="20">
        <f t="shared" si="16"/>
        <v>66.666666666666657</v>
      </c>
      <c r="K31" s="21">
        <f t="shared" si="14"/>
        <v>32</v>
      </c>
      <c r="L31" s="18">
        <f t="shared" si="17"/>
        <v>96.969696969696969</v>
      </c>
      <c r="M31" s="17">
        <v>0</v>
      </c>
      <c r="N31" s="6">
        <f t="shared" si="18"/>
        <v>0</v>
      </c>
      <c r="O31" s="13">
        <v>0</v>
      </c>
      <c r="P31" s="6">
        <f t="shared" si="19"/>
        <v>0</v>
      </c>
      <c r="Q31" s="13">
        <v>1</v>
      </c>
      <c r="R31" s="6">
        <f t="shared" si="20"/>
        <v>3.0303030303030303</v>
      </c>
    </row>
    <row r="32" spans="1:18" ht="23.1" customHeight="1" x14ac:dyDescent="0.2">
      <c r="A32" s="157"/>
      <c r="B32" s="157"/>
      <c r="C32" s="11"/>
      <c r="D32" s="12" t="s">
        <v>22</v>
      </c>
      <c r="E32" s="9"/>
      <c r="F32" s="8">
        <v>5</v>
      </c>
      <c r="G32" s="7">
        <v>0</v>
      </c>
      <c r="H32" s="6">
        <f t="shared" si="15"/>
        <v>0</v>
      </c>
      <c r="I32" s="13">
        <v>5</v>
      </c>
      <c r="J32" s="20">
        <f t="shared" si="16"/>
        <v>100</v>
      </c>
      <c r="K32" s="21">
        <f t="shared" si="14"/>
        <v>5</v>
      </c>
      <c r="L32" s="18">
        <f t="shared" si="17"/>
        <v>100</v>
      </c>
      <c r="M32" s="17">
        <v>0</v>
      </c>
      <c r="N32" s="6">
        <f t="shared" si="18"/>
        <v>0</v>
      </c>
      <c r="O32" s="13">
        <v>0</v>
      </c>
      <c r="P32" s="6">
        <f t="shared" si="19"/>
        <v>0</v>
      </c>
      <c r="Q32" s="13">
        <v>0</v>
      </c>
      <c r="R32" s="6">
        <f t="shared" si="20"/>
        <v>0</v>
      </c>
    </row>
    <row r="33" spans="1:18" ht="24" customHeight="1" x14ac:dyDescent="0.2">
      <c r="A33" s="157"/>
      <c r="B33" s="157"/>
      <c r="C33" s="11"/>
      <c r="D33" s="12" t="s">
        <v>21</v>
      </c>
      <c r="E33" s="9"/>
      <c r="F33" s="8">
        <v>32</v>
      </c>
      <c r="G33" s="7">
        <v>7</v>
      </c>
      <c r="H33" s="6">
        <f t="shared" si="15"/>
        <v>21.875</v>
      </c>
      <c r="I33" s="13">
        <v>25</v>
      </c>
      <c r="J33" s="20">
        <f t="shared" si="16"/>
        <v>78.125</v>
      </c>
      <c r="K33" s="21">
        <f t="shared" si="14"/>
        <v>32</v>
      </c>
      <c r="L33" s="18">
        <f t="shared" si="17"/>
        <v>100</v>
      </c>
      <c r="M33" s="17">
        <v>0</v>
      </c>
      <c r="N33" s="6">
        <f t="shared" si="18"/>
        <v>0</v>
      </c>
      <c r="O33" s="13">
        <v>0</v>
      </c>
      <c r="P33" s="6">
        <f t="shared" si="19"/>
        <v>0</v>
      </c>
      <c r="Q33" s="13">
        <v>0</v>
      </c>
      <c r="R33" s="6">
        <f t="shared" si="20"/>
        <v>0</v>
      </c>
    </row>
    <row r="34" spans="1:18" ht="23.1" customHeight="1" x14ac:dyDescent="0.2">
      <c r="A34" s="157"/>
      <c r="B34" s="157"/>
      <c r="C34" s="11"/>
      <c r="D34" s="12" t="s">
        <v>20</v>
      </c>
      <c r="E34" s="9"/>
      <c r="F34" s="8">
        <v>17</v>
      </c>
      <c r="G34" s="7">
        <v>0</v>
      </c>
      <c r="H34" s="6">
        <f t="shared" si="15"/>
        <v>0</v>
      </c>
      <c r="I34" s="13">
        <v>17</v>
      </c>
      <c r="J34" s="20">
        <f t="shared" si="16"/>
        <v>100</v>
      </c>
      <c r="K34" s="21">
        <f t="shared" si="14"/>
        <v>17</v>
      </c>
      <c r="L34" s="18">
        <f t="shared" si="17"/>
        <v>100</v>
      </c>
      <c r="M34" s="17">
        <v>0</v>
      </c>
      <c r="N34" s="6">
        <f t="shared" si="18"/>
        <v>0</v>
      </c>
      <c r="O34" s="13">
        <v>0</v>
      </c>
      <c r="P34" s="6">
        <f t="shared" si="19"/>
        <v>0</v>
      </c>
      <c r="Q34" s="13">
        <v>0</v>
      </c>
      <c r="R34" s="6">
        <f t="shared" si="20"/>
        <v>0</v>
      </c>
    </row>
    <row r="35" spans="1:18" ht="23.1" customHeight="1" x14ac:dyDescent="0.2">
      <c r="A35" s="157"/>
      <c r="B35" s="157"/>
      <c r="C35" s="11"/>
      <c r="D35" s="12" t="s">
        <v>19</v>
      </c>
      <c r="E35" s="9"/>
      <c r="F35" s="8">
        <v>8</v>
      </c>
      <c r="G35" s="7">
        <v>3</v>
      </c>
      <c r="H35" s="6">
        <f t="shared" si="15"/>
        <v>37.5</v>
      </c>
      <c r="I35" s="13">
        <v>5</v>
      </c>
      <c r="J35" s="20">
        <f t="shared" si="16"/>
        <v>62.5</v>
      </c>
      <c r="K35" s="21">
        <f t="shared" si="14"/>
        <v>8</v>
      </c>
      <c r="L35" s="18">
        <f t="shared" si="17"/>
        <v>100</v>
      </c>
      <c r="M35" s="17">
        <v>0</v>
      </c>
      <c r="N35" s="6">
        <f t="shared" si="18"/>
        <v>0</v>
      </c>
      <c r="O35" s="13">
        <v>0</v>
      </c>
      <c r="P35" s="6">
        <f t="shared" si="19"/>
        <v>0</v>
      </c>
      <c r="Q35" s="13">
        <v>0</v>
      </c>
      <c r="R35" s="6">
        <f t="shared" si="20"/>
        <v>0</v>
      </c>
    </row>
    <row r="36" spans="1:18" ht="23.1" customHeight="1" x14ac:dyDescent="0.2">
      <c r="A36" s="157"/>
      <c r="B36" s="157"/>
      <c r="C36" s="11"/>
      <c r="D36" s="12" t="s">
        <v>18</v>
      </c>
      <c r="E36" s="9"/>
      <c r="F36" s="8">
        <v>14</v>
      </c>
      <c r="G36" s="7">
        <v>2</v>
      </c>
      <c r="H36" s="6">
        <f t="shared" si="15"/>
        <v>14.285714285714285</v>
      </c>
      <c r="I36" s="13">
        <v>12</v>
      </c>
      <c r="J36" s="20">
        <f t="shared" si="16"/>
        <v>85.714285714285708</v>
      </c>
      <c r="K36" s="21">
        <f t="shared" si="14"/>
        <v>14</v>
      </c>
      <c r="L36" s="18">
        <f t="shared" si="17"/>
        <v>100</v>
      </c>
      <c r="M36" s="17">
        <v>0</v>
      </c>
      <c r="N36" s="6">
        <f t="shared" si="18"/>
        <v>0</v>
      </c>
      <c r="O36" s="13">
        <v>0</v>
      </c>
      <c r="P36" s="6">
        <f t="shared" si="19"/>
        <v>0</v>
      </c>
      <c r="Q36" s="13">
        <v>0</v>
      </c>
      <c r="R36" s="6">
        <f t="shared" si="20"/>
        <v>0</v>
      </c>
    </row>
    <row r="37" spans="1:18" ht="23.1" customHeight="1" x14ac:dyDescent="0.2">
      <c r="A37" s="157"/>
      <c r="B37" s="158"/>
      <c r="C37" s="11"/>
      <c r="D37" s="12" t="s">
        <v>17</v>
      </c>
      <c r="E37" s="9"/>
      <c r="F37" s="8">
        <v>8</v>
      </c>
      <c r="G37" s="7">
        <v>1</v>
      </c>
      <c r="H37" s="6">
        <f t="shared" si="15"/>
        <v>12.5</v>
      </c>
      <c r="I37" s="13">
        <v>7</v>
      </c>
      <c r="J37" s="20">
        <f t="shared" si="16"/>
        <v>87.5</v>
      </c>
      <c r="K37" s="21">
        <f t="shared" si="14"/>
        <v>8</v>
      </c>
      <c r="L37" s="18">
        <f t="shared" si="17"/>
        <v>100</v>
      </c>
      <c r="M37" s="17">
        <v>0</v>
      </c>
      <c r="N37" s="6">
        <f t="shared" si="18"/>
        <v>0</v>
      </c>
      <c r="O37" s="13">
        <v>0</v>
      </c>
      <c r="P37" s="6">
        <f t="shared" si="19"/>
        <v>0</v>
      </c>
      <c r="Q37" s="13">
        <v>0</v>
      </c>
      <c r="R37" s="6">
        <f t="shared" si="20"/>
        <v>0</v>
      </c>
    </row>
    <row r="38" spans="1:18" ht="23.1" customHeight="1" x14ac:dyDescent="0.2">
      <c r="A38" s="157"/>
      <c r="B38" s="156" t="s">
        <v>16</v>
      </c>
      <c r="C38" s="11"/>
      <c r="D38" s="12" t="s">
        <v>15</v>
      </c>
      <c r="E38" s="9"/>
      <c r="F38" s="8">
        <f t="shared" si="13"/>
        <v>673</v>
      </c>
      <c r="G38" s="7">
        <f>SUM(G39:G53)</f>
        <v>178</v>
      </c>
      <c r="H38" s="6">
        <f t="shared" si="0"/>
        <v>26.448736998514118</v>
      </c>
      <c r="I38" s="7">
        <f>SUM(I39:I53)</f>
        <v>459</v>
      </c>
      <c r="J38" s="20">
        <f t="shared" si="1"/>
        <v>68.202080237741455</v>
      </c>
      <c r="K38" s="19">
        <f t="shared" si="14"/>
        <v>637</v>
      </c>
      <c r="L38" s="18">
        <f t="shared" si="2"/>
        <v>94.650817236255563</v>
      </c>
      <c r="M38" s="7">
        <f>SUM(M39:M53)</f>
        <v>15</v>
      </c>
      <c r="N38" s="6">
        <f t="shared" si="3"/>
        <v>2.2288261515601784</v>
      </c>
      <c r="O38" s="7">
        <f>SUM(O39:O53)</f>
        <v>9</v>
      </c>
      <c r="P38" s="6">
        <f t="shared" si="4"/>
        <v>1.3372956909361069</v>
      </c>
      <c r="Q38" s="7">
        <f>SUM(Q39:Q53)</f>
        <v>12</v>
      </c>
      <c r="R38" s="6">
        <f t="shared" si="5"/>
        <v>1.7830609212481425</v>
      </c>
    </row>
    <row r="39" spans="1:18" ht="23.1" customHeight="1" x14ac:dyDescent="0.2">
      <c r="A39" s="157"/>
      <c r="B39" s="157"/>
      <c r="C39" s="11"/>
      <c r="D39" s="12" t="s">
        <v>14</v>
      </c>
      <c r="E39" s="9"/>
      <c r="F39" s="8">
        <v>6</v>
      </c>
      <c r="G39" s="7">
        <v>2</v>
      </c>
      <c r="H39" s="6">
        <f t="shared" ref="H39:H53" si="21">IF(G39=0,0,G39/$F39*100)</f>
        <v>33.333333333333329</v>
      </c>
      <c r="I39" s="13">
        <v>3</v>
      </c>
      <c r="J39" s="20">
        <f t="shared" ref="J39:J53" si="22">IF(I39=0,0,I39/$F39*100)</f>
        <v>50</v>
      </c>
      <c r="K39" s="21">
        <f t="shared" si="14"/>
        <v>5</v>
      </c>
      <c r="L39" s="18">
        <f t="shared" ref="L39:L53" si="23">IF(K39=0,0,K39/$F39*100)</f>
        <v>83.333333333333343</v>
      </c>
      <c r="M39" s="17">
        <v>0</v>
      </c>
      <c r="N39" s="6">
        <f t="shared" ref="N39:N53" si="24">IF(M39=0,0,M39/$F39*100)</f>
        <v>0</v>
      </c>
      <c r="O39" s="13">
        <v>0</v>
      </c>
      <c r="P39" s="6">
        <f t="shared" ref="P39:P53" si="25">IF(O39=0,0,O39/$F39*100)</f>
        <v>0</v>
      </c>
      <c r="Q39" s="13">
        <v>1</v>
      </c>
      <c r="R39" s="6">
        <f t="shared" ref="R39:R53" si="26">IF(Q39=0,0,Q39/$F39*100)</f>
        <v>16.666666666666664</v>
      </c>
    </row>
    <row r="40" spans="1:18" ht="23.1" customHeight="1" x14ac:dyDescent="0.2">
      <c r="A40" s="157"/>
      <c r="B40" s="157"/>
      <c r="C40" s="11"/>
      <c r="D40" s="12" t="s">
        <v>13</v>
      </c>
      <c r="E40" s="9"/>
      <c r="F40" s="8">
        <v>77</v>
      </c>
      <c r="G40" s="7">
        <v>22</v>
      </c>
      <c r="H40" s="6">
        <f t="shared" si="21"/>
        <v>28.571428571428569</v>
      </c>
      <c r="I40" s="13">
        <v>49</v>
      </c>
      <c r="J40" s="20">
        <f t="shared" si="22"/>
        <v>63.636363636363633</v>
      </c>
      <c r="K40" s="21">
        <f t="shared" si="14"/>
        <v>71</v>
      </c>
      <c r="L40" s="18">
        <f t="shared" si="23"/>
        <v>92.20779220779221</v>
      </c>
      <c r="M40" s="17">
        <v>4</v>
      </c>
      <c r="N40" s="6">
        <f t="shared" si="24"/>
        <v>5.1948051948051948</v>
      </c>
      <c r="O40" s="13">
        <v>2</v>
      </c>
      <c r="P40" s="6">
        <f t="shared" si="25"/>
        <v>2.5974025974025974</v>
      </c>
      <c r="Q40" s="13">
        <v>0</v>
      </c>
      <c r="R40" s="6">
        <f t="shared" si="26"/>
        <v>0</v>
      </c>
    </row>
    <row r="41" spans="1:18" ht="23.1" customHeight="1" x14ac:dyDescent="0.2">
      <c r="A41" s="157"/>
      <c r="B41" s="157"/>
      <c r="C41" s="11"/>
      <c r="D41" s="12" t="s">
        <v>12</v>
      </c>
      <c r="E41" s="9"/>
      <c r="F41" s="8">
        <v>13</v>
      </c>
      <c r="G41" s="7">
        <v>6</v>
      </c>
      <c r="H41" s="6">
        <f t="shared" si="21"/>
        <v>46.153846153846153</v>
      </c>
      <c r="I41" s="13">
        <v>6</v>
      </c>
      <c r="J41" s="20">
        <f t="shared" si="22"/>
        <v>46.153846153846153</v>
      </c>
      <c r="K41" s="21">
        <f t="shared" si="14"/>
        <v>12</v>
      </c>
      <c r="L41" s="18">
        <f t="shared" si="23"/>
        <v>92.307692307692307</v>
      </c>
      <c r="M41" s="17">
        <v>0</v>
      </c>
      <c r="N41" s="6">
        <f t="shared" si="24"/>
        <v>0</v>
      </c>
      <c r="O41" s="13">
        <v>0</v>
      </c>
      <c r="P41" s="6">
        <f t="shared" si="25"/>
        <v>0</v>
      </c>
      <c r="Q41" s="13">
        <v>1</v>
      </c>
      <c r="R41" s="6">
        <f t="shared" si="26"/>
        <v>7.6923076923076925</v>
      </c>
    </row>
    <row r="42" spans="1:18" ht="23.1" customHeight="1" x14ac:dyDescent="0.2">
      <c r="A42" s="157"/>
      <c r="B42" s="157"/>
      <c r="C42" s="11"/>
      <c r="D42" s="12" t="s">
        <v>11</v>
      </c>
      <c r="E42" s="9"/>
      <c r="F42" s="8">
        <v>15</v>
      </c>
      <c r="G42" s="7">
        <v>4</v>
      </c>
      <c r="H42" s="6">
        <f t="shared" si="21"/>
        <v>26.666666666666668</v>
      </c>
      <c r="I42" s="13">
        <v>10</v>
      </c>
      <c r="J42" s="20">
        <f t="shared" si="22"/>
        <v>66.666666666666657</v>
      </c>
      <c r="K42" s="21">
        <f t="shared" si="14"/>
        <v>14</v>
      </c>
      <c r="L42" s="18">
        <f t="shared" si="23"/>
        <v>93.333333333333329</v>
      </c>
      <c r="M42" s="17">
        <v>1</v>
      </c>
      <c r="N42" s="6">
        <f t="shared" si="24"/>
        <v>6.666666666666667</v>
      </c>
      <c r="O42" s="13">
        <v>0</v>
      </c>
      <c r="P42" s="6">
        <f t="shared" si="25"/>
        <v>0</v>
      </c>
      <c r="Q42" s="13">
        <v>0</v>
      </c>
      <c r="R42" s="6">
        <f t="shared" si="26"/>
        <v>0</v>
      </c>
    </row>
    <row r="43" spans="1:18" ht="23.1" customHeight="1" x14ac:dyDescent="0.2">
      <c r="A43" s="157"/>
      <c r="B43" s="157"/>
      <c r="C43" s="11"/>
      <c r="D43" s="12" t="s">
        <v>10</v>
      </c>
      <c r="E43" s="9"/>
      <c r="F43" s="8">
        <v>38</v>
      </c>
      <c r="G43" s="7">
        <v>6</v>
      </c>
      <c r="H43" s="6">
        <f t="shared" si="21"/>
        <v>15.789473684210526</v>
      </c>
      <c r="I43" s="13">
        <v>31</v>
      </c>
      <c r="J43" s="20">
        <f t="shared" si="22"/>
        <v>81.578947368421055</v>
      </c>
      <c r="K43" s="21">
        <f t="shared" si="14"/>
        <v>37</v>
      </c>
      <c r="L43" s="18">
        <f t="shared" si="23"/>
        <v>97.368421052631575</v>
      </c>
      <c r="M43" s="17">
        <v>1</v>
      </c>
      <c r="N43" s="6">
        <f t="shared" si="24"/>
        <v>2.6315789473684208</v>
      </c>
      <c r="O43" s="13">
        <v>0</v>
      </c>
      <c r="P43" s="6">
        <f t="shared" si="25"/>
        <v>0</v>
      </c>
      <c r="Q43" s="13">
        <v>0</v>
      </c>
      <c r="R43" s="6">
        <f t="shared" si="26"/>
        <v>0</v>
      </c>
    </row>
    <row r="44" spans="1:18" ht="23.1" customHeight="1" x14ac:dyDescent="0.2">
      <c r="A44" s="157"/>
      <c r="B44" s="157"/>
      <c r="C44" s="11"/>
      <c r="D44" s="12" t="s">
        <v>9</v>
      </c>
      <c r="E44" s="9"/>
      <c r="F44" s="8">
        <v>150</v>
      </c>
      <c r="G44" s="7">
        <v>41</v>
      </c>
      <c r="H44" s="6">
        <f t="shared" si="21"/>
        <v>27.333333333333332</v>
      </c>
      <c r="I44" s="13">
        <v>98</v>
      </c>
      <c r="J44" s="20">
        <f t="shared" si="22"/>
        <v>65.333333333333329</v>
      </c>
      <c r="K44" s="21">
        <f t="shared" si="14"/>
        <v>139</v>
      </c>
      <c r="L44" s="18">
        <f t="shared" si="23"/>
        <v>92.666666666666657</v>
      </c>
      <c r="M44" s="17">
        <v>3</v>
      </c>
      <c r="N44" s="6">
        <f t="shared" si="24"/>
        <v>2</v>
      </c>
      <c r="O44" s="13">
        <v>3</v>
      </c>
      <c r="P44" s="6">
        <f t="shared" si="25"/>
        <v>2</v>
      </c>
      <c r="Q44" s="13">
        <v>5</v>
      </c>
      <c r="R44" s="6">
        <f t="shared" si="26"/>
        <v>3.3333333333333335</v>
      </c>
    </row>
    <row r="45" spans="1:18" ht="23.1" customHeight="1" x14ac:dyDescent="0.2">
      <c r="A45" s="157"/>
      <c r="B45" s="157"/>
      <c r="C45" s="11"/>
      <c r="D45" s="12" t="s">
        <v>8</v>
      </c>
      <c r="E45" s="9"/>
      <c r="F45" s="8">
        <v>22</v>
      </c>
      <c r="G45" s="7">
        <v>15</v>
      </c>
      <c r="H45" s="6">
        <f t="shared" si="21"/>
        <v>68.181818181818173</v>
      </c>
      <c r="I45" s="13">
        <v>6</v>
      </c>
      <c r="J45" s="20">
        <f t="shared" si="22"/>
        <v>27.27272727272727</v>
      </c>
      <c r="K45" s="21">
        <f t="shared" si="14"/>
        <v>21</v>
      </c>
      <c r="L45" s="18">
        <f t="shared" si="23"/>
        <v>95.454545454545453</v>
      </c>
      <c r="M45" s="17">
        <v>1</v>
      </c>
      <c r="N45" s="6">
        <f t="shared" si="24"/>
        <v>4.5454545454545459</v>
      </c>
      <c r="O45" s="13">
        <v>0</v>
      </c>
      <c r="P45" s="6">
        <f t="shared" si="25"/>
        <v>0</v>
      </c>
      <c r="Q45" s="13">
        <v>0</v>
      </c>
      <c r="R45" s="6">
        <f t="shared" si="26"/>
        <v>0</v>
      </c>
    </row>
    <row r="46" spans="1:18" ht="23.1" customHeight="1" x14ac:dyDescent="0.2">
      <c r="A46" s="157"/>
      <c r="B46" s="157"/>
      <c r="C46" s="11"/>
      <c r="D46" s="12" t="s">
        <v>7</v>
      </c>
      <c r="E46" s="9"/>
      <c r="F46" s="8">
        <v>10</v>
      </c>
      <c r="G46" s="7">
        <v>5</v>
      </c>
      <c r="H46" s="6">
        <f t="shared" si="21"/>
        <v>50</v>
      </c>
      <c r="I46" s="13">
        <v>5</v>
      </c>
      <c r="J46" s="20">
        <f t="shared" si="22"/>
        <v>50</v>
      </c>
      <c r="K46" s="21">
        <f t="shared" si="14"/>
        <v>10</v>
      </c>
      <c r="L46" s="18">
        <f t="shared" si="23"/>
        <v>100</v>
      </c>
      <c r="M46" s="17">
        <v>0</v>
      </c>
      <c r="N46" s="6">
        <f t="shared" si="24"/>
        <v>0</v>
      </c>
      <c r="O46" s="13">
        <v>0</v>
      </c>
      <c r="P46" s="6">
        <f t="shared" si="25"/>
        <v>0</v>
      </c>
      <c r="Q46" s="13">
        <v>0</v>
      </c>
      <c r="R46" s="6">
        <f t="shared" si="26"/>
        <v>0</v>
      </c>
    </row>
    <row r="47" spans="1:18" ht="24" customHeight="1" x14ac:dyDescent="0.2">
      <c r="A47" s="157"/>
      <c r="B47" s="157"/>
      <c r="C47" s="11"/>
      <c r="D47" s="10" t="s">
        <v>6</v>
      </c>
      <c r="E47" s="9"/>
      <c r="F47" s="8">
        <v>17</v>
      </c>
      <c r="G47" s="7">
        <v>6</v>
      </c>
      <c r="H47" s="6">
        <f t="shared" si="21"/>
        <v>35.294117647058826</v>
      </c>
      <c r="I47" s="13">
        <v>11</v>
      </c>
      <c r="J47" s="20">
        <f t="shared" si="22"/>
        <v>64.705882352941174</v>
      </c>
      <c r="K47" s="21">
        <f t="shared" si="14"/>
        <v>17</v>
      </c>
      <c r="L47" s="18">
        <f t="shared" si="23"/>
        <v>100</v>
      </c>
      <c r="M47" s="17">
        <v>0</v>
      </c>
      <c r="N47" s="6">
        <f t="shared" si="24"/>
        <v>0</v>
      </c>
      <c r="O47" s="13">
        <v>0</v>
      </c>
      <c r="P47" s="6">
        <f t="shared" si="25"/>
        <v>0</v>
      </c>
      <c r="Q47" s="13">
        <v>0</v>
      </c>
      <c r="R47" s="6">
        <f t="shared" si="26"/>
        <v>0</v>
      </c>
    </row>
    <row r="48" spans="1:18" ht="23.1" customHeight="1" x14ac:dyDescent="0.2">
      <c r="A48" s="157"/>
      <c r="B48" s="157"/>
      <c r="C48" s="11"/>
      <c r="D48" s="12" t="s">
        <v>5</v>
      </c>
      <c r="E48" s="9"/>
      <c r="F48" s="8">
        <v>40</v>
      </c>
      <c r="G48" s="7">
        <v>6</v>
      </c>
      <c r="H48" s="6">
        <f t="shared" si="21"/>
        <v>15</v>
      </c>
      <c r="I48" s="13">
        <v>30</v>
      </c>
      <c r="J48" s="20">
        <f t="shared" si="22"/>
        <v>75</v>
      </c>
      <c r="K48" s="21">
        <f t="shared" si="14"/>
        <v>36</v>
      </c>
      <c r="L48" s="18">
        <f t="shared" si="23"/>
        <v>90</v>
      </c>
      <c r="M48" s="17">
        <v>1</v>
      </c>
      <c r="N48" s="6">
        <f t="shared" si="24"/>
        <v>2.5</v>
      </c>
      <c r="O48" s="13">
        <v>1</v>
      </c>
      <c r="P48" s="6">
        <f t="shared" si="25"/>
        <v>2.5</v>
      </c>
      <c r="Q48" s="13">
        <v>2</v>
      </c>
      <c r="R48" s="6">
        <f t="shared" si="26"/>
        <v>5</v>
      </c>
    </row>
    <row r="49" spans="1:18" ht="23.1" customHeight="1" x14ac:dyDescent="0.2">
      <c r="A49" s="157"/>
      <c r="B49" s="157"/>
      <c r="C49" s="11"/>
      <c r="D49" s="12" t="s">
        <v>4</v>
      </c>
      <c r="E49" s="9"/>
      <c r="F49" s="8">
        <v>23</v>
      </c>
      <c r="G49" s="7">
        <v>4</v>
      </c>
      <c r="H49" s="6">
        <f t="shared" si="21"/>
        <v>17.391304347826086</v>
      </c>
      <c r="I49" s="13">
        <v>17</v>
      </c>
      <c r="J49" s="20">
        <f t="shared" si="22"/>
        <v>73.91304347826086</v>
      </c>
      <c r="K49" s="21">
        <f t="shared" si="14"/>
        <v>21</v>
      </c>
      <c r="L49" s="18">
        <f t="shared" si="23"/>
        <v>91.304347826086953</v>
      </c>
      <c r="M49" s="17">
        <v>0</v>
      </c>
      <c r="N49" s="6">
        <f t="shared" si="24"/>
        <v>0</v>
      </c>
      <c r="O49" s="13">
        <v>1</v>
      </c>
      <c r="P49" s="6">
        <f t="shared" si="25"/>
        <v>4.3478260869565215</v>
      </c>
      <c r="Q49" s="13">
        <v>1</v>
      </c>
      <c r="R49" s="6">
        <f t="shared" si="26"/>
        <v>4.3478260869565215</v>
      </c>
    </row>
    <row r="50" spans="1:18" ht="23.1" customHeight="1" x14ac:dyDescent="0.2">
      <c r="A50" s="157"/>
      <c r="B50" s="157"/>
      <c r="C50" s="11"/>
      <c r="D50" s="12" t="s">
        <v>3</v>
      </c>
      <c r="E50" s="9"/>
      <c r="F50" s="8">
        <v>24</v>
      </c>
      <c r="G50" s="7">
        <v>6</v>
      </c>
      <c r="H50" s="6">
        <f t="shared" si="21"/>
        <v>25</v>
      </c>
      <c r="I50" s="13">
        <v>18</v>
      </c>
      <c r="J50" s="20">
        <f t="shared" si="22"/>
        <v>75</v>
      </c>
      <c r="K50" s="21">
        <f t="shared" si="14"/>
        <v>24</v>
      </c>
      <c r="L50" s="18">
        <f t="shared" si="23"/>
        <v>100</v>
      </c>
      <c r="M50" s="17">
        <v>0</v>
      </c>
      <c r="N50" s="6">
        <f t="shared" si="24"/>
        <v>0</v>
      </c>
      <c r="O50" s="13">
        <v>0</v>
      </c>
      <c r="P50" s="6">
        <f t="shared" si="25"/>
        <v>0</v>
      </c>
      <c r="Q50" s="13">
        <v>0</v>
      </c>
      <c r="R50" s="6">
        <f t="shared" si="26"/>
        <v>0</v>
      </c>
    </row>
    <row r="51" spans="1:18" ht="23.1" customHeight="1" x14ac:dyDescent="0.2">
      <c r="A51" s="157"/>
      <c r="B51" s="157"/>
      <c r="C51" s="11"/>
      <c r="D51" s="12" t="s">
        <v>2</v>
      </c>
      <c r="E51" s="9"/>
      <c r="F51" s="8">
        <v>157</v>
      </c>
      <c r="G51" s="7">
        <v>37</v>
      </c>
      <c r="H51" s="6">
        <f t="shared" si="21"/>
        <v>23.566878980891719</v>
      </c>
      <c r="I51" s="13">
        <v>115</v>
      </c>
      <c r="J51" s="20">
        <f t="shared" si="22"/>
        <v>73.248407643312092</v>
      </c>
      <c r="K51" s="21">
        <f t="shared" si="14"/>
        <v>152</v>
      </c>
      <c r="L51" s="18">
        <f t="shared" si="23"/>
        <v>96.815286624203821</v>
      </c>
      <c r="M51" s="17">
        <v>2</v>
      </c>
      <c r="N51" s="6">
        <f t="shared" si="24"/>
        <v>1.2738853503184715</v>
      </c>
      <c r="O51" s="13">
        <v>2</v>
      </c>
      <c r="P51" s="6">
        <f t="shared" si="25"/>
        <v>1.2738853503184715</v>
      </c>
      <c r="Q51" s="13">
        <v>1</v>
      </c>
      <c r="R51" s="6">
        <f t="shared" si="26"/>
        <v>0.63694267515923575</v>
      </c>
    </row>
    <row r="52" spans="1:18" ht="23.1" customHeight="1" x14ac:dyDescent="0.2">
      <c r="A52" s="157"/>
      <c r="B52" s="157"/>
      <c r="C52" s="11"/>
      <c r="D52" s="12" t="s">
        <v>1</v>
      </c>
      <c r="E52" s="9"/>
      <c r="F52" s="8">
        <v>21</v>
      </c>
      <c r="G52" s="7">
        <v>5</v>
      </c>
      <c r="H52" s="6">
        <f t="shared" si="21"/>
        <v>23.809523809523807</v>
      </c>
      <c r="I52" s="13">
        <v>16</v>
      </c>
      <c r="J52" s="20">
        <f t="shared" si="22"/>
        <v>76.19047619047619</v>
      </c>
      <c r="K52" s="21">
        <f t="shared" si="14"/>
        <v>21</v>
      </c>
      <c r="L52" s="18">
        <f t="shared" si="23"/>
        <v>100</v>
      </c>
      <c r="M52" s="17">
        <v>0</v>
      </c>
      <c r="N52" s="6">
        <f t="shared" si="24"/>
        <v>0</v>
      </c>
      <c r="O52" s="13">
        <v>0</v>
      </c>
      <c r="P52" s="6">
        <f t="shared" si="25"/>
        <v>0</v>
      </c>
      <c r="Q52" s="13">
        <v>0</v>
      </c>
      <c r="R52" s="6">
        <f t="shared" si="26"/>
        <v>0</v>
      </c>
    </row>
    <row r="53" spans="1:18" ht="24" customHeight="1" thickBot="1" x14ac:dyDescent="0.25">
      <c r="A53" s="158"/>
      <c r="B53" s="158"/>
      <c r="C53" s="11"/>
      <c r="D53" s="10" t="s">
        <v>0</v>
      </c>
      <c r="E53" s="9"/>
      <c r="F53" s="8">
        <v>60</v>
      </c>
      <c r="G53" s="7">
        <v>13</v>
      </c>
      <c r="H53" s="6">
        <f t="shared" si="21"/>
        <v>21.666666666666668</v>
      </c>
      <c r="I53" s="13">
        <v>44</v>
      </c>
      <c r="J53" s="20">
        <f t="shared" si="22"/>
        <v>73.333333333333329</v>
      </c>
      <c r="K53" s="139">
        <f t="shared" si="14"/>
        <v>57</v>
      </c>
      <c r="L53" s="140">
        <f t="shared" si="23"/>
        <v>95</v>
      </c>
      <c r="M53" s="17">
        <v>2</v>
      </c>
      <c r="N53" s="6">
        <f t="shared" si="24"/>
        <v>3.3333333333333335</v>
      </c>
      <c r="O53" s="13">
        <v>0</v>
      </c>
      <c r="P53" s="6">
        <f t="shared" si="25"/>
        <v>0</v>
      </c>
      <c r="Q53" s="13">
        <v>1</v>
      </c>
      <c r="R53" s="6">
        <f t="shared" si="26"/>
        <v>1.6666666666666667</v>
      </c>
    </row>
    <row r="60" spans="1:18" x14ac:dyDescent="0.2">
      <c r="D60" s="3"/>
    </row>
    <row r="62" spans="1:18" x14ac:dyDescent="0.2">
      <c r="D62" s="3"/>
    </row>
    <row r="64" spans="1:18" x14ac:dyDescent="0.2">
      <c r="D64" s="3"/>
    </row>
    <row r="66" spans="4:4" x14ac:dyDescent="0.2">
      <c r="D66" s="3"/>
    </row>
    <row r="68" spans="4:4" ht="13.5" customHeight="1" x14ac:dyDescent="0.2">
      <c r="D68" s="4"/>
    </row>
    <row r="69" spans="4:4" ht="13.5" customHeight="1" x14ac:dyDescent="0.2"/>
    <row r="70" spans="4:4" x14ac:dyDescent="0.2">
      <c r="D70" s="3"/>
    </row>
    <row r="72" spans="4:4" x14ac:dyDescent="0.2">
      <c r="D72" s="3"/>
    </row>
    <row r="74" spans="4:4" x14ac:dyDescent="0.2">
      <c r="D74" s="3"/>
    </row>
    <row r="76" spans="4:4" x14ac:dyDescent="0.2">
      <c r="D76" s="3"/>
    </row>
    <row r="80" spans="4:4" ht="12.75" customHeight="1" x14ac:dyDescent="0.2"/>
    <row r="81" ht="12.75" customHeight="1" x14ac:dyDescent="0.2"/>
  </sheetData>
  <mergeCells count="30">
    <mergeCell ref="O3:P4"/>
    <mergeCell ref="Q3:R4"/>
    <mergeCell ref="O5:O6"/>
    <mergeCell ref="R5:R6"/>
    <mergeCell ref="A7:E7"/>
    <mergeCell ref="A3:E6"/>
    <mergeCell ref="F3:F6"/>
    <mergeCell ref="H5:H6"/>
    <mergeCell ref="I5:I6"/>
    <mergeCell ref="J5:J6"/>
    <mergeCell ref="K5:K6"/>
    <mergeCell ref="Q5:Q6"/>
    <mergeCell ref="G3:H4"/>
    <mergeCell ref="I3:J4"/>
    <mergeCell ref="K3:L4"/>
    <mergeCell ref="M3:N4"/>
    <mergeCell ref="A13:A53"/>
    <mergeCell ref="B13:B37"/>
    <mergeCell ref="B38:B53"/>
    <mergeCell ref="B12:E12"/>
    <mergeCell ref="P5:P6"/>
    <mergeCell ref="L5:L6"/>
    <mergeCell ref="M5:M6"/>
    <mergeCell ref="N5:N6"/>
    <mergeCell ref="G5:G6"/>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96"/>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7" width="10.109375" style="1" customWidth="1"/>
    <col min="8" max="8" width="7.77734375" style="1" customWidth="1"/>
    <col min="9" max="9" width="6.6640625" style="1" customWidth="1"/>
    <col min="10" max="10" width="5.6640625" style="1" customWidth="1"/>
    <col min="11" max="12" width="7.77734375" style="1" customWidth="1"/>
    <col min="13" max="13" width="6.6640625" style="1" customWidth="1"/>
    <col min="14" max="14" width="5.6640625" style="1" customWidth="1"/>
    <col min="15" max="15" width="7.77734375" style="1" customWidth="1"/>
    <col min="16" max="21" width="9" style="1"/>
    <col min="22" max="22" width="10.44140625" style="1" bestFit="1" customWidth="1"/>
    <col min="23" max="16384" width="9" style="1"/>
  </cols>
  <sheetData>
    <row r="1" spans="1:23" ht="14.4" x14ac:dyDescent="0.2">
      <c r="A1" s="16" t="s">
        <v>648</v>
      </c>
    </row>
    <row r="3" spans="1:23" x14ac:dyDescent="0.2">
      <c r="A3" s="170" t="s">
        <v>63</v>
      </c>
      <c r="B3" s="171"/>
      <c r="C3" s="171"/>
      <c r="D3" s="171"/>
      <c r="E3" s="172"/>
      <c r="F3" s="179" t="s">
        <v>126</v>
      </c>
      <c r="G3" s="215" t="s">
        <v>410</v>
      </c>
      <c r="H3" s="214" t="s">
        <v>649</v>
      </c>
      <c r="I3" s="171"/>
      <c r="J3" s="171"/>
      <c r="K3" s="171"/>
      <c r="L3" s="214" t="s">
        <v>650</v>
      </c>
      <c r="M3" s="171"/>
      <c r="N3" s="171"/>
      <c r="O3" s="172"/>
    </row>
    <row r="4" spans="1:23" ht="42" customHeight="1" x14ac:dyDescent="0.2">
      <c r="A4" s="173"/>
      <c r="B4" s="174"/>
      <c r="C4" s="174"/>
      <c r="D4" s="174"/>
      <c r="E4" s="175"/>
      <c r="F4" s="180"/>
      <c r="G4" s="216"/>
      <c r="H4" s="173"/>
      <c r="I4" s="174"/>
      <c r="J4" s="174"/>
      <c r="K4" s="174"/>
      <c r="L4" s="173"/>
      <c r="M4" s="174"/>
      <c r="N4" s="174"/>
      <c r="O4" s="175"/>
    </row>
    <row r="5" spans="1:23" ht="15" customHeight="1" x14ac:dyDescent="0.2">
      <c r="A5" s="173"/>
      <c r="B5" s="174"/>
      <c r="C5" s="174"/>
      <c r="D5" s="174"/>
      <c r="E5" s="175"/>
      <c r="F5" s="180"/>
      <c r="G5" s="216"/>
      <c r="H5" s="173"/>
      <c r="I5" s="174"/>
      <c r="J5" s="174"/>
      <c r="K5" s="174"/>
      <c r="L5" s="173"/>
      <c r="M5" s="174"/>
      <c r="N5" s="174"/>
      <c r="O5" s="175"/>
    </row>
    <row r="6" spans="1:23" ht="15" customHeight="1" x14ac:dyDescent="0.2">
      <c r="A6" s="176"/>
      <c r="B6" s="177"/>
      <c r="C6" s="177"/>
      <c r="D6" s="177"/>
      <c r="E6" s="178"/>
      <c r="F6" s="180"/>
      <c r="G6" s="217"/>
      <c r="H6" s="176"/>
      <c r="I6" s="177"/>
      <c r="J6" s="177"/>
      <c r="K6" s="177"/>
      <c r="L6" s="176"/>
      <c r="M6" s="177"/>
      <c r="N6" s="177"/>
      <c r="O6" s="178"/>
    </row>
    <row r="7" spans="1:23" ht="23.1" customHeight="1" x14ac:dyDescent="0.2">
      <c r="A7" s="165" t="s">
        <v>49</v>
      </c>
      <c r="B7" s="166"/>
      <c r="C7" s="166"/>
      <c r="D7" s="166"/>
      <c r="E7" s="167"/>
      <c r="F7" s="25">
        <v>912</v>
      </c>
      <c r="G7" s="24">
        <v>79392</v>
      </c>
      <c r="H7" s="24">
        <v>38</v>
      </c>
      <c r="I7" s="17" t="s">
        <v>402</v>
      </c>
      <c r="J7" s="23">
        <v>53.16655701754371</v>
      </c>
      <c r="K7" s="17" t="s">
        <v>403</v>
      </c>
      <c r="L7" s="13">
        <v>38</v>
      </c>
      <c r="M7" s="17" t="s">
        <v>402</v>
      </c>
      <c r="N7" s="23">
        <v>45.144354594921623</v>
      </c>
      <c r="O7" s="22" t="s">
        <v>403</v>
      </c>
      <c r="Q7" s="61"/>
      <c r="R7" s="61"/>
      <c r="S7" s="61"/>
      <c r="U7" s="61"/>
      <c r="V7" s="61"/>
      <c r="W7" s="61"/>
    </row>
    <row r="8" spans="1:23" ht="23.1" customHeight="1" x14ac:dyDescent="0.2">
      <c r="A8" s="159" t="s">
        <v>48</v>
      </c>
      <c r="B8" s="162" t="s">
        <v>47</v>
      </c>
      <c r="C8" s="163"/>
      <c r="D8" s="163"/>
      <c r="E8" s="164"/>
      <c r="F8" s="25">
        <v>256</v>
      </c>
      <c r="G8" s="24">
        <v>3081</v>
      </c>
      <c r="H8" s="7">
        <v>38</v>
      </c>
      <c r="I8" s="17" t="s">
        <v>404</v>
      </c>
      <c r="J8" s="23">
        <v>50.906250000000171</v>
      </c>
      <c r="K8" s="17" t="s">
        <v>405</v>
      </c>
      <c r="L8" s="13">
        <v>38</v>
      </c>
      <c r="M8" s="17" t="s">
        <v>404</v>
      </c>
      <c r="N8" s="23">
        <v>39.453099642972944</v>
      </c>
      <c r="O8" s="22" t="s">
        <v>405</v>
      </c>
      <c r="Q8" s="62"/>
      <c r="R8" s="62"/>
      <c r="S8" s="62"/>
      <c r="U8" s="62"/>
      <c r="V8" s="62"/>
      <c r="W8" s="62"/>
    </row>
    <row r="9" spans="1:23" ht="23.1" customHeight="1" x14ac:dyDescent="0.2">
      <c r="A9" s="160"/>
      <c r="B9" s="162" t="s">
        <v>46</v>
      </c>
      <c r="C9" s="163"/>
      <c r="D9" s="163"/>
      <c r="E9" s="164"/>
      <c r="F9" s="25">
        <v>135</v>
      </c>
      <c r="G9" s="24">
        <v>5574</v>
      </c>
      <c r="H9" s="7">
        <v>39</v>
      </c>
      <c r="I9" s="17" t="s">
        <v>404</v>
      </c>
      <c r="J9" s="23">
        <v>0.89629629629641272</v>
      </c>
      <c r="K9" s="17" t="s">
        <v>405</v>
      </c>
      <c r="L9" s="13">
        <v>39</v>
      </c>
      <c r="M9" s="17" t="s">
        <v>404</v>
      </c>
      <c r="N9" s="23">
        <v>3.9140653031931549</v>
      </c>
      <c r="O9" s="22" t="s">
        <v>405</v>
      </c>
      <c r="Q9" s="62"/>
      <c r="R9" s="62"/>
      <c r="S9" s="62"/>
      <c r="U9" s="62"/>
      <c r="V9" s="62"/>
      <c r="W9" s="62"/>
    </row>
    <row r="10" spans="1:23" ht="23.1" customHeight="1" x14ac:dyDescent="0.2">
      <c r="A10" s="160"/>
      <c r="B10" s="162" t="s">
        <v>45</v>
      </c>
      <c r="C10" s="163"/>
      <c r="D10" s="163"/>
      <c r="E10" s="164"/>
      <c r="F10" s="25">
        <v>249</v>
      </c>
      <c r="G10" s="24">
        <v>25223</v>
      </c>
      <c r="H10" s="7">
        <v>39</v>
      </c>
      <c r="I10" s="17" t="s">
        <v>404</v>
      </c>
      <c r="J10" s="23">
        <v>8.0437751004016889</v>
      </c>
      <c r="K10" s="17" t="s">
        <v>405</v>
      </c>
      <c r="L10" s="13">
        <v>38</v>
      </c>
      <c r="M10" s="17" t="s">
        <v>404</v>
      </c>
      <c r="N10" s="23">
        <v>58.986147563731919</v>
      </c>
      <c r="O10" s="22" t="s">
        <v>405</v>
      </c>
      <c r="Q10" s="62"/>
      <c r="R10" s="62"/>
      <c r="S10" s="62"/>
      <c r="U10" s="62"/>
      <c r="V10" s="62"/>
      <c r="W10" s="62"/>
    </row>
    <row r="11" spans="1:23" ht="23.1" customHeight="1" x14ac:dyDescent="0.2">
      <c r="A11" s="160"/>
      <c r="B11" s="162" t="s">
        <v>44</v>
      </c>
      <c r="C11" s="163"/>
      <c r="D11" s="163"/>
      <c r="E11" s="164"/>
      <c r="F11" s="25">
        <v>72</v>
      </c>
      <c r="G11" s="24">
        <v>11564</v>
      </c>
      <c r="H11" s="7">
        <v>38</v>
      </c>
      <c r="I11" s="17" t="s">
        <v>404</v>
      </c>
      <c r="J11" s="23">
        <v>42.625000000000028</v>
      </c>
      <c r="K11" s="17" t="s">
        <v>405</v>
      </c>
      <c r="L11" s="13">
        <v>38</v>
      </c>
      <c r="M11" s="17" t="s">
        <v>404</v>
      </c>
      <c r="N11" s="23">
        <v>39.758734002075471</v>
      </c>
      <c r="O11" s="22" t="s">
        <v>405</v>
      </c>
      <c r="Q11" s="62"/>
      <c r="R11" s="62"/>
      <c r="S11" s="62"/>
      <c r="U11" s="62"/>
      <c r="V11" s="62"/>
      <c r="W11" s="62"/>
    </row>
    <row r="12" spans="1:23" ht="23.1" customHeight="1" x14ac:dyDescent="0.2">
      <c r="A12" s="161"/>
      <c r="B12" s="162" t="s">
        <v>43</v>
      </c>
      <c r="C12" s="163"/>
      <c r="D12" s="163"/>
      <c r="E12" s="164"/>
      <c r="F12" s="25">
        <v>200</v>
      </c>
      <c r="G12" s="24">
        <v>33950</v>
      </c>
      <c r="H12" s="7">
        <v>38</v>
      </c>
      <c r="I12" s="17" t="s">
        <v>404</v>
      </c>
      <c r="J12" s="23">
        <v>36.11499999999964</v>
      </c>
      <c r="K12" s="17" t="s">
        <v>405</v>
      </c>
      <c r="L12" s="13">
        <v>38</v>
      </c>
      <c r="M12" s="17" t="s">
        <v>404</v>
      </c>
      <c r="N12" s="23">
        <v>34.129926362297169</v>
      </c>
      <c r="O12" s="22" t="s">
        <v>405</v>
      </c>
      <c r="Q12" s="62"/>
      <c r="R12" s="62"/>
      <c r="S12" s="62"/>
      <c r="U12" s="62"/>
      <c r="V12" s="62"/>
      <c r="W12" s="62"/>
    </row>
    <row r="13" spans="1:23" ht="23.1" customHeight="1" x14ac:dyDescent="0.2">
      <c r="A13" s="156" t="s">
        <v>42</v>
      </c>
      <c r="B13" s="156" t="s">
        <v>41</v>
      </c>
      <c r="C13" s="11"/>
      <c r="D13" s="12" t="s">
        <v>15</v>
      </c>
      <c r="E13" s="9"/>
      <c r="F13" s="25">
        <v>239</v>
      </c>
      <c r="G13" s="24">
        <v>38969</v>
      </c>
      <c r="H13" s="24">
        <v>38</v>
      </c>
      <c r="I13" s="17" t="s">
        <v>402</v>
      </c>
      <c r="J13" s="23">
        <v>58.221757322175733</v>
      </c>
      <c r="K13" s="17" t="s">
        <v>403</v>
      </c>
      <c r="L13" s="13">
        <v>38</v>
      </c>
      <c r="M13" s="17" t="s">
        <v>402</v>
      </c>
      <c r="N13" s="23">
        <v>41.900433678051598</v>
      </c>
      <c r="O13" s="22" t="s">
        <v>403</v>
      </c>
      <c r="P13" s="46"/>
      <c r="R13" s="61"/>
      <c r="S13" s="61"/>
      <c r="U13" s="61"/>
      <c r="V13" s="61"/>
      <c r="W13" s="61"/>
    </row>
    <row r="14" spans="1:23" ht="23.1" customHeight="1" x14ac:dyDescent="0.2">
      <c r="A14" s="157"/>
      <c r="B14" s="157"/>
      <c r="C14" s="11"/>
      <c r="D14" s="12" t="s">
        <v>108</v>
      </c>
      <c r="E14" s="9"/>
      <c r="F14" s="25">
        <v>32</v>
      </c>
      <c r="G14" s="24">
        <v>4931</v>
      </c>
      <c r="H14" s="7">
        <v>39</v>
      </c>
      <c r="I14" s="17" t="s">
        <v>404</v>
      </c>
      <c r="J14" s="23">
        <v>20.625</v>
      </c>
      <c r="K14" s="17" t="s">
        <v>405</v>
      </c>
      <c r="L14" s="13">
        <v>39</v>
      </c>
      <c r="M14" s="17" t="s">
        <v>404</v>
      </c>
      <c r="N14" s="23">
        <v>16.598255931859569</v>
      </c>
      <c r="O14" s="22" t="s">
        <v>405</v>
      </c>
      <c r="R14" s="62"/>
      <c r="S14" s="62"/>
      <c r="U14" s="62"/>
      <c r="V14" s="62"/>
      <c r="W14" s="62"/>
    </row>
    <row r="15" spans="1:23" ht="23.1" customHeight="1" x14ac:dyDescent="0.2">
      <c r="A15" s="157"/>
      <c r="B15" s="157"/>
      <c r="C15" s="11"/>
      <c r="D15" s="12" t="s">
        <v>107</v>
      </c>
      <c r="E15" s="9"/>
      <c r="F15" s="25">
        <v>4</v>
      </c>
      <c r="G15" s="24">
        <v>432</v>
      </c>
      <c r="H15" s="7">
        <v>38</v>
      </c>
      <c r="I15" s="17" t="s">
        <v>404</v>
      </c>
      <c r="J15" s="23">
        <v>15.250000000000199</v>
      </c>
      <c r="K15" s="17" t="s">
        <v>405</v>
      </c>
      <c r="L15" s="13">
        <v>38</v>
      </c>
      <c r="M15" s="17" t="s">
        <v>404</v>
      </c>
      <c r="N15" s="23">
        <v>2.363425925926208</v>
      </c>
      <c r="O15" s="22" t="s">
        <v>405</v>
      </c>
      <c r="R15" s="62"/>
      <c r="S15" s="62"/>
      <c r="U15" s="62"/>
      <c r="V15" s="62"/>
      <c r="W15" s="62"/>
    </row>
    <row r="16" spans="1:23" ht="23.1" customHeight="1" x14ac:dyDescent="0.2">
      <c r="A16" s="157"/>
      <c r="B16" s="157"/>
      <c r="C16" s="11"/>
      <c r="D16" s="12" t="s">
        <v>106</v>
      </c>
      <c r="E16" s="9"/>
      <c r="F16" s="25">
        <v>11</v>
      </c>
      <c r="G16" s="24">
        <v>1032</v>
      </c>
      <c r="H16" s="7">
        <v>39</v>
      </c>
      <c r="I16" s="17" t="s">
        <v>404</v>
      </c>
      <c r="J16" s="23">
        <v>40.818181818181785</v>
      </c>
      <c r="K16" s="17" t="s">
        <v>405</v>
      </c>
      <c r="L16" s="13">
        <v>39</v>
      </c>
      <c r="M16" s="17" t="s">
        <v>404</v>
      </c>
      <c r="N16" s="23">
        <v>26.053294573643626</v>
      </c>
      <c r="O16" s="22" t="s">
        <v>405</v>
      </c>
      <c r="R16" s="62"/>
      <c r="S16" s="62"/>
      <c r="U16" s="62"/>
      <c r="V16" s="62"/>
      <c r="W16" s="62"/>
    </row>
    <row r="17" spans="1:23" ht="23.1" customHeight="1" x14ac:dyDescent="0.2">
      <c r="A17" s="157"/>
      <c r="B17" s="157"/>
      <c r="C17" s="11"/>
      <c r="D17" s="12" t="s">
        <v>105</v>
      </c>
      <c r="E17" s="9"/>
      <c r="F17" s="25">
        <v>2</v>
      </c>
      <c r="G17" s="24">
        <v>117</v>
      </c>
      <c r="H17" s="7">
        <v>40</v>
      </c>
      <c r="I17" s="17" t="s">
        <v>404</v>
      </c>
      <c r="J17" s="23">
        <v>37.5</v>
      </c>
      <c r="K17" s="17" t="s">
        <v>405</v>
      </c>
      <c r="L17" s="13">
        <v>41</v>
      </c>
      <c r="M17" s="17" t="s">
        <v>404</v>
      </c>
      <c r="N17" s="23">
        <v>7.3076923076925482</v>
      </c>
      <c r="O17" s="22" t="s">
        <v>405</v>
      </c>
      <c r="R17" s="62"/>
      <c r="S17" s="62"/>
      <c r="U17" s="62"/>
      <c r="V17" s="62"/>
      <c r="W17" s="62"/>
    </row>
    <row r="18" spans="1:23" ht="23.1" customHeight="1" x14ac:dyDescent="0.2">
      <c r="A18" s="157"/>
      <c r="B18" s="157"/>
      <c r="C18" s="11"/>
      <c r="D18" s="12" t="s">
        <v>104</v>
      </c>
      <c r="E18" s="9"/>
      <c r="F18" s="25">
        <v>6</v>
      </c>
      <c r="G18" s="24">
        <v>671</v>
      </c>
      <c r="H18" s="7">
        <v>38</v>
      </c>
      <c r="I18" s="17" t="s">
        <v>404</v>
      </c>
      <c r="J18" s="23">
        <v>45</v>
      </c>
      <c r="K18" s="17" t="s">
        <v>405</v>
      </c>
      <c r="L18" s="13">
        <v>38</v>
      </c>
      <c r="M18" s="17" t="s">
        <v>404</v>
      </c>
      <c r="N18" s="23">
        <v>30.198211624441029</v>
      </c>
      <c r="O18" s="22" t="s">
        <v>405</v>
      </c>
      <c r="R18" s="62"/>
      <c r="S18" s="62"/>
      <c r="U18" s="62"/>
      <c r="V18" s="62"/>
      <c r="W18" s="62"/>
    </row>
    <row r="19" spans="1:23" ht="23.1" customHeight="1" x14ac:dyDescent="0.2">
      <c r="A19" s="157"/>
      <c r="B19" s="157"/>
      <c r="C19" s="11"/>
      <c r="D19" s="12" t="s">
        <v>103</v>
      </c>
      <c r="E19" s="9"/>
      <c r="F19" s="25">
        <v>1</v>
      </c>
      <c r="G19" s="24">
        <v>99</v>
      </c>
      <c r="H19" s="7">
        <v>40</v>
      </c>
      <c r="I19" s="17" t="s">
        <v>404</v>
      </c>
      <c r="J19" s="23">
        <v>0</v>
      </c>
      <c r="K19" s="17" t="s">
        <v>405</v>
      </c>
      <c r="L19" s="13">
        <v>40</v>
      </c>
      <c r="M19" s="17" t="s">
        <v>404</v>
      </c>
      <c r="N19" s="23">
        <v>0</v>
      </c>
      <c r="O19" s="22" t="s">
        <v>405</v>
      </c>
      <c r="R19" s="62"/>
      <c r="S19" s="62"/>
      <c r="U19" s="62"/>
      <c r="V19" s="62"/>
      <c r="W19" s="62"/>
    </row>
    <row r="20" spans="1:23" ht="23.1" customHeight="1" x14ac:dyDescent="0.2">
      <c r="A20" s="157"/>
      <c r="B20" s="157"/>
      <c r="C20" s="11"/>
      <c r="D20" s="12" t="s">
        <v>102</v>
      </c>
      <c r="E20" s="9"/>
      <c r="F20" s="25">
        <v>8</v>
      </c>
      <c r="G20" s="24">
        <v>769</v>
      </c>
      <c r="H20" s="7">
        <v>37</v>
      </c>
      <c r="I20" s="17" t="s">
        <v>404</v>
      </c>
      <c r="J20" s="23">
        <v>57.625000000000028</v>
      </c>
      <c r="K20" s="17" t="s">
        <v>405</v>
      </c>
      <c r="L20" s="13">
        <v>38</v>
      </c>
      <c r="M20" s="17" t="s">
        <v>404</v>
      </c>
      <c r="N20" s="23">
        <v>6.7763328998698569</v>
      </c>
      <c r="O20" s="22" t="s">
        <v>405</v>
      </c>
      <c r="R20" s="62"/>
      <c r="S20" s="62"/>
      <c r="U20" s="62"/>
      <c r="V20" s="62"/>
      <c r="W20" s="62"/>
    </row>
    <row r="21" spans="1:23" ht="23.1" customHeight="1" x14ac:dyDescent="0.2">
      <c r="A21" s="157"/>
      <c r="B21" s="157"/>
      <c r="C21" s="11"/>
      <c r="D21" s="12" t="s">
        <v>101</v>
      </c>
      <c r="E21" s="9"/>
      <c r="F21" s="25">
        <v>7</v>
      </c>
      <c r="G21" s="24">
        <v>2554</v>
      </c>
      <c r="H21" s="7">
        <v>38</v>
      </c>
      <c r="I21" s="17" t="s">
        <v>404</v>
      </c>
      <c r="J21" s="23">
        <v>43.857142857142861</v>
      </c>
      <c r="K21" s="17" t="s">
        <v>405</v>
      </c>
      <c r="L21" s="13">
        <v>38</v>
      </c>
      <c r="M21" s="17" t="s">
        <v>404</v>
      </c>
      <c r="N21" s="23">
        <v>36.917776037588368</v>
      </c>
      <c r="O21" s="22" t="s">
        <v>405</v>
      </c>
      <c r="R21" s="62"/>
      <c r="S21" s="62"/>
      <c r="U21" s="62"/>
      <c r="V21" s="62"/>
      <c r="W21" s="62"/>
    </row>
    <row r="22" spans="1:23" ht="23.1" customHeight="1" x14ac:dyDescent="0.2">
      <c r="A22" s="157"/>
      <c r="B22" s="157"/>
      <c r="C22" s="11"/>
      <c r="D22" s="12" t="s">
        <v>100</v>
      </c>
      <c r="E22" s="9"/>
      <c r="F22" s="25">
        <v>1</v>
      </c>
      <c r="G22" s="24">
        <v>39</v>
      </c>
      <c r="H22" s="7">
        <v>39</v>
      </c>
      <c r="I22" s="17" t="s">
        <v>404</v>
      </c>
      <c r="J22" s="23">
        <v>0</v>
      </c>
      <c r="K22" s="17" t="s">
        <v>405</v>
      </c>
      <c r="L22" s="13">
        <v>39</v>
      </c>
      <c r="M22" s="17" t="s">
        <v>404</v>
      </c>
      <c r="N22" s="23">
        <v>0</v>
      </c>
      <c r="O22" s="22" t="s">
        <v>405</v>
      </c>
      <c r="R22" s="62"/>
      <c r="S22" s="62"/>
      <c r="U22" s="62"/>
      <c r="V22" s="62"/>
      <c r="W22" s="62"/>
    </row>
    <row r="23" spans="1:23" ht="23.1" customHeight="1" x14ac:dyDescent="0.2">
      <c r="A23" s="157"/>
      <c r="B23" s="157"/>
      <c r="C23" s="11"/>
      <c r="D23" s="12" t="s">
        <v>99</v>
      </c>
      <c r="E23" s="9"/>
      <c r="F23" s="25">
        <v>9</v>
      </c>
      <c r="G23" s="24">
        <v>918</v>
      </c>
      <c r="H23" s="7">
        <v>39</v>
      </c>
      <c r="I23" s="17" t="s">
        <v>404</v>
      </c>
      <c r="J23" s="23">
        <v>37.666666666666373</v>
      </c>
      <c r="K23" s="17" t="s">
        <v>405</v>
      </c>
      <c r="L23" s="13">
        <v>39</v>
      </c>
      <c r="M23" s="17" t="s">
        <v>404</v>
      </c>
      <c r="N23" s="23">
        <v>11.032679738561768</v>
      </c>
      <c r="O23" s="22" t="s">
        <v>405</v>
      </c>
      <c r="R23" s="62"/>
      <c r="S23" s="62"/>
      <c r="U23" s="62"/>
      <c r="V23" s="62"/>
      <c r="W23" s="62"/>
    </row>
    <row r="24" spans="1:23" ht="23.1" customHeight="1" x14ac:dyDescent="0.2">
      <c r="A24" s="157"/>
      <c r="B24" s="157"/>
      <c r="C24" s="11"/>
      <c r="D24" s="12" t="s">
        <v>98</v>
      </c>
      <c r="E24" s="9"/>
      <c r="F24" s="25">
        <v>1</v>
      </c>
      <c r="G24" s="24">
        <v>101</v>
      </c>
      <c r="H24" s="26">
        <v>38</v>
      </c>
      <c r="I24" s="17" t="s">
        <v>404</v>
      </c>
      <c r="J24" s="123">
        <v>45</v>
      </c>
      <c r="K24" s="17" t="s">
        <v>405</v>
      </c>
      <c r="L24" s="26">
        <v>38</v>
      </c>
      <c r="M24" s="17" t="s">
        <v>404</v>
      </c>
      <c r="N24" s="123">
        <v>45</v>
      </c>
      <c r="O24" s="22" t="s">
        <v>405</v>
      </c>
      <c r="R24" s="62"/>
      <c r="S24" s="62"/>
      <c r="U24" s="62"/>
      <c r="V24" s="62"/>
      <c r="W24" s="62"/>
    </row>
    <row r="25" spans="1:23" ht="23.1" customHeight="1" x14ac:dyDescent="0.2">
      <c r="A25" s="157"/>
      <c r="B25" s="157"/>
      <c r="C25" s="11"/>
      <c r="D25" s="10" t="s">
        <v>97</v>
      </c>
      <c r="E25" s="9"/>
      <c r="F25" s="25">
        <v>2</v>
      </c>
      <c r="G25" s="24">
        <v>329</v>
      </c>
      <c r="H25" s="7">
        <v>40</v>
      </c>
      <c r="I25" s="17" t="s">
        <v>404</v>
      </c>
      <c r="J25" s="23">
        <v>0</v>
      </c>
      <c r="K25" s="17" t="s">
        <v>405</v>
      </c>
      <c r="L25" s="13">
        <v>40</v>
      </c>
      <c r="M25" s="17" t="s">
        <v>404</v>
      </c>
      <c r="N25" s="23">
        <v>0</v>
      </c>
      <c r="O25" s="22" t="s">
        <v>405</v>
      </c>
      <c r="R25" s="62"/>
      <c r="S25" s="62"/>
      <c r="U25" s="62"/>
      <c r="V25" s="62"/>
      <c r="W25" s="62"/>
    </row>
    <row r="26" spans="1:23" ht="23.1" customHeight="1" x14ac:dyDescent="0.2">
      <c r="A26" s="157"/>
      <c r="B26" s="157"/>
      <c r="C26" s="11"/>
      <c r="D26" s="12" t="s">
        <v>96</v>
      </c>
      <c r="E26" s="9"/>
      <c r="F26" s="25">
        <v>11</v>
      </c>
      <c r="G26" s="24">
        <v>1843</v>
      </c>
      <c r="H26" s="7">
        <v>38</v>
      </c>
      <c r="I26" s="17" t="s">
        <v>404</v>
      </c>
      <c r="J26" s="23">
        <v>40.090909090908866</v>
      </c>
      <c r="K26" s="17" t="s">
        <v>405</v>
      </c>
      <c r="L26" s="13">
        <v>38</v>
      </c>
      <c r="M26" s="17" t="s">
        <v>404</v>
      </c>
      <c r="N26" s="23">
        <v>10.873033098209248</v>
      </c>
      <c r="O26" s="22" t="s">
        <v>405</v>
      </c>
      <c r="R26" s="62"/>
      <c r="S26" s="62"/>
      <c r="U26" s="62"/>
      <c r="V26" s="62"/>
      <c r="W26" s="62"/>
    </row>
    <row r="27" spans="1:23" ht="23.1" customHeight="1" x14ac:dyDescent="0.2">
      <c r="A27" s="157"/>
      <c r="B27" s="157"/>
      <c r="C27" s="11"/>
      <c r="D27" s="12" t="s">
        <v>95</v>
      </c>
      <c r="E27" s="9"/>
      <c r="F27" s="25">
        <v>4</v>
      </c>
      <c r="G27" s="24">
        <v>348</v>
      </c>
      <c r="H27" s="7">
        <v>40</v>
      </c>
      <c r="I27" s="17" t="s">
        <v>404</v>
      </c>
      <c r="J27" s="23">
        <v>46.250000000000142</v>
      </c>
      <c r="K27" s="17" t="s">
        <v>405</v>
      </c>
      <c r="L27" s="13">
        <v>39</v>
      </c>
      <c r="M27" s="17" t="s">
        <v>404</v>
      </c>
      <c r="N27" s="23">
        <v>22.227011494252906</v>
      </c>
      <c r="O27" s="22" t="s">
        <v>405</v>
      </c>
      <c r="R27" s="62"/>
      <c r="S27" s="62"/>
      <c r="U27" s="62"/>
      <c r="V27" s="62"/>
      <c r="W27" s="62"/>
    </row>
    <row r="28" spans="1:23" ht="23.1" customHeight="1" x14ac:dyDescent="0.2">
      <c r="A28" s="157"/>
      <c r="B28" s="157"/>
      <c r="C28" s="11"/>
      <c r="D28" s="12" t="s">
        <v>94</v>
      </c>
      <c r="E28" s="9"/>
      <c r="F28" s="25">
        <v>5</v>
      </c>
      <c r="G28" s="24">
        <v>1049</v>
      </c>
      <c r="H28" s="7">
        <v>37</v>
      </c>
      <c r="I28" s="17" t="s">
        <v>404</v>
      </c>
      <c r="J28" s="23">
        <v>1.5999999999998238</v>
      </c>
      <c r="K28" s="17" t="s">
        <v>405</v>
      </c>
      <c r="L28" s="13">
        <v>37</v>
      </c>
      <c r="M28" s="17" t="s">
        <v>404</v>
      </c>
      <c r="N28" s="23">
        <v>18.768350810295544</v>
      </c>
      <c r="O28" s="22" t="s">
        <v>405</v>
      </c>
      <c r="R28" s="62"/>
      <c r="S28" s="62"/>
      <c r="U28" s="62"/>
      <c r="V28" s="62"/>
      <c r="W28" s="62"/>
    </row>
    <row r="29" spans="1:23" ht="23.1" customHeight="1" x14ac:dyDescent="0.2">
      <c r="A29" s="157"/>
      <c r="B29" s="157"/>
      <c r="C29" s="11"/>
      <c r="D29" s="12" t="s">
        <v>93</v>
      </c>
      <c r="E29" s="9"/>
      <c r="F29" s="25">
        <v>13</v>
      </c>
      <c r="G29" s="24">
        <v>1060</v>
      </c>
      <c r="H29" s="7">
        <v>38</v>
      </c>
      <c r="I29" s="17" t="s">
        <v>404</v>
      </c>
      <c r="J29" s="23">
        <v>29.230769230768914</v>
      </c>
      <c r="K29" s="17" t="s">
        <v>405</v>
      </c>
      <c r="L29" s="13">
        <v>38</v>
      </c>
      <c r="M29" s="17" t="s">
        <v>404</v>
      </c>
      <c r="N29" s="23">
        <v>22.575471698113034</v>
      </c>
      <c r="O29" s="22" t="s">
        <v>405</v>
      </c>
      <c r="R29" s="62"/>
      <c r="S29" s="62"/>
      <c r="U29" s="62"/>
      <c r="V29" s="62"/>
      <c r="W29" s="62"/>
    </row>
    <row r="30" spans="1:23" ht="23.1" customHeight="1" x14ac:dyDescent="0.2">
      <c r="A30" s="157"/>
      <c r="B30" s="157"/>
      <c r="C30" s="11"/>
      <c r="D30" s="12" t="s">
        <v>92</v>
      </c>
      <c r="E30" s="9"/>
      <c r="F30" s="25">
        <v>5</v>
      </c>
      <c r="G30" s="24">
        <v>1210</v>
      </c>
      <c r="H30" s="7">
        <v>39</v>
      </c>
      <c r="I30" s="17" t="s">
        <v>404</v>
      </c>
      <c r="J30" s="23">
        <v>16.400000000000006</v>
      </c>
      <c r="K30" s="17" t="s">
        <v>405</v>
      </c>
      <c r="L30" s="13">
        <v>39</v>
      </c>
      <c r="M30" s="17" t="s">
        <v>404</v>
      </c>
      <c r="N30" s="23">
        <v>40.547107438016781</v>
      </c>
      <c r="O30" s="22" t="s">
        <v>405</v>
      </c>
      <c r="R30" s="62"/>
      <c r="S30" s="62"/>
      <c r="U30" s="62"/>
      <c r="V30" s="62"/>
      <c r="W30" s="62"/>
    </row>
    <row r="31" spans="1:23" ht="23.1" customHeight="1" x14ac:dyDescent="0.2">
      <c r="A31" s="157"/>
      <c r="B31" s="157"/>
      <c r="C31" s="11"/>
      <c r="D31" s="12" t="s">
        <v>91</v>
      </c>
      <c r="E31" s="9"/>
      <c r="F31" s="25">
        <v>33</v>
      </c>
      <c r="G31" s="24">
        <v>3816</v>
      </c>
      <c r="H31" s="7">
        <v>38</v>
      </c>
      <c r="I31" s="17" t="s">
        <v>404</v>
      </c>
      <c r="J31" s="23">
        <v>58.81818181818204</v>
      </c>
      <c r="K31" s="17" t="s">
        <v>405</v>
      </c>
      <c r="L31" s="13">
        <v>38</v>
      </c>
      <c r="M31" s="17" t="s">
        <v>404</v>
      </c>
      <c r="N31" s="23">
        <v>43.87054507337524</v>
      </c>
      <c r="O31" s="22" t="s">
        <v>405</v>
      </c>
      <c r="R31" s="62"/>
      <c r="S31" s="62"/>
      <c r="U31" s="62"/>
      <c r="V31" s="62"/>
      <c r="W31" s="62"/>
    </row>
    <row r="32" spans="1:23" ht="23.1" customHeight="1" x14ac:dyDescent="0.2">
      <c r="A32" s="157"/>
      <c r="B32" s="157"/>
      <c r="C32" s="11"/>
      <c r="D32" s="12" t="s">
        <v>90</v>
      </c>
      <c r="E32" s="9"/>
      <c r="F32" s="25">
        <v>5</v>
      </c>
      <c r="G32" s="24">
        <v>771</v>
      </c>
      <c r="H32" s="7">
        <v>39</v>
      </c>
      <c r="I32" s="17" t="s">
        <v>404</v>
      </c>
      <c r="J32" s="23">
        <v>45</v>
      </c>
      <c r="K32" s="17" t="s">
        <v>405</v>
      </c>
      <c r="L32" s="13">
        <v>39</v>
      </c>
      <c r="M32" s="17" t="s">
        <v>404</v>
      </c>
      <c r="N32" s="23">
        <v>48.229571984435893</v>
      </c>
      <c r="O32" s="22" t="s">
        <v>405</v>
      </c>
      <c r="R32" s="62"/>
      <c r="S32" s="62"/>
      <c r="U32" s="62"/>
      <c r="V32" s="62"/>
      <c r="W32" s="62"/>
    </row>
    <row r="33" spans="1:23" ht="24" customHeight="1" x14ac:dyDescent="0.2">
      <c r="A33" s="157"/>
      <c r="B33" s="157"/>
      <c r="C33" s="11"/>
      <c r="D33" s="12" t="s">
        <v>89</v>
      </c>
      <c r="E33" s="9"/>
      <c r="F33" s="25">
        <v>32</v>
      </c>
      <c r="G33" s="24">
        <v>8237</v>
      </c>
      <c r="H33" s="7">
        <v>38</v>
      </c>
      <c r="I33" s="17" t="s">
        <v>404</v>
      </c>
      <c r="J33" s="23">
        <v>37.624999999999886</v>
      </c>
      <c r="K33" s="17" t="s">
        <v>405</v>
      </c>
      <c r="L33" s="13">
        <v>38</v>
      </c>
      <c r="M33" s="17" t="s">
        <v>404</v>
      </c>
      <c r="N33" s="23">
        <v>18.210756343328853</v>
      </c>
      <c r="O33" s="22" t="s">
        <v>405</v>
      </c>
      <c r="R33" s="62"/>
      <c r="S33" s="62"/>
      <c r="U33" s="62"/>
      <c r="V33" s="62"/>
      <c r="W33" s="62"/>
    </row>
    <row r="34" spans="1:23" ht="23.1" customHeight="1" x14ac:dyDescent="0.2">
      <c r="A34" s="157"/>
      <c r="B34" s="157"/>
      <c r="C34" s="11"/>
      <c r="D34" s="12" t="s">
        <v>20</v>
      </c>
      <c r="E34" s="9"/>
      <c r="F34" s="25">
        <v>17</v>
      </c>
      <c r="G34" s="24">
        <v>2352</v>
      </c>
      <c r="H34" s="7">
        <v>39</v>
      </c>
      <c r="I34" s="17" t="s">
        <v>404</v>
      </c>
      <c r="J34" s="23">
        <v>36.176470588235219</v>
      </c>
      <c r="K34" s="17" t="s">
        <v>405</v>
      </c>
      <c r="L34" s="13">
        <v>39</v>
      </c>
      <c r="M34" s="17" t="s">
        <v>404</v>
      </c>
      <c r="N34" s="23">
        <v>18.539115646258466</v>
      </c>
      <c r="O34" s="22" t="s">
        <v>405</v>
      </c>
      <c r="R34" s="62"/>
      <c r="S34" s="62"/>
      <c r="U34" s="62"/>
      <c r="V34" s="62"/>
      <c r="W34" s="62"/>
    </row>
    <row r="35" spans="1:23" ht="23.1" customHeight="1" x14ac:dyDescent="0.2">
      <c r="A35" s="157"/>
      <c r="B35" s="157"/>
      <c r="C35" s="11"/>
      <c r="D35" s="12" t="s">
        <v>88</v>
      </c>
      <c r="E35" s="9"/>
      <c r="F35" s="25">
        <v>8</v>
      </c>
      <c r="G35" s="24">
        <v>1280</v>
      </c>
      <c r="H35" s="7">
        <v>38</v>
      </c>
      <c r="I35" s="17" t="s">
        <v>404</v>
      </c>
      <c r="J35" s="23">
        <v>15.624999999999858</v>
      </c>
      <c r="K35" s="17" t="s">
        <v>405</v>
      </c>
      <c r="L35" s="13">
        <v>37</v>
      </c>
      <c r="M35" s="17" t="s">
        <v>404</v>
      </c>
      <c r="N35" s="23">
        <v>57.558593750000142</v>
      </c>
      <c r="O35" s="22" t="s">
        <v>405</v>
      </c>
      <c r="R35" s="62"/>
      <c r="S35" s="62"/>
      <c r="U35" s="62"/>
      <c r="V35" s="62"/>
      <c r="W35" s="62"/>
    </row>
    <row r="36" spans="1:23" ht="23.1" customHeight="1" x14ac:dyDescent="0.2">
      <c r="A36" s="157"/>
      <c r="B36" s="157"/>
      <c r="C36" s="11"/>
      <c r="D36" s="12" t="s">
        <v>87</v>
      </c>
      <c r="E36" s="9"/>
      <c r="F36" s="25">
        <v>14</v>
      </c>
      <c r="G36" s="24">
        <v>3199</v>
      </c>
      <c r="H36" s="7">
        <v>38</v>
      </c>
      <c r="I36" s="17" t="s">
        <v>404</v>
      </c>
      <c r="J36" s="23">
        <v>52.000000000000028</v>
      </c>
      <c r="K36" s="17" t="s">
        <v>405</v>
      </c>
      <c r="L36" s="13">
        <v>38</v>
      </c>
      <c r="M36" s="17" t="s">
        <v>404</v>
      </c>
      <c r="N36" s="23">
        <v>50.111284776492511</v>
      </c>
      <c r="O36" s="22" t="s">
        <v>405</v>
      </c>
      <c r="R36" s="62"/>
      <c r="S36" s="62"/>
      <c r="U36" s="62"/>
      <c r="V36" s="62"/>
      <c r="W36" s="62"/>
    </row>
    <row r="37" spans="1:23" ht="23.1" customHeight="1" x14ac:dyDescent="0.2">
      <c r="A37" s="157"/>
      <c r="B37" s="158"/>
      <c r="C37" s="11"/>
      <c r="D37" s="12" t="s">
        <v>86</v>
      </c>
      <c r="E37" s="9"/>
      <c r="F37" s="25">
        <v>8</v>
      </c>
      <c r="G37" s="24">
        <v>1812</v>
      </c>
      <c r="H37" s="7">
        <v>38</v>
      </c>
      <c r="I37" s="17" t="s">
        <v>404</v>
      </c>
      <c r="J37" s="23">
        <v>26.749999999999972</v>
      </c>
      <c r="K37" s="17" t="s">
        <v>405</v>
      </c>
      <c r="L37" s="13">
        <v>38</v>
      </c>
      <c r="M37" s="17" t="s">
        <v>404</v>
      </c>
      <c r="N37" s="23">
        <v>3.5309050772623607</v>
      </c>
      <c r="O37" s="22" t="s">
        <v>405</v>
      </c>
      <c r="R37" s="62"/>
      <c r="S37" s="62"/>
      <c r="U37" s="62"/>
      <c r="V37" s="62"/>
      <c r="W37" s="62"/>
    </row>
    <row r="38" spans="1:23" ht="23.1" customHeight="1" x14ac:dyDescent="0.2">
      <c r="A38" s="157"/>
      <c r="B38" s="156" t="s">
        <v>16</v>
      </c>
      <c r="C38" s="11"/>
      <c r="D38" s="12" t="s">
        <v>15</v>
      </c>
      <c r="E38" s="9"/>
      <c r="F38" s="25">
        <v>673</v>
      </c>
      <c r="G38" s="25">
        <v>40423</v>
      </c>
      <c r="H38" s="24">
        <v>38</v>
      </c>
      <c r="I38" s="17" t="s">
        <v>402</v>
      </c>
      <c r="J38" s="23">
        <v>51.371322436849738</v>
      </c>
      <c r="K38" s="17" t="s">
        <v>403</v>
      </c>
      <c r="L38" s="13">
        <v>38</v>
      </c>
      <c r="M38" s="17" t="s">
        <v>402</v>
      </c>
      <c r="N38" s="23">
        <v>48.271592905029053</v>
      </c>
      <c r="O38" s="22" t="s">
        <v>403</v>
      </c>
      <c r="R38" s="62"/>
      <c r="S38" s="62"/>
      <c r="U38" s="62"/>
      <c r="V38" s="62"/>
      <c r="W38" s="62"/>
    </row>
    <row r="39" spans="1:23" ht="23.1" customHeight="1" x14ac:dyDescent="0.2">
      <c r="A39" s="157"/>
      <c r="B39" s="157"/>
      <c r="C39" s="11"/>
      <c r="D39" s="12" t="s">
        <v>14</v>
      </c>
      <c r="E39" s="9"/>
      <c r="F39" s="25">
        <v>6</v>
      </c>
      <c r="G39" s="24">
        <v>85</v>
      </c>
      <c r="H39" s="7">
        <v>40</v>
      </c>
      <c r="I39" s="17" t="s">
        <v>404</v>
      </c>
      <c r="J39" s="23">
        <v>16.166666666666316</v>
      </c>
      <c r="K39" s="17" t="s">
        <v>405</v>
      </c>
      <c r="L39" s="13">
        <v>39</v>
      </c>
      <c r="M39" s="17" t="s">
        <v>404</v>
      </c>
      <c r="N39" s="23">
        <v>25.082352941176254</v>
      </c>
      <c r="O39" s="22" t="s">
        <v>405</v>
      </c>
      <c r="R39" s="62"/>
      <c r="S39" s="62"/>
      <c r="U39" s="62"/>
      <c r="V39" s="62"/>
      <c r="W39" s="62"/>
    </row>
    <row r="40" spans="1:23" ht="23.1" customHeight="1" x14ac:dyDescent="0.2">
      <c r="A40" s="157"/>
      <c r="B40" s="157"/>
      <c r="C40" s="11"/>
      <c r="D40" s="12" t="s">
        <v>85</v>
      </c>
      <c r="E40" s="9"/>
      <c r="F40" s="25">
        <v>77</v>
      </c>
      <c r="G40" s="24">
        <v>2252</v>
      </c>
      <c r="H40" s="7">
        <v>39</v>
      </c>
      <c r="I40" s="17" t="s">
        <v>404</v>
      </c>
      <c r="J40" s="23">
        <v>4.6493506493506231</v>
      </c>
      <c r="K40" s="17" t="s">
        <v>405</v>
      </c>
      <c r="L40" s="13">
        <v>38</v>
      </c>
      <c r="M40" s="17" t="s">
        <v>404</v>
      </c>
      <c r="N40" s="23">
        <v>41.462699822380102</v>
      </c>
      <c r="O40" s="22" t="s">
        <v>405</v>
      </c>
      <c r="R40" s="62"/>
      <c r="S40" s="62"/>
      <c r="U40" s="62"/>
      <c r="V40" s="62"/>
      <c r="W40" s="62"/>
    </row>
    <row r="41" spans="1:23" ht="23.1" customHeight="1" x14ac:dyDescent="0.2">
      <c r="A41" s="157"/>
      <c r="B41" s="157"/>
      <c r="C41" s="11"/>
      <c r="D41" s="12" t="s">
        <v>12</v>
      </c>
      <c r="E41" s="9"/>
      <c r="F41" s="25">
        <v>13</v>
      </c>
      <c r="G41" s="24">
        <v>294</v>
      </c>
      <c r="H41" s="7">
        <v>38</v>
      </c>
      <c r="I41" s="17" t="s">
        <v>404</v>
      </c>
      <c r="J41" s="23">
        <v>39.461538461538481</v>
      </c>
      <c r="K41" s="17" t="s">
        <v>405</v>
      </c>
      <c r="L41" s="13">
        <v>38</v>
      </c>
      <c r="M41" s="17" t="s">
        <v>404</v>
      </c>
      <c r="N41" s="23">
        <v>45.166666666666373</v>
      </c>
      <c r="O41" s="22" t="s">
        <v>405</v>
      </c>
      <c r="R41" s="62"/>
      <c r="S41" s="62"/>
      <c r="U41" s="62"/>
      <c r="V41" s="62"/>
      <c r="W41" s="62"/>
    </row>
    <row r="42" spans="1:23" ht="23.1" customHeight="1" x14ac:dyDescent="0.2">
      <c r="A42" s="157"/>
      <c r="B42" s="157"/>
      <c r="C42" s="11"/>
      <c r="D42" s="12" t="s">
        <v>84</v>
      </c>
      <c r="E42" s="9"/>
      <c r="F42" s="25">
        <v>15</v>
      </c>
      <c r="G42" s="24">
        <v>978</v>
      </c>
      <c r="H42" s="7">
        <v>39</v>
      </c>
      <c r="I42" s="17" t="s">
        <v>404</v>
      </c>
      <c r="J42" s="23">
        <v>0.59999999999988063</v>
      </c>
      <c r="K42" s="17" t="s">
        <v>405</v>
      </c>
      <c r="L42" s="13">
        <v>39</v>
      </c>
      <c r="M42" s="17" t="s">
        <v>404</v>
      </c>
      <c r="N42" s="23">
        <v>26.526584867075513</v>
      </c>
      <c r="O42" s="22" t="s">
        <v>405</v>
      </c>
      <c r="R42" s="62"/>
      <c r="S42" s="62"/>
      <c r="U42" s="62"/>
      <c r="V42" s="62"/>
      <c r="W42" s="62"/>
    </row>
    <row r="43" spans="1:23" ht="23.1" customHeight="1" x14ac:dyDescent="0.2">
      <c r="A43" s="157"/>
      <c r="B43" s="157"/>
      <c r="C43" s="11"/>
      <c r="D43" s="12" t="s">
        <v>83</v>
      </c>
      <c r="E43" s="9"/>
      <c r="F43" s="25">
        <v>38</v>
      </c>
      <c r="G43" s="24">
        <v>2262</v>
      </c>
      <c r="H43" s="7">
        <v>39</v>
      </c>
      <c r="I43" s="17" t="s">
        <v>404</v>
      </c>
      <c r="J43" s="23">
        <v>27.605263157894626</v>
      </c>
      <c r="K43" s="17" t="s">
        <v>405</v>
      </c>
      <c r="L43" s="13">
        <v>39</v>
      </c>
      <c r="M43" s="17" t="s">
        <v>404</v>
      </c>
      <c r="N43" s="23">
        <v>32.274977895667831</v>
      </c>
      <c r="O43" s="22" t="s">
        <v>405</v>
      </c>
      <c r="R43" s="62"/>
      <c r="S43" s="62"/>
      <c r="U43" s="62"/>
      <c r="V43" s="62"/>
      <c r="W43" s="62"/>
    </row>
    <row r="44" spans="1:23" ht="23.1" customHeight="1" x14ac:dyDescent="0.2">
      <c r="A44" s="157"/>
      <c r="B44" s="157"/>
      <c r="C44" s="11"/>
      <c r="D44" s="12" t="s">
        <v>9</v>
      </c>
      <c r="E44" s="9"/>
      <c r="F44" s="25">
        <v>150</v>
      </c>
      <c r="G44" s="24">
        <v>5439</v>
      </c>
      <c r="H44" s="7">
        <v>38</v>
      </c>
      <c r="I44" s="17" t="s">
        <v>404</v>
      </c>
      <c r="J44" s="23">
        <v>33.153333333332995</v>
      </c>
      <c r="K44" s="17" t="s">
        <v>405</v>
      </c>
      <c r="L44" s="13">
        <v>38</v>
      </c>
      <c r="M44" s="17" t="s">
        <v>404</v>
      </c>
      <c r="N44" s="23">
        <v>7.8746093031807618</v>
      </c>
      <c r="O44" s="22" t="s">
        <v>405</v>
      </c>
      <c r="R44" s="62"/>
      <c r="S44" s="62"/>
      <c r="U44" s="62"/>
      <c r="V44" s="62"/>
      <c r="W44" s="62"/>
    </row>
    <row r="45" spans="1:23" ht="23.1" customHeight="1" x14ac:dyDescent="0.2">
      <c r="A45" s="157"/>
      <c r="B45" s="157"/>
      <c r="C45" s="11"/>
      <c r="D45" s="12" t="s">
        <v>8</v>
      </c>
      <c r="E45" s="9"/>
      <c r="F45" s="25">
        <v>22</v>
      </c>
      <c r="G45" s="24">
        <v>1038</v>
      </c>
      <c r="H45" s="7">
        <v>37</v>
      </c>
      <c r="I45" s="17" t="s">
        <v>404</v>
      </c>
      <c r="J45" s="23">
        <v>40.227272727272378</v>
      </c>
      <c r="K45" s="17" t="s">
        <v>405</v>
      </c>
      <c r="L45" s="13">
        <v>37</v>
      </c>
      <c r="M45" s="17" t="s">
        <v>404</v>
      </c>
      <c r="N45" s="23">
        <v>39.248554913294669</v>
      </c>
      <c r="O45" s="22" t="s">
        <v>405</v>
      </c>
      <c r="R45" s="62"/>
      <c r="S45" s="62"/>
      <c r="U45" s="62"/>
      <c r="V45" s="62"/>
      <c r="W45" s="62"/>
    </row>
    <row r="46" spans="1:23" ht="23.1" customHeight="1" x14ac:dyDescent="0.2">
      <c r="A46" s="157"/>
      <c r="B46" s="157"/>
      <c r="C46" s="11"/>
      <c r="D46" s="12" t="s">
        <v>82</v>
      </c>
      <c r="E46" s="9"/>
      <c r="F46" s="25">
        <v>10</v>
      </c>
      <c r="G46" s="24">
        <v>124</v>
      </c>
      <c r="H46" s="7">
        <v>38</v>
      </c>
      <c r="I46" s="17" t="s">
        <v>404</v>
      </c>
      <c r="J46" s="23">
        <v>18.90000000000029</v>
      </c>
      <c r="K46" s="17" t="s">
        <v>405</v>
      </c>
      <c r="L46" s="13">
        <v>38</v>
      </c>
      <c r="M46" s="17" t="s">
        <v>404</v>
      </c>
      <c r="N46" s="23">
        <v>22.282258064515901</v>
      </c>
      <c r="O46" s="22" t="s">
        <v>405</v>
      </c>
      <c r="R46" s="62"/>
      <c r="S46" s="62"/>
      <c r="U46" s="62"/>
      <c r="V46" s="62"/>
      <c r="W46" s="62"/>
    </row>
    <row r="47" spans="1:23" ht="24" customHeight="1" x14ac:dyDescent="0.2">
      <c r="A47" s="157"/>
      <c r="B47" s="157"/>
      <c r="C47" s="11"/>
      <c r="D47" s="10" t="s">
        <v>6</v>
      </c>
      <c r="E47" s="9"/>
      <c r="F47" s="25">
        <v>17</v>
      </c>
      <c r="G47" s="24">
        <v>560</v>
      </c>
      <c r="H47" s="7">
        <v>37</v>
      </c>
      <c r="I47" s="17" t="s">
        <v>404</v>
      </c>
      <c r="J47" s="23">
        <v>45.588235294117538</v>
      </c>
      <c r="K47" s="17" t="s">
        <v>405</v>
      </c>
      <c r="L47" s="13">
        <v>39</v>
      </c>
      <c r="M47" s="17" t="s">
        <v>404</v>
      </c>
      <c r="N47" s="23">
        <v>15.341071428571667</v>
      </c>
      <c r="O47" s="22" t="s">
        <v>405</v>
      </c>
      <c r="R47" s="62"/>
      <c r="S47" s="62"/>
      <c r="U47" s="62"/>
      <c r="V47" s="62"/>
      <c r="W47" s="62"/>
    </row>
    <row r="48" spans="1:23" ht="23.1" customHeight="1" x14ac:dyDescent="0.2">
      <c r="A48" s="157"/>
      <c r="B48" s="157"/>
      <c r="C48" s="11"/>
      <c r="D48" s="12" t="s">
        <v>81</v>
      </c>
      <c r="E48" s="9"/>
      <c r="F48" s="25">
        <v>40</v>
      </c>
      <c r="G48" s="24">
        <v>1263</v>
      </c>
      <c r="H48" s="7">
        <v>38</v>
      </c>
      <c r="I48" s="17" t="s">
        <v>404</v>
      </c>
      <c r="J48" s="23">
        <v>32.89999999999992</v>
      </c>
      <c r="K48" s="17" t="s">
        <v>405</v>
      </c>
      <c r="L48" s="13">
        <v>38</v>
      </c>
      <c r="M48" s="17" t="s">
        <v>404</v>
      </c>
      <c r="N48" s="23">
        <v>51.091053048297823</v>
      </c>
      <c r="O48" s="22" t="s">
        <v>405</v>
      </c>
      <c r="R48" s="62"/>
      <c r="S48" s="62"/>
      <c r="U48" s="62"/>
      <c r="V48" s="62"/>
      <c r="W48" s="62"/>
    </row>
    <row r="49" spans="1:23" ht="23.1" customHeight="1" x14ac:dyDescent="0.2">
      <c r="A49" s="157"/>
      <c r="B49" s="157"/>
      <c r="C49" s="11"/>
      <c r="D49" s="12" t="s">
        <v>80</v>
      </c>
      <c r="E49" s="9"/>
      <c r="F49" s="25">
        <v>23</v>
      </c>
      <c r="G49" s="24">
        <v>456</v>
      </c>
      <c r="H49" s="7">
        <v>39</v>
      </c>
      <c r="I49" s="17" t="s">
        <v>404</v>
      </c>
      <c r="J49" s="23">
        <v>49.043478260869335</v>
      </c>
      <c r="K49" s="17" t="s">
        <v>405</v>
      </c>
      <c r="L49" s="13">
        <v>40</v>
      </c>
      <c r="M49" s="17" t="s">
        <v>404</v>
      </c>
      <c r="N49" s="23">
        <v>1.3815789473683537</v>
      </c>
      <c r="O49" s="22" t="s">
        <v>405</v>
      </c>
      <c r="R49" s="62"/>
      <c r="S49" s="62"/>
      <c r="U49" s="62"/>
      <c r="V49" s="62"/>
      <c r="W49" s="62"/>
    </row>
    <row r="50" spans="1:23" ht="23.1" customHeight="1" x14ac:dyDescent="0.2">
      <c r="A50" s="157"/>
      <c r="B50" s="157"/>
      <c r="C50" s="11"/>
      <c r="D50" s="12" t="s">
        <v>79</v>
      </c>
      <c r="E50" s="9"/>
      <c r="F50" s="25">
        <v>24</v>
      </c>
      <c r="G50" s="24">
        <v>2431</v>
      </c>
      <c r="H50" s="7">
        <v>38</v>
      </c>
      <c r="I50" s="17" t="s">
        <v>404</v>
      </c>
      <c r="J50" s="23">
        <v>32.954166666666822</v>
      </c>
      <c r="K50" s="17" t="s">
        <v>405</v>
      </c>
      <c r="L50" s="13">
        <v>38</v>
      </c>
      <c r="M50" s="17" t="s">
        <v>404</v>
      </c>
      <c r="N50" s="23">
        <v>46.241299876594013</v>
      </c>
      <c r="O50" s="22" t="s">
        <v>405</v>
      </c>
      <c r="R50" s="62"/>
      <c r="S50" s="62"/>
      <c r="U50" s="62"/>
      <c r="V50" s="62"/>
      <c r="W50" s="62"/>
    </row>
    <row r="51" spans="1:23" ht="23.1" customHeight="1" x14ac:dyDescent="0.2">
      <c r="A51" s="157"/>
      <c r="B51" s="157"/>
      <c r="C51" s="11"/>
      <c r="D51" s="12" t="s">
        <v>78</v>
      </c>
      <c r="E51" s="9"/>
      <c r="F51" s="25">
        <v>157</v>
      </c>
      <c r="G51" s="24">
        <v>15438</v>
      </c>
      <c r="H51" s="7">
        <v>39</v>
      </c>
      <c r="I51" s="17" t="s">
        <v>404</v>
      </c>
      <c r="J51" s="23">
        <v>9.8535031847131904</v>
      </c>
      <c r="K51" s="17" t="s">
        <v>405</v>
      </c>
      <c r="L51" s="13">
        <v>38</v>
      </c>
      <c r="M51" s="17" t="s">
        <v>404</v>
      </c>
      <c r="N51" s="23">
        <v>40.787666796217366</v>
      </c>
      <c r="O51" s="22" t="s">
        <v>405</v>
      </c>
      <c r="R51" s="62"/>
      <c r="S51" s="62"/>
      <c r="U51" s="62"/>
      <c r="V51" s="62"/>
      <c r="W51" s="62"/>
    </row>
    <row r="52" spans="1:23" ht="23.1" customHeight="1" x14ac:dyDescent="0.2">
      <c r="A52" s="157"/>
      <c r="B52" s="157"/>
      <c r="C52" s="11"/>
      <c r="D52" s="12" t="s">
        <v>77</v>
      </c>
      <c r="E52" s="9"/>
      <c r="F52" s="25">
        <v>21</v>
      </c>
      <c r="G52" s="24">
        <v>2012</v>
      </c>
      <c r="H52" s="7">
        <v>39</v>
      </c>
      <c r="I52" s="17" t="s">
        <v>404</v>
      </c>
      <c r="J52" s="23">
        <v>9.285714285714306</v>
      </c>
      <c r="K52" s="17" t="s">
        <v>405</v>
      </c>
      <c r="L52" s="13">
        <v>39</v>
      </c>
      <c r="M52" s="17" t="s">
        <v>404</v>
      </c>
      <c r="N52" s="23">
        <v>24.99751491053658</v>
      </c>
      <c r="O52" s="22" t="s">
        <v>405</v>
      </c>
      <c r="R52" s="62"/>
      <c r="S52" s="62"/>
      <c r="U52" s="62"/>
      <c r="V52" s="62"/>
      <c r="W52" s="62"/>
    </row>
    <row r="53" spans="1:23" ht="24" customHeight="1" x14ac:dyDescent="0.2">
      <c r="A53" s="158"/>
      <c r="B53" s="158"/>
      <c r="C53" s="11"/>
      <c r="D53" s="10" t="s">
        <v>76</v>
      </c>
      <c r="E53" s="9"/>
      <c r="F53" s="25">
        <v>60</v>
      </c>
      <c r="G53" s="24">
        <v>5791</v>
      </c>
      <c r="H53" s="7">
        <v>38</v>
      </c>
      <c r="I53" s="17" t="s">
        <v>404</v>
      </c>
      <c r="J53" s="23">
        <v>41.800000000000352</v>
      </c>
      <c r="K53" s="17" t="s">
        <v>405</v>
      </c>
      <c r="L53" s="13">
        <v>39</v>
      </c>
      <c r="M53" s="17" t="s">
        <v>404</v>
      </c>
      <c r="N53" s="23">
        <v>16.812122258677249</v>
      </c>
      <c r="O53" s="22" t="s">
        <v>405</v>
      </c>
      <c r="R53" s="62"/>
      <c r="S53" s="62"/>
      <c r="U53" s="62"/>
      <c r="V53" s="62"/>
      <c r="W53" s="62"/>
    </row>
    <row r="54" spans="1:23" x14ac:dyDescent="0.2">
      <c r="R54" s="62"/>
      <c r="S54" s="62"/>
      <c r="U54" s="62"/>
      <c r="V54" s="62"/>
      <c r="W54" s="62"/>
    </row>
    <row r="55" spans="1:23" x14ac:dyDescent="0.2">
      <c r="R55" s="62"/>
      <c r="S55" s="62"/>
      <c r="U55" s="62"/>
      <c r="V55" s="62"/>
      <c r="W55" s="62"/>
    </row>
    <row r="59" spans="1:23" ht="12.75" customHeight="1" x14ac:dyDescent="0.2"/>
    <row r="60" spans="1:23" x14ac:dyDescent="0.2">
      <c r="P60" s="62"/>
      <c r="Q60" s="62"/>
    </row>
    <row r="61" spans="1:23" x14ac:dyDescent="0.2">
      <c r="P61" s="62"/>
      <c r="Q61" s="62"/>
    </row>
    <row r="62" spans="1:23" x14ac:dyDescent="0.2">
      <c r="P62" s="62"/>
      <c r="Q62" s="62"/>
    </row>
    <row r="63" spans="1:23" x14ac:dyDescent="0.2">
      <c r="D63" s="3"/>
      <c r="P63" s="62"/>
      <c r="Q63" s="62"/>
    </row>
    <row r="64" spans="1:23" x14ac:dyDescent="0.2">
      <c r="P64" s="62"/>
      <c r="Q64" s="62"/>
    </row>
    <row r="65" spans="4:17" x14ac:dyDescent="0.2">
      <c r="P65" s="62"/>
      <c r="Q65" s="62"/>
    </row>
    <row r="66" spans="4:17" x14ac:dyDescent="0.2">
      <c r="P66" s="62"/>
      <c r="Q66" s="62"/>
    </row>
    <row r="67" spans="4:17" x14ac:dyDescent="0.2">
      <c r="D67" s="3"/>
      <c r="P67" s="62"/>
      <c r="Q67" s="62"/>
    </row>
    <row r="68" spans="4:17" x14ac:dyDescent="0.2">
      <c r="P68" s="62"/>
      <c r="Q68" s="62"/>
    </row>
    <row r="69" spans="4:17" x14ac:dyDescent="0.2">
      <c r="D69" s="3"/>
      <c r="P69" s="62"/>
      <c r="Q69" s="62"/>
    </row>
    <row r="70" spans="4:17" x14ac:dyDescent="0.2">
      <c r="P70" s="62"/>
      <c r="Q70" s="62"/>
    </row>
    <row r="71" spans="4:17" x14ac:dyDescent="0.2">
      <c r="D71" s="3"/>
      <c r="P71" s="62"/>
      <c r="Q71" s="62"/>
    </row>
    <row r="72" spans="4:17" x14ac:dyDescent="0.2">
      <c r="P72" s="62"/>
      <c r="Q72" s="62"/>
    </row>
    <row r="73" spans="4:17" x14ac:dyDescent="0.2">
      <c r="D73" s="3"/>
      <c r="P73" s="62"/>
      <c r="Q73" s="62"/>
    </row>
    <row r="74" spans="4:17" x14ac:dyDescent="0.2">
      <c r="P74" s="62"/>
      <c r="Q74" s="62"/>
    </row>
    <row r="75" spans="4:17" ht="13.5" customHeight="1" x14ac:dyDescent="0.2">
      <c r="D75" s="4"/>
      <c r="P75" s="62"/>
      <c r="Q75" s="62"/>
    </row>
    <row r="76" spans="4:17" ht="13.5" customHeight="1" x14ac:dyDescent="0.2">
      <c r="P76" s="62"/>
      <c r="Q76" s="62"/>
    </row>
    <row r="77" spans="4:17" x14ac:dyDescent="0.2">
      <c r="D77" s="3"/>
      <c r="P77" s="62"/>
      <c r="Q77" s="62"/>
    </row>
    <row r="78" spans="4:17" x14ac:dyDescent="0.2">
      <c r="P78" s="62"/>
      <c r="Q78" s="62"/>
    </row>
    <row r="79" spans="4:17" x14ac:dyDescent="0.2">
      <c r="D79" s="3"/>
      <c r="P79" s="62"/>
      <c r="Q79" s="62"/>
    </row>
    <row r="80" spans="4:17" x14ac:dyDescent="0.2">
      <c r="P80" s="62"/>
      <c r="Q80" s="62"/>
    </row>
    <row r="81" spans="4:17" x14ac:dyDescent="0.2">
      <c r="D81" s="3"/>
      <c r="P81" s="62"/>
      <c r="Q81" s="62"/>
    </row>
    <row r="82" spans="4:17" x14ac:dyDescent="0.2">
      <c r="P82" s="62"/>
      <c r="Q82" s="62"/>
    </row>
    <row r="83" spans="4:17" x14ac:dyDescent="0.2">
      <c r="D83" s="3"/>
      <c r="P83" s="62"/>
      <c r="Q83" s="62"/>
    </row>
    <row r="84" spans="4:17" x14ac:dyDescent="0.2">
      <c r="P84" s="62"/>
      <c r="Q84" s="62"/>
    </row>
    <row r="85" spans="4:17" x14ac:dyDescent="0.2">
      <c r="P85" s="62"/>
      <c r="Q85" s="62"/>
    </row>
    <row r="86" spans="4:17" x14ac:dyDescent="0.2">
      <c r="P86" s="62"/>
      <c r="Q86" s="62"/>
    </row>
    <row r="87" spans="4:17" ht="12.75" customHeight="1" x14ac:dyDescent="0.2">
      <c r="P87" s="62"/>
      <c r="Q87" s="62"/>
    </row>
    <row r="88" spans="4:17" ht="12.75" customHeight="1" x14ac:dyDescent="0.2">
      <c r="P88" s="62"/>
      <c r="Q88" s="62"/>
    </row>
    <row r="89" spans="4:17" x14ac:dyDescent="0.2">
      <c r="P89" s="62"/>
      <c r="Q89" s="62"/>
    </row>
    <row r="90" spans="4:17" x14ac:dyDescent="0.2">
      <c r="P90" s="62"/>
      <c r="Q90" s="62"/>
    </row>
    <row r="91" spans="4:17" x14ac:dyDescent="0.2">
      <c r="P91" s="62"/>
      <c r="Q91" s="62"/>
    </row>
    <row r="92" spans="4:17" x14ac:dyDescent="0.2">
      <c r="P92" s="62"/>
      <c r="Q92" s="62"/>
    </row>
    <row r="93" spans="4:17" x14ac:dyDescent="0.2">
      <c r="P93" s="62"/>
      <c r="Q93" s="62"/>
    </row>
    <row r="94" spans="4:17" x14ac:dyDescent="0.2">
      <c r="P94" s="62"/>
      <c r="Q94" s="62"/>
    </row>
    <row r="95" spans="4:17" x14ac:dyDescent="0.2">
      <c r="P95" s="62"/>
      <c r="Q95" s="62"/>
    </row>
    <row r="96" spans="4:17" x14ac:dyDescent="0.2">
      <c r="P96" s="62"/>
      <c r="Q96" s="62"/>
    </row>
  </sheetData>
  <mergeCells count="15">
    <mergeCell ref="A13:A53"/>
    <mergeCell ref="B13:B37"/>
    <mergeCell ref="B38:B53"/>
    <mergeCell ref="A3:E6"/>
    <mergeCell ref="F3:F6"/>
    <mergeCell ref="H3:K6"/>
    <mergeCell ref="L3:O6"/>
    <mergeCell ref="A7:E7"/>
    <mergeCell ref="A8:A12"/>
    <mergeCell ref="B8:E8"/>
    <mergeCell ref="B9:E9"/>
    <mergeCell ref="B10:E10"/>
    <mergeCell ref="B11:E11"/>
    <mergeCell ref="B12:E12"/>
    <mergeCell ref="G3:G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33203125" style="1" customWidth="1"/>
    <col min="7" max="14" width="9.6640625" style="1" customWidth="1"/>
    <col min="15" max="16384" width="9" style="1"/>
  </cols>
  <sheetData>
    <row r="1" spans="1:22" ht="14.4" x14ac:dyDescent="0.2">
      <c r="A1" s="16" t="s">
        <v>109</v>
      </c>
    </row>
    <row r="3" spans="1:22" ht="13.5" customHeight="1" x14ac:dyDescent="0.2">
      <c r="A3" s="170" t="s">
        <v>63</v>
      </c>
      <c r="B3" s="171"/>
      <c r="C3" s="171"/>
      <c r="D3" s="171"/>
      <c r="E3" s="172"/>
      <c r="F3" s="179" t="s">
        <v>126</v>
      </c>
      <c r="G3" s="218" t="s">
        <v>606</v>
      </c>
      <c r="H3" s="219"/>
      <c r="I3" s="218" t="s">
        <v>607</v>
      </c>
      <c r="J3" s="219"/>
      <c r="K3" s="218" t="s">
        <v>608</v>
      </c>
      <c r="L3" s="219"/>
      <c r="M3" s="218" t="s">
        <v>605</v>
      </c>
      <c r="N3" s="219"/>
    </row>
    <row r="4" spans="1:22" ht="42" customHeight="1" x14ac:dyDescent="0.2">
      <c r="A4" s="173"/>
      <c r="B4" s="174"/>
      <c r="C4" s="174"/>
      <c r="D4" s="174"/>
      <c r="E4" s="175"/>
      <c r="F4" s="180"/>
      <c r="G4" s="196"/>
      <c r="H4" s="197"/>
      <c r="I4" s="196"/>
      <c r="J4" s="197"/>
      <c r="K4" s="196"/>
      <c r="L4" s="197"/>
      <c r="M4" s="196"/>
      <c r="N4" s="197"/>
      <c r="P4" s="136"/>
      <c r="R4" s="137"/>
      <c r="T4" s="136"/>
      <c r="V4" s="136"/>
    </row>
    <row r="5" spans="1:22"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22" ht="15" customHeight="1" x14ac:dyDescent="0.2">
      <c r="A6" s="176"/>
      <c r="B6" s="177"/>
      <c r="C6" s="177"/>
      <c r="D6" s="177"/>
      <c r="E6" s="178"/>
      <c r="F6" s="180"/>
      <c r="G6" s="182"/>
      <c r="H6" s="169"/>
      <c r="I6" s="182"/>
      <c r="J6" s="169"/>
      <c r="K6" s="182"/>
      <c r="L6" s="169"/>
      <c r="M6" s="182"/>
      <c r="N6" s="169"/>
    </row>
    <row r="7" spans="1:22" ht="23.1" customHeight="1" x14ac:dyDescent="0.2">
      <c r="A7" s="165" t="s">
        <v>49</v>
      </c>
      <c r="B7" s="166"/>
      <c r="C7" s="166"/>
      <c r="D7" s="166"/>
      <c r="E7" s="167"/>
      <c r="F7" s="8">
        <f>SUM(G7,I7,K7,M7)</f>
        <v>920</v>
      </c>
      <c r="G7" s="7">
        <f>SUM(G8:G12)</f>
        <v>29</v>
      </c>
      <c r="H7" s="6">
        <f t="shared" ref="H7:H38" si="0">IF(G7=0,0,G7/$F7*100)</f>
        <v>3.152173913043478</v>
      </c>
      <c r="I7" s="13">
        <f>SUM(I8:I12)</f>
        <v>403</v>
      </c>
      <c r="J7" s="6">
        <f t="shared" ref="J7:J13" si="1">IF(I7=0,0,I7/$F7*100)</f>
        <v>43.804347826086961</v>
      </c>
      <c r="K7" s="13">
        <f>SUM(K8:K12)</f>
        <v>384</v>
      </c>
      <c r="L7" s="6">
        <f t="shared" ref="L7:L38" si="2">IF(K7=0,0,K7/$F7*100)</f>
        <v>41.739130434782609</v>
      </c>
      <c r="M7" s="13">
        <f>SUM(M8:M12)</f>
        <v>104</v>
      </c>
      <c r="N7" s="6">
        <f t="shared" ref="N7:N38" si="3">IF(M7=0,0,M7/$F7*100)</f>
        <v>11.304347826086957</v>
      </c>
    </row>
    <row r="8" spans="1:22" ht="23.1" customHeight="1" x14ac:dyDescent="0.2">
      <c r="A8" s="159" t="s">
        <v>48</v>
      </c>
      <c r="B8" s="162" t="s">
        <v>47</v>
      </c>
      <c r="C8" s="163"/>
      <c r="D8" s="163"/>
      <c r="E8" s="164"/>
      <c r="F8" s="8">
        <f t="shared" ref="F8" si="4">SUM(G8,I8,K8,M8)</f>
        <v>262</v>
      </c>
      <c r="G8" s="7">
        <v>20</v>
      </c>
      <c r="H8" s="6">
        <f t="shared" si="0"/>
        <v>7.6335877862595423</v>
      </c>
      <c r="I8" s="13">
        <v>100</v>
      </c>
      <c r="J8" s="6">
        <f t="shared" si="1"/>
        <v>38.167938931297712</v>
      </c>
      <c r="K8" s="13">
        <v>110</v>
      </c>
      <c r="L8" s="6">
        <f t="shared" si="2"/>
        <v>41.984732824427482</v>
      </c>
      <c r="M8" s="13">
        <v>32</v>
      </c>
      <c r="N8" s="6">
        <f t="shared" si="3"/>
        <v>12.213740458015266</v>
      </c>
    </row>
    <row r="9" spans="1:22" ht="23.1" customHeight="1" x14ac:dyDescent="0.2">
      <c r="A9" s="160"/>
      <c r="B9" s="162" t="s">
        <v>46</v>
      </c>
      <c r="C9" s="163"/>
      <c r="D9" s="163"/>
      <c r="E9" s="164"/>
      <c r="F9" s="8">
        <f t="shared" ref="F9:F12" si="5">SUM(G9,I9,K9,M9)</f>
        <v>136</v>
      </c>
      <c r="G9" s="7">
        <v>3</v>
      </c>
      <c r="H9" s="6">
        <f t="shared" ref="H9:H12" si="6">IF(G9=0,0,G9/$F9*100)</f>
        <v>2.2058823529411766</v>
      </c>
      <c r="I9" s="13">
        <v>50</v>
      </c>
      <c r="J9" s="6">
        <f t="shared" ref="J9:J12" si="7">IF(I9=0,0,I9/$F9*100)</f>
        <v>36.764705882352942</v>
      </c>
      <c r="K9" s="13">
        <v>66</v>
      </c>
      <c r="L9" s="6">
        <f t="shared" ref="L9:L12" si="8">IF(K9=0,0,K9/$F9*100)</f>
        <v>48.529411764705884</v>
      </c>
      <c r="M9" s="13">
        <v>17</v>
      </c>
      <c r="N9" s="6">
        <f t="shared" ref="N9:N12" si="9">IF(M9=0,0,M9/$F9*100)</f>
        <v>12.5</v>
      </c>
    </row>
    <row r="10" spans="1:22" ht="23.1" customHeight="1" x14ac:dyDescent="0.2">
      <c r="A10" s="160"/>
      <c r="B10" s="162" t="s">
        <v>45</v>
      </c>
      <c r="C10" s="163"/>
      <c r="D10" s="163"/>
      <c r="E10" s="164"/>
      <c r="F10" s="8">
        <f t="shared" si="5"/>
        <v>249</v>
      </c>
      <c r="G10" s="7">
        <v>5</v>
      </c>
      <c r="H10" s="6">
        <f t="shared" si="6"/>
        <v>2.0080321285140563</v>
      </c>
      <c r="I10" s="13">
        <v>113</v>
      </c>
      <c r="J10" s="6">
        <f t="shared" si="7"/>
        <v>45.381526104417667</v>
      </c>
      <c r="K10" s="13">
        <v>105</v>
      </c>
      <c r="L10" s="6">
        <f t="shared" si="8"/>
        <v>42.168674698795186</v>
      </c>
      <c r="M10" s="13">
        <v>26</v>
      </c>
      <c r="N10" s="6">
        <f t="shared" si="9"/>
        <v>10.441767068273093</v>
      </c>
    </row>
    <row r="11" spans="1:22" ht="23.1" customHeight="1" x14ac:dyDescent="0.2">
      <c r="A11" s="160"/>
      <c r="B11" s="162" t="s">
        <v>44</v>
      </c>
      <c r="C11" s="163"/>
      <c r="D11" s="163"/>
      <c r="E11" s="164"/>
      <c r="F11" s="8">
        <f t="shared" si="5"/>
        <v>72</v>
      </c>
      <c r="G11" s="7">
        <v>0</v>
      </c>
      <c r="H11" s="6">
        <f t="shared" si="6"/>
        <v>0</v>
      </c>
      <c r="I11" s="13">
        <v>36</v>
      </c>
      <c r="J11" s="6">
        <f t="shared" si="7"/>
        <v>50</v>
      </c>
      <c r="K11" s="13">
        <v>26</v>
      </c>
      <c r="L11" s="6">
        <f t="shared" si="8"/>
        <v>36.111111111111107</v>
      </c>
      <c r="M11" s="13">
        <v>10</v>
      </c>
      <c r="N11" s="6">
        <f t="shared" si="9"/>
        <v>13.888888888888889</v>
      </c>
    </row>
    <row r="12" spans="1:22" ht="23.1" customHeight="1" x14ac:dyDescent="0.2">
      <c r="A12" s="161"/>
      <c r="B12" s="162" t="s">
        <v>43</v>
      </c>
      <c r="C12" s="163"/>
      <c r="D12" s="163"/>
      <c r="E12" s="164"/>
      <c r="F12" s="8">
        <f t="shared" si="5"/>
        <v>201</v>
      </c>
      <c r="G12" s="7">
        <v>1</v>
      </c>
      <c r="H12" s="6">
        <f t="shared" si="6"/>
        <v>0.49751243781094528</v>
      </c>
      <c r="I12" s="13">
        <v>104</v>
      </c>
      <c r="J12" s="6">
        <f t="shared" si="7"/>
        <v>51.741293532338304</v>
      </c>
      <c r="K12" s="13">
        <v>77</v>
      </c>
      <c r="L12" s="6">
        <f t="shared" si="8"/>
        <v>38.308457711442784</v>
      </c>
      <c r="M12" s="13">
        <v>19</v>
      </c>
      <c r="N12" s="6">
        <f t="shared" si="9"/>
        <v>9.4527363184079594</v>
      </c>
    </row>
    <row r="13" spans="1:22" ht="23.1" customHeight="1" x14ac:dyDescent="0.2">
      <c r="A13" s="156" t="s">
        <v>42</v>
      </c>
      <c r="B13" s="156" t="s">
        <v>41</v>
      </c>
      <c r="C13" s="11"/>
      <c r="D13" s="12" t="s">
        <v>15</v>
      </c>
      <c r="E13" s="9"/>
      <c r="F13" s="8">
        <f>SUM(G13,I13,K13,M13)</f>
        <v>239</v>
      </c>
      <c r="G13" s="7">
        <f>SUM(G14:G37)</f>
        <v>3</v>
      </c>
      <c r="H13" s="6">
        <f t="shared" si="0"/>
        <v>1.2552301255230125</v>
      </c>
      <c r="I13" s="13">
        <f>SUM(I14:I37)</f>
        <v>118</v>
      </c>
      <c r="J13" s="6">
        <f t="shared" si="1"/>
        <v>49.372384937238493</v>
      </c>
      <c r="K13" s="13">
        <f>SUM(K14:K37)</f>
        <v>100</v>
      </c>
      <c r="L13" s="6">
        <f t="shared" si="2"/>
        <v>41.841004184100413</v>
      </c>
      <c r="M13" s="13">
        <f>SUM(M14:M37)</f>
        <v>18</v>
      </c>
      <c r="N13" s="6">
        <f t="shared" si="3"/>
        <v>7.5313807531380759</v>
      </c>
    </row>
    <row r="14" spans="1:22" ht="23.1" customHeight="1" x14ac:dyDescent="0.2">
      <c r="A14" s="157"/>
      <c r="B14" s="157"/>
      <c r="C14" s="11"/>
      <c r="D14" s="12" t="s">
        <v>40</v>
      </c>
      <c r="E14" s="9"/>
      <c r="F14" s="8">
        <f t="shared" ref="F14:F37" si="10">SUM(G14,I14,K14,M14)</f>
        <v>32</v>
      </c>
      <c r="G14" s="7">
        <v>1</v>
      </c>
      <c r="H14" s="6">
        <f t="shared" ref="H14:H37" si="11">IF(G14=0,0,G14/$F14*100)</f>
        <v>3.125</v>
      </c>
      <c r="I14" s="13">
        <v>9</v>
      </c>
      <c r="J14" s="6">
        <f t="shared" ref="J14:J37" si="12">IF(I14=0,0,I14/$F14*100)</f>
        <v>28.125</v>
      </c>
      <c r="K14" s="13">
        <v>18</v>
      </c>
      <c r="L14" s="6">
        <f t="shared" ref="L14:L37" si="13">IF(K14=0,0,K14/$F14*100)</f>
        <v>56.25</v>
      </c>
      <c r="M14" s="13">
        <v>4</v>
      </c>
      <c r="N14" s="6">
        <f t="shared" ref="N14:N37" si="14">IF(M14=0,0,M14/$F14*100)</f>
        <v>12.5</v>
      </c>
    </row>
    <row r="15" spans="1:22" ht="23.1" customHeight="1" x14ac:dyDescent="0.2">
      <c r="A15" s="157"/>
      <c r="B15" s="157"/>
      <c r="C15" s="11"/>
      <c r="D15" s="12" t="s">
        <v>39</v>
      </c>
      <c r="E15" s="9"/>
      <c r="F15" s="8">
        <f t="shared" si="10"/>
        <v>4</v>
      </c>
      <c r="G15" s="7">
        <v>0</v>
      </c>
      <c r="H15" s="6">
        <f t="shared" si="11"/>
        <v>0</v>
      </c>
      <c r="I15" s="13">
        <v>2</v>
      </c>
      <c r="J15" s="6">
        <f t="shared" si="12"/>
        <v>50</v>
      </c>
      <c r="K15" s="13">
        <v>2</v>
      </c>
      <c r="L15" s="6">
        <f t="shared" si="13"/>
        <v>50</v>
      </c>
      <c r="M15" s="13">
        <v>0</v>
      </c>
      <c r="N15" s="6">
        <f t="shared" si="14"/>
        <v>0</v>
      </c>
    </row>
    <row r="16" spans="1:22" ht="23.1" customHeight="1" x14ac:dyDescent="0.2">
      <c r="A16" s="157"/>
      <c r="B16" s="157"/>
      <c r="C16" s="11"/>
      <c r="D16" s="12" t="s">
        <v>38</v>
      </c>
      <c r="E16" s="9"/>
      <c r="F16" s="8">
        <f t="shared" si="10"/>
        <v>11</v>
      </c>
      <c r="G16" s="7">
        <v>0</v>
      </c>
      <c r="H16" s="6">
        <f t="shared" si="11"/>
        <v>0</v>
      </c>
      <c r="I16" s="13">
        <v>1</v>
      </c>
      <c r="J16" s="6">
        <f t="shared" si="12"/>
        <v>9.0909090909090917</v>
      </c>
      <c r="K16" s="13">
        <v>7</v>
      </c>
      <c r="L16" s="6">
        <f t="shared" si="13"/>
        <v>63.636363636363633</v>
      </c>
      <c r="M16" s="13">
        <v>3</v>
      </c>
      <c r="N16" s="6">
        <f t="shared" si="14"/>
        <v>27.27272727272727</v>
      </c>
    </row>
    <row r="17" spans="1:14" ht="23.1" customHeight="1" x14ac:dyDescent="0.2">
      <c r="A17" s="157"/>
      <c r="B17" s="157"/>
      <c r="C17" s="11"/>
      <c r="D17" s="12" t="s">
        <v>37</v>
      </c>
      <c r="E17" s="9"/>
      <c r="F17" s="8">
        <f t="shared" si="10"/>
        <v>2</v>
      </c>
      <c r="G17" s="7">
        <v>0</v>
      </c>
      <c r="H17" s="6">
        <f t="shared" si="11"/>
        <v>0</v>
      </c>
      <c r="I17" s="13">
        <v>2</v>
      </c>
      <c r="J17" s="6">
        <f t="shared" si="12"/>
        <v>100</v>
      </c>
      <c r="K17" s="13">
        <v>0</v>
      </c>
      <c r="L17" s="6">
        <f t="shared" si="13"/>
        <v>0</v>
      </c>
      <c r="M17" s="13">
        <v>0</v>
      </c>
      <c r="N17" s="6">
        <f t="shared" si="14"/>
        <v>0</v>
      </c>
    </row>
    <row r="18" spans="1:14" ht="23.1" customHeight="1" x14ac:dyDescent="0.2">
      <c r="A18" s="157"/>
      <c r="B18" s="157"/>
      <c r="C18" s="11"/>
      <c r="D18" s="12" t="s">
        <v>36</v>
      </c>
      <c r="E18" s="9"/>
      <c r="F18" s="8">
        <f t="shared" si="10"/>
        <v>6</v>
      </c>
      <c r="G18" s="7">
        <v>0</v>
      </c>
      <c r="H18" s="6">
        <f t="shared" si="11"/>
        <v>0</v>
      </c>
      <c r="I18" s="13">
        <v>1</v>
      </c>
      <c r="J18" s="6">
        <f t="shared" si="12"/>
        <v>16.666666666666664</v>
      </c>
      <c r="K18" s="13">
        <v>4</v>
      </c>
      <c r="L18" s="6">
        <f t="shared" si="13"/>
        <v>66.666666666666657</v>
      </c>
      <c r="M18" s="13">
        <v>1</v>
      </c>
      <c r="N18" s="6">
        <f t="shared" si="14"/>
        <v>16.666666666666664</v>
      </c>
    </row>
    <row r="19" spans="1:14" ht="23.1" customHeight="1" x14ac:dyDescent="0.2">
      <c r="A19" s="157"/>
      <c r="B19" s="157"/>
      <c r="C19" s="11"/>
      <c r="D19" s="12" t="s">
        <v>35</v>
      </c>
      <c r="E19" s="9"/>
      <c r="F19" s="8">
        <f t="shared" si="10"/>
        <v>1</v>
      </c>
      <c r="G19" s="7">
        <v>0</v>
      </c>
      <c r="H19" s="6">
        <f t="shared" si="11"/>
        <v>0</v>
      </c>
      <c r="I19" s="13">
        <v>0</v>
      </c>
      <c r="J19" s="6">
        <f t="shared" si="12"/>
        <v>0</v>
      </c>
      <c r="K19" s="13">
        <v>1</v>
      </c>
      <c r="L19" s="6">
        <f t="shared" si="13"/>
        <v>100</v>
      </c>
      <c r="M19" s="13">
        <v>0</v>
      </c>
      <c r="N19" s="6">
        <f t="shared" si="14"/>
        <v>0</v>
      </c>
    </row>
    <row r="20" spans="1:14" ht="23.1" customHeight="1" x14ac:dyDescent="0.2">
      <c r="A20" s="157"/>
      <c r="B20" s="157"/>
      <c r="C20" s="11"/>
      <c r="D20" s="12" t="s">
        <v>34</v>
      </c>
      <c r="E20" s="9"/>
      <c r="F20" s="8">
        <f t="shared" si="10"/>
        <v>8</v>
      </c>
      <c r="G20" s="7">
        <v>0</v>
      </c>
      <c r="H20" s="6">
        <f t="shared" si="11"/>
        <v>0</v>
      </c>
      <c r="I20" s="13">
        <v>3</v>
      </c>
      <c r="J20" s="6">
        <f t="shared" si="12"/>
        <v>37.5</v>
      </c>
      <c r="K20" s="13">
        <v>2</v>
      </c>
      <c r="L20" s="6">
        <f t="shared" si="13"/>
        <v>25</v>
      </c>
      <c r="M20" s="13">
        <v>3</v>
      </c>
      <c r="N20" s="6">
        <f t="shared" si="14"/>
        <v>37.5</v>
      </c>
    </row>
    <row r="21" spans="1:14" ht="23.1" customHeight="1" x14ac:dyDescent="0.2">
      <c r="A21" s="157"/>
      <c r="B21" s="157"/>
      <c r="C21" s="11"/>
      <c r="D21" s="12" t="s">
        <v>33</v>
      </c>
      <c r="E21" s="9"/>
      <c r="F21" s="8">
        <f t="shared" si="10"/>
        <v>7</v>
      </c>
      <c r="G21" s="7">
        <v>0</v>
      </c>
      <c r="H21" s="6">
        <f t="shared" si="11"/>
        <v>0</v>
      </c>
      <c r="I21" s="13">
        <v>5</v>
      </c>
      <c r="J21" s="6">
        <f t="shared" si="12"/>
        <v>71.428571428571431</v>
      </c>
      <c r="K21" s="13">
        <v>2</v>
      </c>
      <c r="L21" s="6">
        <f t="shared" si="13"/>
        <v>28.571428571428569</v>
      </c>
      <c r="M21" s="13">
        <v>0</v>
      </c>
      <c r="N21" s="6">
        <f t="shared" si="14"/>
        <v>0</v>
      </c>
    </row>
    <row r="22" spans="1:14" ht="23.1" customHeight="1" x14ac:dyDescent="0.2">
      <c r="A22" s="157"/>
      <c r="B22" s="157"/>
      <c r="C22" s="11"/>
      <c r="D22" s="12" t="s">
        <v>32</v>
      </c>
      <c r="E22" s="9"/>
      <c r="F22" s="8">
        <f t="shared" si="10"/>
        <v>1</v>
      </c>
      <c r="G22" s="7">
        <v>0</v>
      </c>
      <c r="H22" s="6">
        <f t="shared" si="11"/>
        <v>0</v>
      </c>
      <c r="I22" s="13">
        <v>0</v>
      </c>
      <c r="J22" s="6">
        <f t="shared" si="12"/>
        <v>0</v>
      </c>
      <c r="K22" s="13">
        <v>0</v>
      </c>
      <c r="L22" s="6">
        <f t="shared" si="13"/>
        <v>0</v>
      </c>
      <c r="M22" s="13">
        <v>1</v>
      </c>
      <c r="N22" s="6">
        <f t="shared" si="14"/>
        <v>100</v>
      </c>
    </row>
    <row r="23" spans="1:14" ht="23.1" customHeight="1" x14ac:dyDescent="0.2">
      <c r="A23" s="157"/>
      <c r="B23" s="157"/>
      <c r="C23" s="11"/>
      <c r="D23" s="12" t="s">
        <v>31</v>
      </c>
      <c r="E23" s="9"/>
      <c r="F23" s="8">
        <f t="shared" si="10"/>
        <v>9</v>
      </c>
      <c r="G23" s="7">
        <v>0</v>
      </c>
      <c r="H23" s="6">
        <f t="shared" si="11"/>
        <v>0</v>
      </c>
      <c r="I23" s="13">
        <v>6</v>
      </c>
      <c r="J23" s="6">
        <f t="shared" si="12"/>
        <v>66.666666666666657</v>
      </c>
      <c r="K23" s="13">
        <v>3</v>
      </c>
      <c r="L23" s="6">
        <f t="shared" si="13"/>
        <v>33.333333333333329</v>
      </c>
      <c r="M23" s="13">
        <v>0</v>
      </c>
      <c r="N23" s="6">
        <f t="shared" si="14"/>
        <v>0</v>
      </c>
    </row>
    <row r="24" spans="1:14" ht="23.1" customHeight="1" x14ac:dyDescent="0.2">
      <c r="A24" s="157"/>
      <c r="B24" s="157"/>
      <c r="C24" s="11"/>
      <c r="D24" s="12" t="s">
        <v>30</v>
      </c>
      <c r="E24" s="9"/>
      <c r="F24" s="8">
        <f t="shared" si="10"/>
        <v>1</v>
      </c>
      <c r="G24" s="7">
        <v>0</v>
      </c>
      <c r="H24" s="6">
        <f t="shared" si="11"/>
        <v>0</v>
      </c>
      <c r="I24" s="13">
        <v>1</v>
      </c>
      <c r="J24" s="6">
        <f t="shared" si="12"/>
        <v>100</v>
      </c>
      <c r="K24" s="13">
        <v>0</v>
      </c>
      <c r="L24" s="6">
        <f t="shared" si="13"/>
        <v>0</v>
      </c>
      <c r="M24" s="13">
        <v>0</v>
      </c>
      <c r="N24" s="6">
        <f t="shared" si="14"/>
        <v>0</v>
      </c>
    </row>
    <row r="25" spans="1:14" ht="23.1" customHeight="1" x14ac:dyDescent="0.2">
      <c r="A25" s="157"/>
      <c r="B25" s="157"/>
      <c r="C25" s="11"/>
      <c r="D25" s="10" t="s">
        <v>29</v>
      </c>
      <c r="E25" s="9"/>
      <c r="F25" s="8">
        <f t="shared" si="10"/>
        <v>2</v>
      </c>
      <c r="G25" s="7">
        <v>0</v>
      </c>
      <c r="H25" s="6">
        <f t="shared" si="11"/>
        <v>0</v>
      </c>
      <c r="I25" s="13">
        <v>0</v>
      </c>
      <c r="J25" s="6">
        <f t="shared" si="12"/>
        <v>0</v>
      </c>
      <c r="K25" s="13">
        <v>2</v>
      </c>
      <c r="L25" s="6">
        <f t="shared" si="13"/>
        <v>100</v>
      </c>
      <c r="M25" s="13">
        <v>0</v>
      </c>
      <c r="N25" s="6">
        <f t="shared" si="14"/>
        <v>0</v>
      </c>
    </row>
    <row r="26" spans="1:14" ht="23.1" customHeight="1" x14ac:dyDescent="0.2">
      <c r="A26" s="157"/>
      <c r="B26" s="157"/>
      <c r="C26" s="11"/>
      <c r="D26" s="12" t="s">
        <v>28</v>
      </c>
      <c r="E26" s="9"/>
      <c r="F26" s="8">
        <f t="shared" si="10"/>
        <v>11</v>
      </c>
      <c r="G26" s="7">
        <v>0</v>
      </c>
      <c r="H26" s="6">
        <f t="shared" si="11"/>
        <v>0</v>
      </c>
      <c r="I26" s="13">
        <v>5</v>
      </c>
      <c r="J26" s="6">
        <f t="shared" si="12"/>
        <v>45.454545454545453</v>
      </c>
      <c r="K26" s="13">
        <v>5</v>
      </c>
      <c r="L26" s="6">
        <f t="shared" si="13"/>
        <v>45.454545454545453</v>
      </c>
      <c r="M26" s="13">
        <v>1</v>
      </c>
      <c r="N26" s="6">
        <f t="shared" si="14"/>
        <v>9.0909090909090917</v>
      </c>
    </row>
    <row r="27" spans="1:14" ht="23.1" customHeight="1" x14ac:dyDescent="0.2">
      <c r="A27" s="157"/>
      <c r="B27" s="157"/>
      <c r="C27" s="11"/>
      <c r="D27" s="12" t="s">
        <v>27</v>
      </c>
      <c r="E27" s="9"/>
      <c r="F27" s="8">
        <f t="shared" si="10"/>
        <v>4</v>
      </c>
      <c r="G27" s="7">
        <v>0</v>
      </c>
      <c r="H27" s="6">
        <f t="shared" si="11"/>
        <v>0</v>
      </c>
      <c r="I27" s="13">
        <v>1</v>
      </c>
      <c r="J27" s="6">
        <f t="shared" si="12"/>
        <v>25</v>
      </c>
      <c r="K27" s="13">
        <v>3</v>
      </c>
      <c r="L27" s="6">
        <f t="shared" si="13"/>
        <v>75</v>
      </c>
      <c r="M27" s="13">
        <v>0</v>
      </c>
      <c r="N27" s="6">
        <f t="shared" si="14"/>
        <v>0</v>
      </c>
    </row>
    <row r="28" spans="1:14" ht="23.1" customHeight="1" x14ac:dyDescent="0.2">
      <c r="A28" s="157"/>
      <c r="B28" s="157"/>
      <c r="C28" s="11"/>
      <c r="D28" s="12" t="s">
        <v>26</v>
      </c>
      <c r="E28" s="9"/>
      <c r="F28" s="8">
        <f t="shared" si="10"/>
        <v>5</v>
      </c>
      <c r="G28" s="7">
        <v>1</v>
      </c>
      <c r="H28" s="6">
        <f t="shared" si="11"/>
        <v>20</v>
      </c>
      <c r="I28" s="13">
        <v>1</v>
      </c>
      <c r="J28" s="6">
        <f t="shared" si="12"/>
        <v>20</v>
      </c>
      <c r="K28" s="13">
        <v>3</v>
      </c>
      <c r="L28" s="6">
        <f t="shared" si="13"/>
        <v>60</v>
      </c>
      <c r="M28" s="13">
        <v>0</v>
      </c>
      <c r="N28" s="6">
        <f t="shared" si="14"/>
        <v>0</v>
      </c>
    </row>
    <row r="29" spans="1:14" ht="23.1" customHeight="1" x14ac:dyDescent="0.2">
      <c r="A29" s="157"/>
      <c r="B29" s="157"/>
      <c r="C29" s="11"/>
      <c r="D29" s="12" t="s">
        <v>25</v>
      </c>
      <c r="E29" s="9"/>
      <c r="F29" s="8">
        <f t="shared" si="10"/>
        <v>13</v>
      </c>
      <c r="G29" s="7">
        <v>0</v>
      </c>
      <c r="H29" s="6">
        <f t="shared" si="11"/>
        <v>0</v>
      </c>
      <c r="I29" s="13">
        <v>5</v>
      </c>
      <c r="J29" s="6">
        <f t="shared" si="12"/>
        <v>38.461538461538467</v>
      </c>
      <c r="K29" s="13">
        <v>8</v>
      </c>
      <c r="L29" s="6">
        <f t="shared" si="13"/>
        <v>61.53846153846154</v>
      </c>
      <c r="M29" s="13">
        <v>0</v>
      </c>
      <c r="N29" s="6">
        <f t="shared" si="14"/>
        <v>0</v>
      </c>
    </row>
    <row r="30" spans="1:14" ht="23.1" customHeight="1" x14ac:dyDescent="0.2">
      <c r="A30" s="157"/>
      <c r="B30" s="157"/>
      <c r="C30" s="11"/>
      <c r="D30" s="12" t="s">
        <v>24</v>
      </c>
      <c r="E30" s="9"/>
      <c r="F30" s="8">
        <f t="shared" si="10"/>
        <v>5</v>
      </c>
      <c r="G30" s="7">
        <v>0</v>
      </c>
      <c r="H30" s="6">
        <f t="shared" si="11"/>
        <v>0</v>
      </c>
      <c r="I30" s="13">
        <v>2</v>
      </c>
      <c r="J30" s="6">
        <f t="shared" si="12"/>
        <v>40</v>
      </c>
      <c r="K30" s="13">
        <v>3</v>
      </c>
      <c r="L30" s="6">
        <f t="shared" si="13"/>
        <v>60</v>
      </c>
      <c r="M30" s="13">
        <v>0</v>
      </c>
      <c r="N30" s="6">
        <f t="shared" si="14"/>
        <v>0</v>
      </c>
    </row>
    <row r="31" spans="1:14" ht="23.1" customHeight="1" x14ac:dyDescent="0.2">
      <c r="A31" s="157"/>
      <c r="B31" s="157"/>
      <c r="C31" s="11"/>
      <c r="D31" s="12" t="s">
        <v>23</v>
      </c>
      <c r="E31" s="9"/>
      <c r="F31" s="8">
        <f t="shared" si="10"/>
        <v>33</v>
      </c>
      <c r="G31" s="7">
        <v>0</v>
      </c>
      <c r="H31" s="6">
        <f t="shared" si="11"/>
        <v>0</v>
      </c>
      <c r="I31" s="13">
        <v>17</v>
      </c>
      <c r="J31" s="6">
        <f t="shared" si="12"/>
        <v>51.515151515151516</v>
      </c>
      <c r="K31" s="13">
        <v>15</v>
      </c>
      <c r="L31" s="6">
        <f t="shared" si="13"/>
        <v>45.454545454545453</v>
      </c>
      <c r="M31" s="13">
        <v>1</v>
      </c>
      <c r="N31" s="6">
        <f t="shared" si="14"/>
        <v>3.0303030303030303</v>
      </c>
    </row>
    <row r="32" spans="1:14" ht="23.1" customHeight="1" x14ac:dyDescent="0.2">
      <c r="A32" s="157"/>
      <c r="B32" s="157"/>
      <c r="C32" s="11"/>
      <c r="D32" s="12" t="s">
        <v>22</v>
      </c>
      <c r="E32" s="9"/>
      <c r="F32" s="8">
        <f t="shared" si="10"/>
        <v>5</v>
      </c>
      <c r="G32" s="7">
        <v>0</v>
      </c>
      <c r="H32" s="6">
        <f t="shared" si="11"/>
        <v>0</v>
      </c>
      <c r="I32" s="13">
        <v>5</v>
      </c>
      <c r="J32" s="6">
        <f t="shared" si="12"/>
        <v>100</v>
      </c>
      <c r="K32" s="13">
        <v>0</v>
      </c>
      <c r="L32" s="6">
        <f t="shared" si="13"/>
        <v>0</v>
      </c>
      <c r="M32" s="13">
        <v>0</v>
      </c>
      <c r="N32" s="6">
        <f t="shared" si="14"/>
        <v>0</v>
      </c>
    </row>
    <row r="33" spans="1:14" ht="24" customHeight="1" x14ac:dyDescent="0.2">
      <c r="A33" s="157"/>
      <c r="B33" s="157"/>
      <c r="C33" s="11"/>
      <c r="D33" s="12" t="s">
        <v>21</v>
      </c>
      <c r="E33" s="9"/>
      <c r="F33" s="8">
        <f t="shared" si="10"/>
        <v>32</v>
      </c>
      <c r="G33" s="7">
        <v>0</v>
      </c>
      <c r="H33" s="6">
        <f t="shared" si="11"/>
        <v>0</v>
      </c>
      <c r="I33" s="13">
        <v>22</v>
      </c>
      <c r="J33" s="6">
        <f t="shared" si="12"/>
        <v>68.75</v>
      </c>
      <c r="K33" s="13">
        <v>10</v>
      </c>
      <c r="L33" s="6">
        <f t="shared" si="13"/>
        <v>31.25</v>
      </c>
      <c r="M33" s="13">
        <v>0</v>
      </c>
      <c r="N33" s="6">
        <f t="shared" si="14"/>
        <v>0</v>
      </c>
    </row>
    <row r="34" spans="1:14" ht="23.1" customHeight="1" x14ac:dyDescent="0.2">
      <c r="A34" s="157"/>
      <c r="B34" s="157"/>
      <c r="C34" s="11"/>
      <c r="D34" s="12" t="s">
        <v>20</v>
      </c>
      <c r="E34" s="9"/>
      <c r="F34" s="8">
        <f t="shared" si="10"/>
        <v>17</v>
      </c>
      <c r="G34" s="7">
        <v>0</v>
      </c>
      <c r="H34" s="6">
        <f t="shared" si="11"/>
        <v>0</v>
      </c>
      <c r="I34" s="13">
        <v>14</v>
      </c>
      <c r="J34" s="6">
        <f t="shared" si="12"/>
        <v>82.35294117647058</v>
      </c>
      <c r="K34" s="13">
        <v>3</v>
      </c>
      <c r="L34" s="6">
        <f t="shared" si="13"/>
        <v>17.647058823529413</v>
      </c>
      <c r="M34" s="13">
        <v>0</v>
      </c>
      <c r="N34" s="6">
        <f t="shared" si="14"/>
        <v>0</v>
      </c>
    </row>
    <row r="35" spans="1:14" ht="23.1" customHeight="1" x14ac:dyDescent="0.2">
      <c r="A35" s="157"/>
      <c r="B35" s="157"/>
      <c r="C35" s="11"/>
      <c r="D35" s="12" t="s">
        <v>19</v>
      </c>
      <c r="E35" s="9"/>
      <c r="F35" s="8">
        <f t="shared" si="10"/>
        <v>8</v>
      </c>
      <c r="G35" s="7">
        <v>0</v>
      </c>
      <c r="H35" s="6">
        <f t="shared" si="11"/>
        <v>0</v>
      </c>
      <c r="I35" s="13">
        <v>7</v>
      </c>
      <c r="J35" s="6">
        <f t="shared" si="12"/>
        <v>87.5</v>
      </c>
      <c r="K35" s="13">
        <v>0</v>
      </c>
      <c r="L35" s="6">
        <f t="shared" si="13"/>
        <v>0</v>
      </c>
      <c r="M35" s="13">
        <v>1</v>
      </c>
      <c r="N35" s="6">
        <f t="shared" si="14"/>
        <v>12.5</v>
      </c>
    </row>
    <row r="36" spans="1:14" ht="23.1" customHeight="1" x14ac:dyDescent="0.2">
      <c r="A36" s="157"/>
      <c r="B36" s="157"/>
      <c r="C36" s="11"/>
      <c r="D36" s="12" t="s">
        <v>18</v>
      </c>
      <c r="E36" s="9"/>
      <c r="F36" s="8">
        <f t="shared" si="10"/>
        <v>14</v>
      </c>
      <c r="G36" s="7">
        <v>1</v>
      </c>
      <c r="H36" s="6">
        <f t="shared" si="11"/>
        <v>7.1428571428571423</v>
      </c>
      <c r="I36" s="13">
        <v>7</v>
      </c>
      <c r="J36" s="6">
        <f t="shared" si="12"/>
        <v>50</v>
      </c>
      <c r="K36" s="13">
        <v>6</v>
      </c>
      <c r="L36" s="6">
        <f t="shared" si="13"/>
        <v>42.857142857142854</v>
      </c>
      <c r="M36" s="13">
        <v>0</v>
      </c>
      <c r="N36" s="6">
        <f t="shared" si="14"/>
        <v>0</v>
      </c>
    </row>
    <row r="37" spans="1:14" ht="23.1" customHeight="1" x14ac:dyDescent="0.2">
      <c r="A37" s="157"/>
      <c r="B37" s="158"/>
      <c r="C37" s="11"/>
      <c r="D37" s="12" t="s">
        <v>17</v>
      </c>
      <c r="E37" s="9"/>
      <c r="F37" s="8">
        <f t="shared" si="10"/>
        <v>8</v>
      </c>
      <c r="G37" s="7">
        <v>0</v>
      </c>
      <c r="H37" s="6">
        <f t="shared" si="11"/>
        <v>0</v>
      </c>
      <c r="I37" s="13">
        <v>2</v>
      </c>
      <c r="J37" s="6">
        <f t="shared" si="12"/>
        <v>25</v>
      </c>
      <c r="K37" s="13">
        <v>3</v>
      </c>
      <c r="L37" s="6">
        <f t="shared" si="13"/>
        <v>37.5</v>
      </c>
      <c r="M37" s="13">
        <v>3</v>
      </c>
      <c r="N37" s="6">
        <f t="shared" si="14"/>
        <v>37.5</v>
      </c>
    </row>
    <row r="38" spans="1:14" ht="23.1" customHeight="1" x14ac:dyDescent="0.2">
      <c r="A38" s="157"/>
      <c r="B38" s="156" t="s">
        <v>16</v>
      </c>
      <c r="C38" s="11"/>
      <c r="D38" s="12" t="s">
        <v>15</v>
      </c>
      <c r="E38" s="9"/>
      <c r="F38" s="8">
        <f>SUM(G38,I38,K38,M38)</f>
        <v>681</v>
      </c>
      <c r="G38" s="7">
        <f>SUM(G39:G53)</f>
        <v>26</v>
      </c>
      <c r="H38" s="6">
        <f t="shared" si="0"/>
        <v>3.8179148311306901</v>
      </c>
      <c r="I38" s="7">
        <f>SUM(I39:I53)</f>
        <v>285</v>
      </c>
      <c r="J38" s="6">
        <f>IF(I38=0,0,I38/$F38*100)</f>
        <v>41.85022026431718</v>
      </c>
      <c r="K38" s="7">
        <f>SUM(K39:K53)</f>
        <v>284</v>
      </c>
      <c r="L38" s="6">
        <f t="shared" si="2"/>
        <v>41.70337738619677</v>
      </c>
      <c r="M38" s="7">
        <f>SUM(M39:M53)</f>
        <v>86</v>
      </c>
      <c r="N38" s="6">
        <f t="shared" si="3"/>
        <v>12.62848751835536</v>
      </c>
    </row>
    <row r="39" spans="1:14" ht="23.1" customHeight="1" x14ac:dyDescent="0.2">
      <c r="A39" s="157"/>
      <c r="B39" s="157"/>
      <c r="C39" s="11"/>
      <c r="D39" s="12" t="s">
        <v>14</v>
      </c>
      <c r="E39" s="9"/>
      <c r="F39" s="8">
        <f t="shared" ref="F39:F53" si="15">SUM(G39,I39,K39,M39)</f>
        <v>6</v>
      </c>
      <c r="G39" s="7">
        <v>1</v>
      </c>
      <c r="H39" s="6">
        <f t="shared" ref="H39:H53" si="16">IF(G39=0,0,G39/$F39*100)</f>
        <v>16.666666666666664</v>
      </c>
      <c r="I39" s="13">
        <v>1</v>
      </c>
      <c r="J39" s="6">
        <f t="shared" ref="J39:J53" si="17">IF(I39=0,0,I39/$F39*100)</f>
        <v>16.666666666666664</v>
      </c>
      <c r="K39" s="13">
        <v>4</v>
      </c>
      <c r="L39" s="6">
        <f t="shared" ref="L39:L53" si="18">IF(K39=0,0,K39/$F39*100)</f>
        <v>66.666666666666657</v>
      </c>
      <c r="M39" s="13">
        <v>0</v>
      </c>
      <c r="N39" s="6">
        <f t="shared" ref="N39:N53" si="19">IF(M39=0,0,M39/$F39*100)</f>
        <v>0</v>
      </c>
    </row>
    <row r="40" spans="1:14" ht="23.1" customHeight="1" x14ac:dyDescent="0.2">
      <c r="A40" s="157"/>
      <c r="B40" s="157"/>
      <c r="C40" s="11"/>
      <c r="D40" s="12" t="s">
        <v>13</v>
      </c>
      <c r="E40" s="9"/>
      <c r="F40" s="8">
        <f t="shared" si="15"/>
        <v>77</v>
      </c>
      <c r="G40" s="7">
        <v>5</v>
      </c>
      <c r="H40" s="6">
        <f t="shared" si="16"/>
        <v>6.4935064935064926</v>
      </c>
      <c r="I40" s="13">
        <v>30</v>
      </c>
      <c r="J40" s="6">
        <f t="shared" si="17"/>
        <v>38.961038961038966</v>
      </c>
      <c r="K40" s="13">
        <v>36</v>
      </c>
      <c r="L40" s="6">
        <f t="shared" si="18"/>
        <v>46.753246753246749</v>
      </c>
      <c r="M40" s="13">
        <v>6</v>
      </c>
      <c r="N40" s="6">
        <f t="shared" si="19"/>
        <v>7.7922077922077921</v>
      </c>
    </row>
    <row r="41" spans="1:14" ht="23.1" customHeight="1" x14ac:dyDescent="0.2">
      <c r="A41" s="157"/>
      <c r="B41" s="157"/>
      <c r="C41" s="11"/>
      <c r="D41" s="12" t="s">
        <v>12</v>
      </c>
      <c r="E41" s="9"/>
      <c r="F41" s="8">
        <f t="shared" si="15"/>
        <v>13</v>
      </c>
      <c r="G41" s="7">
        <v>0</v>
      </c>
      <c r="H41" s="6">
        <f t="shared" si="16"/>
        <v>0</v>
      </c>
      <c r="I41" s="13">
        <v>5</v>
      </c>
      <c r="J41" s="6">
        <f t="shared" si="17"/>
        <v>38.461538461538467</v>
      </c>
      <c r="K41" s="13">
        <v>8</v>
      </c>
      <c r="L41" s="6">
        <f t="shared" si="18"/>
        <v>61.53846153846154</v>
      </c>
      <c r="M41" s="13">
        <v>0</v>
      </c>
      <c r="N41" s="6">
        <f t="shared" si="19"/>
        <v>0</v>
      </c>
    </row>
    <row r="42" spans="1:14" ht="23.1" customHeight="1" x14ac:dyDescent="0.2">
      <c r="A42" s="157"/>
      <c r="B42" s="157"/>
      <c r="C42" s="11"/>
      <c r="D42" s="12" t="s">
        <v>11</v>
      </c>
      <c r="E42" s="9"/>
      <c r="F42" s="8">
        <f t="shared" si="15"/>
        <v>15</v>
      </c>
      <c r="G42" s="7">
        <v>0</v>
      </c>
      <c r="H42" s="6">
        <f t="shared" si="16"/>
        <v>0</v>
      </c>
      <c r="I42" s="13">
        <v>13</v>
      </c>
      <c r="J42" s="6">
        <f t="shared" si="17"/>
        <v>86.666666666666671</v>
      </c>
      <c r="K42" s="13">
        <v>1</v>
      </c>
      <c r="L42" s="6">
        <f t="shared" si="18"/>
        <v>6.666666666666667</v>
      </c>
      <c r="M42" s="13">
        <v>1</v>
      </c>
      <c r="N42" s="6">
        <f t="shared" si="19"/>
        <v>6.666666666666667</v>
      </c>
    </row>
    <row r="43" spans="1:14" ht="23.1" customHeight="1" x14ac:dyDescent="0.2">
      <c r="A43" s="157"/>
      <c r="B43" s="157"/>
      <c r="C43" s="11"/>
      <c r="D43" s="12" t="s">
        <v>10</v>
      </c>
      <c r="E43" s="9"/>
      <c r="F43" s="8">
        <f t="shared" si="15"/>
        <v>38</v>
      </c>
      <c r="G43" s="7">
        <v>1</v>
      </c>
      <c r="H43" s="6">
        <f t="shared" si="16"/>
        <v>2.6315789473684208</v>
      </c>
      <c r="I43" s="13">
        <v>7</v>
      </c>
      <c r="J43" s="6">
        <f t="shared" si="17"/>
        <v>18.421052631578945</v>
      </c>
      <c r="K43" s="13">
        <v>23</v>
      </c>
      <c r="L43" s="6">
        <f t="shared" si="18"/>
        <v>60.526315789473685</v>
      </c>
      <c r="M43" s="13">
        <v>7</v>
      </c>
      <c r="N43" s="6">
        <f t="shared" si="19"/>
        <v>18.421052631578945</v>
      </c>
    </row>
    <row r="44" spans="1:14" ht="23.1" customHeight="1" x14ac:dyDescent="0.2">
      <c r="A44" s="157"/>
      <c r="B44" s="157"/>
      <c r="C44" s="11"/>
      <c r="D44" s="12" t="s">
        <v>9</v>
      </c>
      <c r="E44" s="9"/>
      <c r="F44" s="8">
        <f t="shared" si="15"/>
        <v>154</v>
      </c>
      <c r="G44" s="7">
        <v>6</v>
      </c>
      <c r="H44" s="6">
        <f t="shared" si="16"/>
        <v>3.8961038961038961</v>
      </c>
      <c r="I44" s="13">
        <v>51</v>
      </c>
      <c r="J44" s="6">
        <f t="shared" si="17"/>
        <v>33.116883116883116</v>
      </c>
      <c r="K44" s="13">
        <v>77</v>
      </c>
      <c r="L44" s="6">
        <f t="shared" si="18"/>
        <v>50</v>
      </c>
      <c r="M44" s="13">
        <v>20</v>
      </c>
      <c r="N44" s="6">
        <f t="shared" si="19"/>
        <v>12.987012987012985</v>
      </c>
    </row>
    <row r="45" spans="1:14" ht="23.1" customHeight="1" x14ac:dyDescent="0.2">
      <c r="A45" s="157"/>
      <c r="B45" s="157"/>
      <c r="C45" s="11"/>
      <c r="D45" s="12" t="s">
        <v>8</v>
      </c>
      <c r="E45" s="9"/>
      <c r="F45" s="8">
        <f t="shared" si="15"/>
        <v>22</v>
      </c>
      <c r="G45" s="7">
        <v>0</v>
      </c>
      <c r="H45" s="6">
        <f t="shared" si="16"/>
        <v>0</v>
      </c>
      <c r="I45" s="13">
        <v>22</v>
      </c>
      <c r="J45" s="6">
        <f t="shared" si="17"/>
        <v>100</v>
      </c>
      <c r="K45" s="13">
        <v>0</v>
      </c>
      <c r="L45" s="6">
        <f t="shared" si="18"/>
        <v>0</v>
      </c>
      <c r="M45" s="13">
        <v>0</v>
      </c>
      <c r="N45" s="6">
        <f t="shared" si="19"/>
        <v>0</v>
      </c>
    </row>
    <row r="46" spans="1:14" ht="23.1" customHeight="1" x14ac:dyDescent="0.2">
      <c r="A46" s="157"/>
      <c r="B46" s="157"/>
      <c r="C46" s="11"/>
      <c r="D46" s="12" t="s">
        <v>7</v>
      </c>
      <c r="E46" s="9"/>
      <c r="F46" s="8">
        <f t="shared" si="15"/>
        <v>10</v>
      </c>
      <c r="G46" s="7">
        <v>0</v>
      </c>
      <c r="H46" s="6">
        <f t="shared" si="16"/>
        <v>0</v>
      </c>
      <c r="I46" s="13">
        <v>4</v>
      </c>
      <c r="J46" s="6">
        <f t="shared" si="17"/>
        <v>40</v>
      </c>
      <c r="K46" s="13">
        <v>6</v>
      </c>
      <c r="L46" s="6">
        <f t="shared" si="18"/>
        <v>60</v>
      </c>
      <c r="M46" s="13">
        <v>0</v>
      </c>
      <c r="N46" s="6">
        <f t="shared" si="19"/>
        <v>0</v>
      </c>
    </row>
    <row r="47" spans="1:14" ht="24" customHeight="1" x14ac:dyDescent="0.2">
      <c r="A47" s="157"/>
      <c r="B47" s="157"/>
      <c r="C47" s="11"/>
      <c r="D47" s="10" t="s">
        <v>6</v>
      </c>
      <c r="E47" s="9"/>
      <c r="F47" s="8">
        <f t="shared" si="15"/>
        <v>17</v>
      </c>
      <c r="G47" s="7">
        <v>0</v>
      </c>
      <c r="H47" s="6">
        <f t="shared" si="16"/>
        <v>0</v>
      </c>
      <c r="I47" s="13">
        <v>9</v>
      </c>
      <c r="J47" s="6">
        <f t="shared" si="17"/>
        <v>52.941176470588239</v>
      </c>
      <c r="K47" s="13">
        <v>7</v>
      </c>
      <c r="L47" s="6">
        <f t="shared" si="18"/>
        <v>41.17647058823529</v>
      </c>
      <c r="M47" s="13">
        <v>1</v>
      </c>
      <c r="N47" s="6">
        <f t="shared" si="19"/>
        <v>5.8823529411764701</v>
      </c>
    </row>
    <row r="48" spans="1:14" ht="23.1" customHeight="1" x14ac:dyDescent="0.2">
      <c r="A48" s="157"/>
      <c r="B48" s="157"/>
      <c r="C48" s="11"/>
      <c r="D48" s="12" t="s">
        <v>5</v>
      </c>
      <c r="E48" s="9"/>
      <c r="F48" s="8">
        <f t="shared" si="15"/>
        <v>41</v>
      </c>
      <c r="G48" s="7">
        <v>5</v>
      </c>
      <c r="H48" s="6">
        <f t="shared" si="16"/>
        <v>12.195121951219512</v>
      </c>
      <c r="I48" s="13">
        <v>10</v>
      </c>
      <c r="J48" s="6">
        <f t="shared" si="17"/>
        <v>24.390243902439025</v>
      </c>
      <c r="K48" s="13">
        <v>15</v>
      </c>
      <c r="L48" s="6">
        <f t="shared" si="18"/>
        <v>36.585365853658537</v>
      </c>
      <c r="M48" s="13">
        <v>11</v>
      </c>
      <c r="N48" s="6">
        <f t="shared" si="19"/>
        <v>26.829268292682929</v>
      </c>
    </row>
    <row r="49" spans="1:14" ht="23.1" customHeight="1" x14ac:dyDescent="0.2">
      <c r="A49" s="157"/>
      <c r="B49" s="157"/>
      <c r="C49" s="11"/>
      <c r="D49" s="12" t="s">
        <v>4</v>
      </c>
      <c r="E49" s="9"/>
      <c r="F49" s="8">
        <f t="shared" si="15"/>
        <v>23</v>
      </c>
      <c r="G49" s="7">
        <v>0</v>
      </c>
      <c r="H49" s="6">
        <f t="shared" si="16"/>
        <v>0</v>
      </c>
      <c r="I49" s="13">
        <v>8</v>
      </c>
      <c r="J49" s="6">
        <f t="shared" si="17"/>
        <v>34.782608695652172</v>
      </c>
      <c r="K49" s="13">
        <v>9</v>
      </c>
      <c r="L49" s="6">
        <f t="shared" si="18"/>
        <v>39.130434782608695</v>
      </c>
      <c r="M49" s="13">
        <v>6</v>
      </c>
      <c r="N49" s="6">
        <f t="shared" si="19"/>
        <v>26.086956521739129</v>
      </c>
    </row>
    <row r="50" spans="1:14" ht="23.1" customHeight="1" x14ac:dyDescent="0.2">
      <c r="A50" s="157"/>
      <c r="B50" s="157"/>
      <c r="C50" s="11"/>
      <c r="D50" s="12" t="s">
        <v>3</v>
      </c>
      <c r="E50" s="9"/>
      <c r="F50" s="8">
        <f t="shared" si="15"/>
        <v>24</v>
      </c>
      <c r="G50" s="7">
        <v>0</v>
      </c>
      <c r="H50" s="6">
        <f t="shared" si="16"/>
        <v>0</v>
      </c>
      <c r="I50" s="13">
        <v>16</v>
      </c>
      <c r="J50" s="6">
        <f t="shared" si="17"/>
        <v>66.666666666666657</v>
      </c>
      <c r="K50" s="13">
        <v>6</v>
      </c>
      <c r="L50" s="6">
        <f t="shared" si="18"/>
        <v>25</v>
      </c>
      <c r="M50" s="13">
        <v>2</v>
      </c>
      <c r="N50" s="6">
        <f t="shared" si="19"/>
        <v>8.3333333333333321</v>
      </c>
    </row>
    <row r="51" spans="1:14" ht="23.1" customHeight="1" x14ac:dyDescent="0.2">
      <c r="A51" s="157"/>
      <c r="B51" s="157"/>
      <c r="C51" s="11"/>
      <c r="D51" s="12" t="s">
        <v>2</v>
      </c>
      <c r="E51" s="9"/>
      <c r="F51" s="8">
        <f t="shared" si="15"/>
        <v>159</v>
      </c>
      <c r="G51" s="7">
        <v>6</v>
      </c>
      <c r="H51" s="6">
        <f t="shared" si="16"/>
        <v>3.7735849056603774</v>
      </c>
      <c r="I51" s="13">
        <v>73</v>
      </c>
      <c r="J51" s="6">
        <f t="shared" si="17"/>
        <v>45.911949685534594</v>
      </c>
      <c r="K51" s="13">
        <v>60</v>
      </c>
      <c r="L51" s="6">
        <f t="shared" si="18"/>
        <v>37.735849056603776</v>
      </c>
      <c r="M51" s="13">
        <v>20</v>
      </c>
      <c r="N51" s="6">
        <f t="shared" si="19"/>
        <v>12.578616352201259</v>
      </c>
    </row>
    <row r="52" spans="1:14" ht="23.1" customHeight="1" x14ac:dyDescent="0.2">
      <c r="A52" s="157"/>
      <c r="B52" s="157"/>
      <c r="C52" s="11"/>
      <c r="D52" s="12" t="s">
        <v>1</v>
      </c>
      <c r="E52" s="9"/>
      <c r="F52" s="8">
        <f t="shared" si="15"/>
        <v>21</v>
      </c>
      <c r="G52" s="7">
        <v>0</v>
      </c>
      <c r="H52" s="6">
        <f t="shared" si="16"/>
        <v>0</v>
      </c>
      <c r="I52" s="13">
        <v>14</v>
      </c>
      <c r="J52" s="6">
        <f t="shared" si="17"/>
        <v>66.666666666666657</v>
      </c>
      <c r="K52" s="13">
        <v>7</v>
      </c>
      <c r="L52" s="6">
        <f t="shared" si="18"/>
        <v>33.333333333333329</v>
      </c>
      <c r="M52" s="13">
        <v>0</v>
      </c>
      <c r="N52" s="6">
        <f t="shared" si="19"/>
        <v>0</v>
      </c>
    </row>
    <row r="53" spans="1:14" ht="24" customHeight="1" x14ac:dyDescent="0.2">
      <c r="A53" s="158"/>
      <c r="B53" s="158"/>
      <c r="C53" s="11"/>
      <c r="D53" s="10" t="s">
        <v>0</v>
      </c>
      <c r="E53" s="9"/>
      <c r="F53" s="8">
        <f t="shared" si="15"/>
        <v>61</v>
      </c>
      <c r="G53" s="7">
        <v>2</v>
      </c>
      <c r="H53" s="6">
        <f t="shared" si="16"/>
        <v>3.278688524590164</v>
      </c>
      <c r="I53" s="13">
        <v>22</v>
      </c>
      <c r="J53" s="6">
        <f t="shared" si="17"/>
        <v>36.065573770491802</v>
      </c>
      <c r="K53" s="13">
        <v>25</v>
      </c>
      <c r="L53" s="6">
        <f t="shared" si="18"/>
        <v>40.983606557377051</v>
      </c>
      <c r="M53" s="13">
        <v>12</v>
      </c>
      <c r="N53" s="6">
        <f t="shared" si="19"/>
        <v>19.672131147540984</v>
      </c>
    </row>
    <row r="55" spans="1:14" ht="12.75" customHeight="1" x14ac:dyDescent="0.2"/>
    <row r="56" spans="1:14" x14ac:dyDescent="0.2">
      <c r="D56" s="3"/>
    </row>
    <row r="62" spans="1:14" x14ac:dyDescent="0.2">
      <c r="D62" s="3"/>
    </row>
    <row r="64" spans="1:14"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82"/>
  <sheetViews>
    <sheetView view="pageBreakPreview" topLeftCell="E2" zoomScaleNormal="85"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9.6640625" style="1" customWidth="1"/>
    <col min="15" max="25" width="9" style="1" customWidth="1"/>
    <col min="26" max="16384" width="9" style="1"/>
  </cols>
  <sheetData>
    <row r="1" spans="1:25" ht="14.4" x14ac:dyDescent="0.2">
      <c r="A1" s="16" t="s">
        <v>111</v>
      </c>
    </row>
    <row r="3" spans="1:25" ht="13.5" customHeight="1" x14ac:dyDescent="0.2">
      <c r="A3" s="170" t="s">
        <v>63</v>
      </c>
      <c r="B3" s="171"/>
      <c r="C3" s="171"/>
      <c r="D3" s="171"/>
      <c r="E3" s="172"/>
      <c r="F3" s="179" t="s">
        <v>110</v>
      </c>
      <c r="G3" s="218" t="s">
        <v>606</v>
      </c>
      <c r="H3" s="219"/>
      <c r="I3" s="218" t="s">
        <v>607</v>
      </c>
      <c r="J3" s="219"/>
      <c r="K3" s="218" t="s">
        <v>608</v>
      </c>
      <c r="L3" s="219"/>
      <c r="M3" s="218" t="s">
        <v>605</v>
      </c>
      <c r="N3" s="219"/>
    </row>
    <row r="4" spans="1:25" ht="42" customHeight="1" x14ac:dyDescent="0.2">
      <c r="A4" s="173"/>
      <c r="B4" s="174"/>
      <c r="C4" s="174"/>
      <c r="D4" s="174"/>
      <c r="E4" s="175"/>
      <c r="F4" s="180"/>
      <c r="G4" s="196"/>
      <c r="H4" s="197"/>
      <c r="I4" s="196"/>
      <c r="J4" s="197"/>
      <c r="K4" s="196"/>
      <c r="L4" s="197"/>
      <c r="M4" s="196"/>
      <c r="N4" s="197"/>
    </row>
    <row r="5" spans="1:25" ht="15" customHeight="1" x14ac:dyDescent="0.2">
      <c r="A5" s="173"/>
      <c r="B5" s="174"/>
      <c r="C5" s="174"/>
      <c r="D5" s="174"/>
      <c r="E5" s="175"/>
      <c r="F5" s="180"/>
      <c r="G5" s="181" t="s">
        <v>70</v>
      </c>
      <c r="H5" s="220" t="s">
        <v>609</v>
      </c>
      <c r="I5" s="181" t="s">
        <v>70</v>
      </c>
      <c r="J5" s="220" t="s">
        <v>609</v>
      </c>
      <c r="K5" s="181" t="s">
        <v>70</v>
      </c>
      <c r="L5" s="220" t="s">
        <v>609</v>
      </c>
      <c r="M5" s="181" t="s">
        <v>70</v>
      </c>
      <c r="N5" s="220" t="s">
        <v>609</v>
      </c>
    </row>
    <row r="6" spans="1:25" ht="15" customHeight="1" x14ac:dyDescent="0.2">
      <c r="A6" s="176"/>
      <c r="B6" s="177"/>
      <c r="C6" s="177"/>
      <c r="D6" s="177"/>
      <c r="E6" s="178"/>
      <c r="F6" s="180"/>
      <c r="G6" s="182"/>
      <c r="H6" s="221"/>
      <c r="I6" s="182"/>
      <c r="J6" s="221"/>
      <c r="K6" s="182"/>
      <c r="L6" s="221"/>
      <c r="M6" s="182"/>
      <c r="N6" s="221"/>
      <c r="P6" s="64"/>
      <c r="Q6" s="64"/>
      <c r="R6" s="64"/>
      <c r="T6" s="64"/>
      <c r="V6" s="64"/>
      <c r="X6" s="64"/>
    </row>
    <row r="7" spans="1:25" ht="23.1" customHeight="1" x14ac:dyDescent="0.2">
      <c r="A7" s="165" t="s">
        <v>49</v>
      </c>
      <c r="B7" s="166"/>
      <c r="C7" s="166"/>
      <c r="D7" s="166"/>
      <c r="E7" s="167"/>
      <c r="F7" s="8">
        <f>SUM(G7,I7,K7,M7)</f>
        <v>79481</v>
      </c>
      <c r="G7" s="7">
        <f>SUM(G8:G12)</f>
        <v>955</v>
      </c>
      <c r="H7" s="6">
        <f t="shared" ref="H7:H38" si="0">IF(G7=0,0,G7/$F7*100)</f>
        <v>1.2015450233389113</v>
      </c>
      <c r="I7" s="7">
        <f>SUM(I8:I12)</f>
        <v>38944</v>
      </c>
      <c r="J7" s="6">
        <f t="shared" ref="J7:J38" si="1">IF(I7=0,0,I7/$F7*100)</f>
        <v>48.997873705665505</v>
      </c>
      <c r="K7" s="7">
        <f>SUM(K8:K12)</f>
        <v>31353</v>
      </c>
      <c r="L7" s="6">
        <f t="shared" ref="L7:L38" si="2">IF(K7=0,0,K7/$F7*100)</f>
        <v>39.447163473031289</v>
      </c>
      <c r="M7" s="7">
        <f>SUM(M8:M12)</f>
        <v>8229</v>
      </c>
      <c r="N7" s="6">
        <f t="shared" ref="N7:N38" si="3">IF(M7=0,0,M7/$F7*100)</f>
        <v>10.353417797964292</v>
      </c>
      <c r="O7" s="96"/>
    </row>
    <row r="8" spans="1:25" ht="23.1" customHeight="1" x14ac:dyDescent="0.2">
      <c r="A8" s="159" t="s">
        <v>48</v>
      </c>
      <c r="B8" s="162" t="s">
        <v>47</v>
      </c>
      <c r="C8" s="163"/>
      <c r="D8" s="163"/>
      <c r="E8" s="164"/>
      <c r="F8" s="8">
        <f>SUM(G8,I8,K8,M8)</f>
        <v>3151</v>
      </c>
      <c r="G8" s="7">
        <v>178</v>
      </c>
      <c r="H8" s="6">
        <f t="shared" si="0"/>
        <v>5.649000317359568</v>
      </c>
      <c r="I8" s="7">
        <v>1196</v>
      </c>
      <c r="J8" s="6">
        <f t="shared" si="1"/>
        <v>37.956204379562038</v>
      </c>
      <c r="K8" s="7">
        <v>1317</v>
      </c>
      <c r="L8" s="6">
        <f t="shared" si="2"/>
        <v>41.796255157092986</v>
      </c>
      <c r="M8" s="7">
        <v>460</v>
      </c>
      <c r="N8" s="6">
        <f t="shared" si="3"/>
        <v>14.5985401459854</v>
      </c>
      <c r="O8" s="96"/>
      <c r="P8" s="138"/>
      <c r="Q8" s="63"/>
      <c r="R8" s="65"/>
      <c r="T8" s="65"/>
      <c r="V8" s="63"/>
      <c r="X8" s="63"/>
    </row>
    <row r="9" spans="1:25" ht="23.1" customHeight="1" x14ac:dyDescent="0.2">
      <c r="A9" s="160"/>
      <c r="B9" s="162" t="s">
        <v>46</v>
      </c>
      <c r="C9" s="163"/>
      <c r="D9" s="163"/>
      <c r="E9" s="164"/>
      <c r="F9" s="8">
        <f t="shared" ref="F9:F12" si="4">SUM(G9,I9,K9,M9)</f>
        <v>5584</v>
      </c>
      <c r="G9" s="7">
        <v>98</v>
      </c>
      <c r="H9" s="6">
        <f t="shared" ref="H9:H12" si="5">IF(G9=0,0,G9/$F9*100)</f>
        <v>1.7550143266475644</v>
      </c>
      <c r="I9" s="7">
        <v>2206</v>
      </c>
      <c r="J9" s="6">
        <f t="shared" ref="J9:J12" si="6">IF(I9=0,0,I9/$F9*100)</f>
        <v>39.505730659025787</v>
      </c>
      <c r="K9" s="7">
        <v>2499</v>
      </c>
      <c r="L9" s="6">
        <f t="shared" ref="L9:L12" si="7">IF(K9=0,0,K9/$F9*100)</f>
        <v>44.752865329512893</v>
      </c>
      <c r="M9" s="7">
        <v>781</v>
      </c>
      <c r="N9" s="6">
        <f t="shared" ref="N9:N12" si="8">IF(M9=0,0,M9/$F9*100)</f>
        <v>13.986389684813755</v>
      </c>
      <c r="O9" s="96"/>
      <c r="P9" s="138"/>
      <c r="Q9" s="63"/>
      <c r="R9" s="65"/>
      <c r="T9" s="65"/>
      <c r="V9" s="63"/>
      <c r="X9" s="63"/>
    </row>
    <row r="10" spans="1:25" ht="23.1" customHeight="1" x14ac:dyDescent="0.2">
      <c r="A10" s="160"/>
      <c r="B10" s="162" t="s">
        <v>45</v>
      </c>
      <c r="C10" s="163"/>
      <c r="D10" s="163"/>
      <c r="E10" s="164"/>
      <c r="F10" s="8">
        <f t="shared" si="4"/>
        <v>25223</v>
      </c>
      <c r="G10" s="7">
        <v>292</v>
      </c>
      <c r="H10" s="6">
        <f t="shared" si="5"/>
        <v>1.1576735519169012</v>
      </c>
      <c r="I10" s="7">
        <v>11450</v>
      </c>
      <c r="J10" s="6">
        <f t="shared" si="6"/>
        <v>45.395075922768903</v>
      </c>
      <c r="K10" s="7">
        <v>11160</v>
      </c>
      <c r="L10" s="6">
        <f t="shared" si="7"/>
        <v>44.245331641755541</v>
      </c>
      <c r="M10" s="7">
        <v>2321</v>
      </c>
      <c r="N10" s="6">
        <f t="shared" si="8"/>
        <v>9.2019188835586583</v>
      </c>
      <c r="O10" s="96"/>
      <c r="P10" s="138"/>
      <c r="Q10" s="63"/>
      <c r="R10" s="65"/>
      <c r="T10" s="65"/>
      <c r="V10" s="63"/>
      <c r="X10" s="63"/>
    </row>
    <row r="11" spans="1:25" ht="23.1" customHeight="1" x14ac:dyDescent="0.2">
      <c r="A11" s="160"/>
      <c r="B11" s="162" t="s">
        <v>44</v>
      </c>
      <c r="C11" s="163"/>
      <c r="D11" s="163"/>
      <c r="E11" s="164"/>
      <c r="F11" s="8">
        <f t="shared" si="4"/>
        <v>11564</v>
      </c>
      <c r="G11" s="7">
        <v>0</v>
      </c>
      <c r="H11" s="6">
        <f t="shared" si="5"/>
        <v>0</v>
      </c>
      <c r="I11" s="7">
        <v>6047</v>
      </c>
      <c r="J11" s="6">
        <f t="shared" si="6"/>
        <v>52.291594603943267</v>
      </c>
      <c r="K11" s="7">
        <v>3881</v>
      </c>
      <c r="L11" s="6">
        <f t="shared" si="7"/>
        <v>33.561051539259772</v>
      </c>
      <c r="M11" s="7">
        <v>1636</v>
      </c>
      <c r="N11" s="6">
        <f t="shared" si="8"/>
        <v>14.147353856796958</v>
      </c>
      <c r="O11" s="96"/>
      <c r="P11" s="138"/>
      <c r="Q11" s="63"/>
      <c r="R11" s="65"/>
      <c r="T11" s="65"/>
      <c r="V11" s="63"/>
      <c r="X11" s="65"/>
    </row>
    <row r="12" spans="1:25" ht="23.1" customHeight="1" x14ac:dyDescent="0.2">
      <c r="A12" s="161"/>
      <c r="B12" s="162" t="s">
        <v>43</v>
      </c>
      <c r="C12" s="163"/>
      <c r="D12" s="163"/>
      <c r="E12" s="164"/>
      <c r="F12" s="8">
        <f t="shared" si="4"/>
        <v>33959</v>
      </c>
      <c r="G12" s="7">
        <v>387</v>
      </c>
      <c r="H12" s="6">
        <f t="shared" si="5"/>
        <v>1.1396095291380783</v>
      </c>
      <c r="I12" s="7">
        <v>18045</v>
      </c>
      <c r="J12" s="6">
        <f t="shared" si="6"/>
        <v>53.137607114461559</v>
      </c>
      <c r="K12" s="7">
        <v>12496</v>
      </c>
      <c r="L12" s="6">
        <f t="shared" si="7"/>
        <v>36.797314408551493</v>
      </c>
      <c r="M12" s="7">
        <v>3031</v>
      </c>
      <c r="N12" s="6">
        <f t="shared" si="8"/>
        <v>8.9254689478488753</v>
      </c>
      <c r="O12" s="96"/>
      <c r="P12" s="138"/>
      <c r="Q12" s="63"/>
      <c r="R12" s="65"/>
      <c r="T12" s="65"/>
      <c r="V12" s="63"/>
      <c r="X12" s="65"/>
    </row>
    <row r="13" spans="1:25" ht="23.1" customHeight="1" x14ac:dyDescent="0.2">
      <c r="A13" s="156" t="s">
        <v>42</v>
      </c>
      <c r="B13" s="156" t="s">
        <v>41</v>
      </c>
      <c r="C13" s="11"/>
      <c r="D13" s="12" t="s">
        <v>15</v>
      </c>
      <c r="E13" s="9"/>
      <c r="F13" s="8">
        <f>SUM(G13,I13,K13,M13)</f>
        <v>38969</v>
      </c>
      <c r="G13" s="7">
        <f>SUM(G14:G37)</f>
        <v>550</v>
      </c>
      <c r="H13" s="6">
        <f t="shared" si="0"/>
        <v>1.4113782750391335</v>
      </c>
      <c r="I13" s="7">
        <f>SUM(I14:I37)</f>
        <v>20956</v>
      </c>
      <c r="J13" s="6">
        <f t="shared" si="1"/>
        <v>53.776078421309251</v>
      </c>
      <c r="K13" s="7">
        <f>SUM(K14:K37)</f>
        <v>14996</v>
      </c>
      <c r="L13" s="6">
        <f t="shared" si="2"/>
        <v>38.481870204521549</v>
      </c>
      <c r="M13" s="7">
        <f>SUM(M14:M37)</f>
        <v>2467</v>
      </c>
      <c r="N13" s="6">
        <f t="shared" si="3"/>
        <v>6.3306730991300784</v>
      </c>
      <c r="O13" s="96"/>
      <c r="P13" s="138"/>
      <c r="Q13" s="63"/>
      <c r="R13" s="65"/>
      <c r="T13" s="65"/>
      <c r="V13" s="63"/>
      <c r="X13" s="65"/>
    </row>
    <row r="14" spans="1:25" ht="23.1" customHeight="1" x14ac:dyDescent="0.2">
      <c r="A14" s="157"/>
      <c r="B14" s="157"/>
      <c r="C14" s="11"/>
      <c r="D14" s="12" t="s">
        <v>40</v>
      </c>
      <c r="E14" s="9"/>
      <c r="F14" s="8">
        <f t="shared" ref="F14:F37" si="9">SUM(G14,I14,K14,M14)</f>
        <v>4931</v>
      </c>
      <c r="G14" s="7">
        <v>9</v>
      </c>
      <c r="H14" s="6">
        <f t="shared" ref="H14:H37" si="10">IF(G14=0,0,G14/$F14*100)</f>
        <v>0.18251875887243968</v>
      </c>
      <c r="I14" s="7">
        <v>1194</v>
      </c>
      <c r="J14" s="6">
        <f t="shared" ref="J14:J37" si="11">IF(I14=0,0,I14/$F14*100)</f>
        <v>24.214155343743663</v>
      </c>
      <c r="K14" s="7">
        <v>2565</v>
      </c>
      <c r="L14" s="6">
        <f t="shared" ref="L14:L37" si="12">IF(K14=0,0,K14/$F14*100)</f>
        <v>52.017846278645308</v>
      </c>
      <c r="M14" s="7">
        <v>1163</v>
      </c>
      <c r="N14" s="6">
        <f t="shared" ref="N14:N37" si="13">IF(M14=0,0,M14/$F14*100)</f>
        <v>23.585479618738592</v>
      </c>
      <c r="O14" s="96"/>
      <c r="P14" s="138"/>
      <c r="Q14" s="63"/>
      <c r="R14" s="65"/>
      <c r="T14" s="63"/>
      <c r="V14" s="63"/>
      <c r="X14" s="63"/>
      <c r="Y14" s="64"/>
    </row>
    <row r="15" spans="1:25" ht="23.1" customHeight="1" x14ac:dyDescent="0.2">
      <c r="A15" s="157"/>
      <c r="B15" s="157"/>
      <c r="C15" s="11"/>
      <c r="D15" s="12" t="s">
        <v>39</v>
      </c>
      <c r="E15" s="9"/>
      <c r="F15" s="8">
        <f t="shared" si="9"/>
        <v>432</v>
      </c>
      <c r="G15" s="7">
        <v>0</v>
      </c>
      <c r="H15" s="6">
        <f t="shared" si="10"/>
        <v>0</v>
      </c>
      <c r="I15" s="7">
        <v>266</v>
      </c>
      <c r="J15" s="6">
        <f t="shared" si="11"/>
        <v>61.574074074074069</v>
      </c>
      <c r="K15" s="7">
        <v>166</v>
      </c>
      <c r="L15" s="6">
        <f t="shared" si="12"/>
        <v>38.425925925925924</v>
      </c>
      <c r="M15" s="7">
        <v>0</v>
      </c>
      <c r="N15" s="6">
        <f t="shared" si="13"/>
        <v>0</v>
      </c>
      <c r="O15" s="96"/>
      <c r="P15" s="138"/>
      <c r="Q15" s="63"/>
      <c r="R15" s="65"/>
      <c r="T15" s="65"/>
      <c r="V15" s="63"/>
      <c r="X15" s="63"/>
      <c r="Y15" s="63"/>
    </row>
    <row r="16" spans="1:25" ht="23.1" customHeight="1" x14ac:dyDescent="0.2">
      <c r="A16" s="157"/>
      <c r="B16" s="157"/>
      <c r="C16" s="11"/>
      <c r="D16" s="12" t="s">
        <v>38</v>
      </c>
      <c r="E16" s="9"/>
      <c r="F16" s="8">
        <f t="shared" si="9"/>
        <v>1032</v>
      </c>
      <c r="G16" s="7">
        <v>0</v>
      </c>
      <c r="H16" s="6">
        <f t="shared" si="10"/>
        <v>0</v>
      </c>
      <c r="I16" s="7">
        <v>167</v>
      </c>
      <c r="J16" s="6">
        <f t="shared" si="11"/>
        <v>16.18217054263566</v>
      </c>
      <c r="K16" s="7">
        <v>652</v>
      </c>
      <c r="L16" s="6">
        <f t="shared" si="12"/>
        <v>63.178294573643413</v>
      </c>
      <c r="M16" s="7">
        <v>213</v>
      </c>
      <c r="N16" s="6">
        <f t="shared" si="13"/>
        <v>20.63953488372093</v>
      </c>
      <c r="O16" s="96"/>
      <c r="P16" s="138"/>
      <c r="Q16" s="63"/>
      <c r="R16" s="65"/>
      <c r="T16" s="65"/>
      <c r="V16" s="63"/>
      <c r="X16" s="65"/>
      <c r="Y16" s="65"/>
    </row>
    <row r="17" spans="1:25" ht="23.1" customHeight="1" x14ac:dyDescent="0.2">
      <c r="A17" s="157"/>
      <c r="B17" s="157"/>
      <c r="C17" s="11"/>
      <c r="D17" s="12" t="s">
        <v>37</v>
      </c>
      <c r="E17" s="9"/>
      <c r="F17" s="8">
        <f t="shared" si="9"/>
        <v>117</v>
      </c>
      <c r="G17" s="7">
        <v>0</v>
      </c>
      <c r="H17" s="6">
        <f t="shared" si="10"/>
        <v>0</v>
      </c>
      <c r="I17" s="7">
        <v>117</v>
      </c>
      <c r="J17" s="6">
        <f t="shared" si="11"/>
        <v>100</v>
      </c>
      <c r="K17" s="7">
        <v>0</v>
      </c>
      <c r="L17" s="6">
        <f t="shared" si="12"/>
        <v>0</v>
      </c>
      <c r="M17" s="7">
        <v>0</v>
      </c>
      <c r="N17" s="6">
        <f t="shared" si="13"/>
        <v>0</v>
      </c>
      <c r="O17" s="96"/>
      <c r="P17" s="138"/>
      <c r="Q17" s="63"/>
      <c r="R17" s="65"/>
      <c r="T17" s="65"/>
      <c r="V17" s="63"/>
      <c r="X17" s="65"/>
      <c r="Y17" s="63"/>
    </row>
    <row r="18" spans="1:25" ht="23.1" customHeight="1" x14ac:dyDescent="0.2">
      <c r="A18" s="157"/>
      <c r="B18" s="157"/>
      <c r="C18" s="11"/>
      <c r="D18" s="12" t="s">
        <v>36</v>
      </c>
      <c r="E18" s="9"/>
      <c r="F18" s="8">
        <f t="shared" si="9"/>
        <v>671</v>
      </c>
      <c r="G18" s="7">
        <v>0</v>
      </c>
      <c r="H18" s="6">
        <f t="shared" si="10"/>
        <v>0</v>
      </c>
      <c r="I18" s="7">
        <v>208</v>
      </c>
      <c r="J18" s="6">
        <f t="shared" si="11"/>
        <v>30.998509687034275</v>
      </c>
      <c r="K18" s="7">
        <v>455</v>
      </c>
      <c r="L18" s="6">
        <f t="shared" si="12"/>
        <v>67.809239940387471</v>
      </c>
      <c r="M18" s="7">
        <v>8</v>
      </c>
      <c r="N18" s="6">
        <f t="shared" si="13"/>
        <v>1.1922503725782414</v>
      </c>
      <c r="O18" s="96"/>
      <c r="P18" s="138"/>
      <c r="Q18" s="63"/>
      <c r="R18" s="65"/>
      <c r="T18" s="65"/>
      <c r="V18" s="63"/>
      <c r="X18" s="65"/>
      <c r="Y18" s="65"/>
    </row>
    <row r="19" spans="1:25" ht="23.1" customHeight="1" x14ac:dyDescent="0.2">
      <c r="A19" s="157"/>
      <c r="B19" s="157"/>
      <c r="C19" s="11"/>
      <c r="D19" s="12" t="s">
        <v>35</v>
      </c>
      <c r="E19" s="9"/>
      <c r="F19" s="8">
        <f t="shared" si="9"/>
        <v>99</v>
      </c>
      <c r="G19" s="7">
        <v>0</v>
      </c>
      <c r="H19" s="6">
        <f t="shared" si="10"/>
        <v>0</v>
      </c>
      <c r="I19" s="7">
        <v>0</v>
      </c>
      <c r="J19" s="6">
        <f t="shared" si="11"/>
        <v>0</v>
      </c>
      <c r="K19" s="7">
        <v>99</v>
      </c>
      <c r="L19" s="6">
        <f t="shared" si="12"/>
        <v>100</v>
      </c>
      <c r="M19" s="7">
        <v>0</v>
      </c>
      <c r="N19" s="6">
        <f t="shared" si="13"/>
        <v>0</v>
      </c>
      <c r="O19" s="96"/>
      <c r="P19" s="138"/>
      <c r="Q19" s="63"/>
      <c r="R19" s="65"/>
      <c r="T19" s="63"/>
      <c r="V19" s="63"/>
      <c r="X19" s="65"/>
      <c r="Y19" s="65"/>
    </row>
    <row r="20" spans="1:25" ht="23.1" customHeight="1" x14ac:dyDescent="0.2">
      <c r="A20" s="157"/>
      <c r="B20" s="157"/>
      <c r="C20" s="11"/>
      <c r="D20" s="12" t="s">
        <v>34</v>
      </c>
      <c r="E20" s="9"/>
      <c r="F20" s="8">
        <f t="shared" si="9"/>
        <v>769</v>
      </c>
      <c r="G20" s="7">
        <v>0</v>
      </c>
      <c r="H20" s="6">
        <f t="shared" si="10"/>
        <v>0</v>
      </c>
      <c r="I20" s="7">
        <v>227</v>
      </c>
      <c r="J20" s="6">
        <f t="shared" si="11"/>
        <v>29.518855656697006</v>
      </c>
      <c r="K20" s="7">
        <v>168</v>
      </c>
      <c r="L20" s="6">
        <f t="shared" si="12"/>
        <v>21.846553966189859</v>
      </c>
      <c r="M20" s="7">
        <v>374</v>
      </c>
      <c r="N20" s="6">
        <f t="shared" si="13"/>
        <v>48.634590377113135</v>
      </c>
      <c r="O20" s="96"/>
      <c r="P20" s="138"/>
      <c r="Q20" s="63"/>
      <c r="R20" s="65"/>
      <c r="T20" s="65"/>
      <c r="V20" s="63"/>
      <c r="X20" s="63"/>
      <c r="Y20" s="65"/>
    </row>
    <row r="21" spans="1:25" ht="23.1" customHeight="1" x14ac:dyDescent="0.2">
      <c r="A21" s="157"/>
      <c r="B21" s="157"/>
      <c r="C21" s="11"/>
      <c r="D21" s="12" t="s">
        <v>33</v>
      </c>
      <c r="E21" s="9"/>
      <c r="F21" s="8">
        <f t="shared" si="9"/>
        <v>2554</v>
      </c>
      <c r="G21" s="7">
        <v>0</v>
      </c>
      <c r="H21" s="6">
        <f t="shared" si="10"/>
        <v>0</v>
      </c>
      <c r="I21" s="7">
        <v>1481</v>
      </c>
      <c r="J21" s="6">
        <f t="shared" si="11"/>
        <v>57.987470634299143</v>
      </c>
      <c r="K21" s="7">
        <v>1073</v>
      </c>
      <c r="L21" s="6">
        <f t="shared" si="12"/>
        <v>42.012529365700864</v>
      </c>
      <c r="M21" s="7">
        <v>0</v>
      </c>
      <c r="N21" s="6">
        <f t="shared" si="13"/>
        <v>0</v>
      </c>
      <c r="O21" s="96"/>
      <c r="P21" s="138"/>
      <c r="Q21" s="63"/>
      <c r="R21" s="65"/>
      <c r="T21" s="65"/>
      <c r="V21" s="63"/>
      <c r="X21" s="65"/>
      <c r="Y21" s="63"/>
    </row>
    <row r="22" spans="1:25" ht="23.1" customHeight="1" x14ac:dyDescent="0.2">
      <c r="A22" s="157"/>
      <c r="B22" s="157"/>
      <c r="C22" s="11"/>
      <c r="D22" s="12" t="s">
        <v>32</v>
      </c>
      <c r="E22" s="9"/>
      <c r="F22" s="8">
        <f t="shared" si="9"/>
        <v>39</v>
      </c>
      <c r="G22" s="7">
        <v>0</v>
      </c>
      <c r="H22" s="6">
        <f t="shared" si="10"/>
        <v>0</v>
      </c>
      <c r="I22" s="7">
        <v>0</v>
      </c>
      <c r="J22" s="6">
        <f t="shared" si="11"/>
        <v>0</v>
      </c>
      <c r="K22" s="7">
        <v>0</v>
      </c>
      <c r="L22" s="6">
        <f t="shared" si="12"/>
        <v>0</v>
      </c>
      <c r="M22" s="7">
        <v>39</v>
      </c>
      <c r="N22" s="6">
        <f t="shared" si="13"/>
        <v>100</v>
      </c>
      <c r="O22" s="96"/>
      <c r="P22" s="138"/>
      <c r="Q22" s="63"/>
      <c r="R22" s="65"/>
      <c r="T22" s="65"/>
      <c r="V22" s="63"/>
      <c r="X22" s="65"/>
      <c r="Y22" s="65"/>
    </row>
    <row r="23" spans="1:25" ht="23.1" customHeight="1" x14ac:dyDescent="0.2">
      <c r="A23" s="157"/>
      <c r="B23" s="157"/>
      <c r="C23" s="11"/>
      <c r="D23" s="12" t="s">
        <v>31</v>
      </c>
      <c r="E23" s="9"/>
      <c r="F23" s="8">
        <f t="shared" si="9"/>
        <v>918</v>
      </c>
      <c r="G23" s="7">
        <v>0</v>
      </c>
      <c r="H23" s="6">
        <f t="shared" si="10"/>
        <v>0</v>
      </c>
      <c r="I23" s="7">
        <v>548</v>
      </c>
      <c r="J23" s="6">
        <f t="shared" si="11"/>
        <v>59.694989106753816</v>
      </c>
      <c r="K23" s="7">
        <v>370</v>
      </c>
      <c r="L23" s="6">
        <f t="shared" si="12"/>
        <v>40.305010893246184</v>
      </c>
      <c r="M23" s="7">
        <v>0</v>
      </c>
      <c r="N23" s="6">
        <f t="shared" si="13"/>
        <v>0</v>
      </c>
      <c r="O23" s="96"/>
      <c r="P23" s="138"/>
      <c r="Q23" s="63"/>
      <c r="R23" s="65"/>
      <c r="T23" s="65"/>
      <c r="V23" s="63"/>
      <c r="X23" s="63"/>
      <c r="Y23" s="65"/>
    </row>
    <row r="24" spans="1:25" ht="23.1" customHeight="1" x14ac:dyDescent="0.2">
      <c r="A24" s="157"/>
      <c r="B24" s="157"/>
      <c r="C24" s="11"/>
      <c r="D24" s="12" t="s">
        <v>30</v>
      </c>
      <c r="E24" s="9"/>
      <c r="F24" s="8">
        <f t="shared" si="9"/>
        <v>101</v>
      </c>
      <c r="G24" s="7">
        <v>0</v>
      </c>
      <c r="H24" s="6">
        <f t="shared" si="10"/>
        <v>0</v>
      </c>
      <c r="I24" s="7">
        <v>101</v>
      </c>
      <c r="J24" s="6">
        <f t="shared" si="11"/>
        <v>100</v>
      </c>
      <c r="K24" s="7">
        <v>0</v>
      </c>
      <c r="L24" s="6">
        <f t="shared" si="12"/>
        <v>0</v>
      </c>
      <c r="M24" s="7">
        <v>0</v>
      </c>
      <c r="N24" s="6">
        <f t="shared" si="13"/>
        <v>0</v>
      </c>
      <c r="O24" s="96"/>
      <c r="P24" s="138"/>
      <c r="Q24" s="63"/>
      <c r="R24" s="65"/>
      <c r="T24" s="65"/>
      <c r="V24" s="63"/>
      <c r="X24" s="65"/>
      <c r="Y24" s="65"/>
    </row>
    <row r="25" spans="1:25" ht="23.1" customHeight="1" x14ac:dyDescent="0.2">
      <c r="A25" s="157"/>
      <c r="B25" s="157"/>
      <c r="C25" s="11"/>
      <c r="D25" s="10" t="s">
        <v>29</v>
      </c>
      <c r="E25" s="9"/>
      <c r="F25" s="8">
        <f t="shared" si="9"/>
        <v>329</v>
      </c>
      <c r="G25" s="7">
        <v>0</v>
      </c>
      <c r="H25" s="6">
        <f t="shared" si="10"/>
        <v>0</v>
      </c>
      <c r="I25" s="7">
        <v>0</v>
      </c>
      <c r="J25" s="6">
        <f t="shared" si="11"/>
        <v>0</v>
      </c>
      <c r="K25" s="7">
        <v>329</v>
      </c>
      <c r="L25" s="6">
        <f t="shared" si="12"/>
        <v>100</v>
      </c>
      <c r="M25" s="7">
        <v>0</v>
      </c>
      <c r="N25" s="6">
        <f t="shared" si="13"/>
        <v>0</v>
      </c>
      <c r="O25" s="96"/>
      <c r="P25" s="138"/>
      <c r="Q25" s="63"/>
      <c r="R25" s="65"/>
      <c r="T25" s="65"/>
      <c r="V25" s="63"/>
      <c r="X25" s="63"/>
      <c r="Y25" s="65"/>
    </row>
    <row r="26" spans="1:25" ht="23.1" customHeight="1" x14ac:dyDescent="0.2">
      <c r="A26" s="157"/>
      <c r="B26" s="157"/>
      <c r="C26" s="11"/>
      <c r="D26" s="12" t="s">
        <v>28</v>
      </c>
      <c r="E26" s="9"/>
      <c r="F26" s="8">
        <f t="shared" si="9"/>
        <v>1843</v>
      </c>
      <c r="G26" s="7">
        <v>0</v>
      </c>
      <c r="H26" s="6">
        <f t="shared" si="10"/>
        <v>0</v>
      </c>
      <c r="I26" s="7">
        <v>1127</v>
      </c>
      <c r="J26" s="6">
        <f t="shared" si="11"/>
        <v>61.150298426478564</v>
      </c>
      <c r="K26" s="7">
        <v>629</v>
      </c>
      <c r="L26" s="6">
        <f t="shared" si="12"/>
        <v>34.129137276180145</v>
      </c>
      <c r="M26" s="7">
        <v>87</v>
      </c>
      <c r="N26" s="6">
        <f t="shared" si="13"/>
        <v>4.7205642973412916</v>
      </c>
      <c r="O26" s="96"/>
      <c r="P26" s="138"/>
      <c r="Q26" s="63"/>
      <c r="R26" s="65"/>
      <c r="T26" s="65"/>
      <c r="V26" s="63"/>
      <c r="X26" s="65"/>
      <c r="Y26" s="65"/>
    </row>
    <row r="27" spans="1:25" ht="23.1" customHeight="1" x14ac:dyDescent="0.2">
      <c r="A27" s="157"/>
      <c r="B27" s="157"/>
      <c r="C27" s="11"/>
      <c r="D27" s="12" t="s">
        <v>27</v>
      </c>
      <c r="E27" s="9"/>
      <c r="F27" s="8">
        <f t="shared" si="9"/>
        <v>348</v>
      </c>
      <c r="G27" s="7">
        <v>0</v>
      </c>
      <c r="H27" s="6">
        <f t="shared" si="10"/>
        <v>0</v>
      </c>
      <c r="I27" s="7">
        <v>92</v>
      </c>
      <c r="J27" s="6">
        <f t="shared" si="11"/>
        <v>26.436781609195403</v>
      </c>
      <c r="K27" s="7">
        <v>256</v>
      </c>
      <c r="L27" s="6">
        <f t="shared" si="12"/>
        <v>73.563218390804593</v>
      </c>
      <c r="M27" s="7">
        <v>0</v>
      </c>
      <c r="N27" s="6">
        <f t="shared" si="13"/>
        <v>0</v>
      </c>
      <c r="O27" s="96"/>
      <c r="P27" s="138"/>
      <c r="Q27" s="63"/>
      <c r="R27" s="65"/>
      <c r="T27" s="65"/>
      <c r="V27" s="63"/>
      <c r="X27" s="65"/>
      <c r="Y27" s="63"/>
    </row>
    <row r="28" spans="1:25" ht="23.1" customHeight="1" x14ac:dyDescent="0.2">
      <c r="A28" s="157"/>
      <c r="B28" s="157"/>
      <c r="C28" s="11"/>
      <c r="D28" s="12" t="s">
        <v>26</v>
      </c>
      <c r="E28" s="9"/>
      <c r="F28" s="8">
        <f t="shared" si="9"/>
        <v>1049</v>
      </c>
      <c r="G28" s="7">
        <v>387</v>
      </c>
      <c r="H28" s="6">
        <f t="shared" si="10"/>
        <v>36.892278360343184</v>
      </c>
      <c r="I28" s="7">
        <v>10</v>
      </c>
      <c r="J28" s="6">
        <f t="shared" si="11"/>
        <v>0.95328884652049573</v>
      </c>
      <c r="K28" s="7">
        <v>652</v>
      </c>
      <c r="L28" s="6">
        <f t="shared" si="12"/>
        <v>62.154432793136316</v>
      </c>
      <c r="M28" s="7">
        <v>0</v>
      </c>
      <c r="N28" s="6">
        <f t="shared" si="13"/>
        <v>0</v>
      </c>
      <c r="O28" s="96"/>
      <c r="P28" s="138"/>
      <c r="Q28" s="63"/>
      <c r="R28" s="65"/>
      <c r="T28" s="65"/>
      <c r="V28" s="63"/>
      <c r="X28" s="63"/>
      <c r="Y28" s="65"/>
    </row>
    <row r="29" spans="1:25" ht="23.1" customHeight="1" x14ac:dyDescent="0.2">
      <c r="A29" s="157"/>
      <c r="B29" s="157"/>
      <c r="C29" s="11"/>
      <c r="D29" s="12" t="s">
        <v>25</v>
      </c>
      <c r="E29" s="9"/>
      <c r="F29" s="8">
        <f t="shared" si="9"/>
        <v>1060</v>
      </c>
      <c r="G29" s="7">
        <v>0</v>
      </c>
      <c r="H29" s="6">
        <f t="shared" si="10"/>
        <v>0</v>
      </c>
      <c r="I29" s="7">
        <v>461</v>
      </c>
      <c r="J29" s="6">
        <f t="shared" si="11"/>
        <v>43.490566037735853</v>
      </c>
      <c r="K29" s="7">
        <v>599</v>
      </c>
      <c r="L29" s="6">
        <f t="shared" si="12"/>
        <v>56.509433962264154</v>
      </c>
      <c r="M29" s="7">
        <v>0</v>
      </c>
      <c r="N29" s="6">
        <f t="shared" si="13"/>
        <v>0</v>
      </c>
      <c r="O29" s="96"/>
      <c r="P29" s="138"/>
      <c r="Q29" s="63"/>
      <c r="R29" s="65"/>
      <c r="T29" s="65"/>
      <c r="V29" s="63"/>
      <c r="X29" s="65"/>
      <c r="Y29" s="65"/>
    </row>
    <row r="30" spans="1:25" ht="23.1" customHeight="1" x14ac:dyDescent="0.2">
      <c r="A30" s="157"/>
      <c r="B30" s="157"/>
      <c r="C30" s="11"/>
      <c r="D30" s="12" t="s">
        <v>24</v>
      </c>
      <c r="E30" s="9"/>
      <c r="F30" s="8">
        <f t="shared" si="9"/>
        <v>1210</v>
      </c>
      <c r="G30" s="7">
        <v>0</v>
      </c>
      <c r="H30" s="6">
        <f t="shared" si="10"/>
        <v>0</v>
      </c>
      <c r="I30" s="7">
        <v>107</v>
      </c>
      <c r="J30" s="6">
        <f t="shared" si="11"/>
        <v>8.8429752066115697</v>
      </c>
      <c r="K30" s="7">
        <v>1103</v>
      </c>
      <c r="L30" s="6">
        <f t="shared" si="12"/>
        <v>91.15702479338843</v>
      </c>
      <c r="M30" s="7">
        <v>0</v>
      </c>
      <c r="N30" s="6">
        <f t="shared" si="13"/>
        <v>0</v>
      </c>
      <c r="O30" s="96"/>
      <c r="P30" s="138"/>
      <c r="Q30" s="63"/>
      <c r="R30" s="65"/>
      <c r="T30" s="65"/>
      <c r="V30" s="63"/>
      <c r="X30" s="65"/>
      <c r="Y30" s="65"/>
    </row>
    <row r="31" spans="1:25" ht="23.1" customHeight="1" x14ac:dyDescent="0.2">
      <c r="A31" s="157"/>
      <c r="B31" s="157"/>
      <c r="C31" s="11"/>
      <c r="D31" s="12" t="s">
        <v>23</v>
      </c>
      <c r="E31" s="9"/>
      <c r="F31" s="8">
        <f t="shared" si="9"/>
        <v>3816</v>
      </c>
      <c r="G31" s="7">
        <v>0</v>
      </c>
      <c r="H31" s="6">
        <f t="shared" si="10"/>
        <v>0</v>
      </c>
      <c r="I31" s="7">
        <v>1760</v>
      </c>
      <c r="J31" s="6">
        <f t="shared" si="11"/>
        <v>46.121593291404608</v>
      </c>
      <c r="K31" s="7">
        <v>1983</v>
      </c>
      <c r="L31" s="6">
        <f t="shared" si="12"/>
        <v>51.965408805031444</v>
      </c>
      <c r="M31" s="7">
        <v>73</v>
      </c>
      <c r="N31" s="6">
        <f t="shared" si="13"/>
        <v>1.9129979035639413</v>
      </c>
      <c r="O31" s="96"/>
      <c r="P31" s="138"/>
      <c r="Q31" s="63"/>
      <c r="R31" s="65"/>
      <c r="T31" s="65"/>
      <c r="V31" s="63"/>
      <c r="X31" s="63"/>
      <c r="Y31" s="63"/>
    </row>
    <row r="32" spans="1:25" ht="23.1" customHeight="1" x14ac:dyDescent="0.2">
      <c r="A32" s="157"/>
      <c r="B32" s="157"/>
      <c r="C32" s="11"/>
      <c r="D32" s="12" t="s">
        <v>22</v>
      </c>
      <c r="E32" s="9"/>
      <c r="F32" s="8">
        <f t="shared" si="9"/>
        <v>771</v>
      </c>
      <c r="G32" s="7">
        <v>0</v>
      </c>
      <c r="H32" s="6">
        <f t="shared" si="10"/>
        <v>0</v>
      </c>
      <c r="I32" s="7">
        <v>771</v>
      </c>
      <c r="J32" s="6">
        <f t="shared" si="11"/>
        <v>100</v>
      </c>
      <c r="K32" s="7">
        <v>0</v>
      </c>
      <c r="L32" s="6">
        <f t="shared" si="12"/>
        <v>0</v>
      </c>
      <c r="M32" s="7">
        <v>0</v>
      </c>
      <c r="N32" s="6">
        <f t="shared" si="13"/>
        <v>0</v>
      </c>
      <c r="O32" s="96"/>
      <c r="Y32" s="63"/>
    </row>
    <row r="33" spans="1:25" ht="24" customHeight="1" x14ac:dyDescent="0.2">
      <c r="A33" s="157"/>
      <c r="B33" s="157"/>
      <c r="C33" s="11"/>
      <c r="D33" s="12" t="s">
        <v>21</v>
      </c>
      <c r="E33" s="9"/>
      <c r="F33" s="8">
        <f t="shared" si="9"/>
        <v>8237</v>
      </c>
      <c r="G33" s="7">
        <v>0</v>
      </c>
      <c r="H33" s="6">
        <f t="shared" si="10"/>
        <v>0</v>
      </c>
      <c r="I33" s="7">
        <v>6702</v>
      </c>
      <c r="J33" s="6">
        <f t="shared" si="11"/>
        <v>81.364574481000361</v>
      </c>
      <c r="K33" s="7">
        <v>1535</v>
      </c>
      <c r="L33" s="6">
        <f t="shared" si="12"/>
        <v>18.635425518999636</v>
      </c>
      <c r="M33" s="7">
        <v>0</v>
      </c>
      <c r="N33" s="6">
        <f t="shared" si="13"/>
        <v>0</v>
      </c>
      <c r="O33" s="96"/>
      <c r="P33" s="138"/>
      <c r="Q33" s="63"/>
      <c r="R33" s="63"/>
      <c r="T33" s="65"/>
      <c r="V33" s="63"/>
      <c r="X33" s="63"/>
      <c r="Y33" s="65"/>
    </row>
    <row r="34" spans="1:25" ht="23.1" customHeight="1" x14ac:dyDescent="0.2">
      <c r="A34" s="157"/>
      <c r="B34" s="157"/>
      <c r="C34" s="11"/>
      <c r="D34" s="12" t="s">
        <v>20</v>
      </c>
      <c r="E34" s="9"/>
      <c r="F34" s="8">
        <f t="shared" si="9"/>
        <v>2352</v>
      </c>
      <c r="G34" s="7">
        <v>0</v>
      </c>
      <c r="H34" s="6">
        <f t="shared" si="10"/>
        <v>0</v>
      </c>
      <c r="I34" s="7">
        <v>2047</v>
      </c>
      <c r="J34" s="6">
        <f t="shared" si="11"/>
        <v>87.032312925170061</v>
      </c>
      <c r="K34" s="7">
        <v>305</v>
      </c>
      <c r="L34" s="6">
        <f t="shared" si="12"/>
        <v>12.96768707482993</v>
      </c>
      <c r="M34" s="7">
        <v>0</v>
      </c>
      <c r="N34" s="6">
        <f t="shared" si="13"/>
        <v>0</v>
      </c>
      <c r="O34" s="96"/>
      <c r="P34" s="138"/>
      <c r="Q34" s="63"/>
      <c r="R34" s="63"/>
      <c r="T34" s="63"/>
      <c r="V34" s="63"/>
      <c r="X34" s="63"/>
      <c r="Y34" s="65"/>
    </row>
    <row r="35" spans="1:25" ht="23.1" customHeight="1" x14ac:dyDescent="0.2">
      <c r="A35" s="157"/>
      <c r="B35" s="157"/>
      <c r="C35" s="11"/>
      <c r="D35" s="12" t="s">
        <v>19</v>
      </c>
      <c r="E35" s="9"/>
      <c r="F35" s="8">
        <f t="shared" si="9"/>
        <v>1280</v>
      </c>
      <c r="G35" s="7">
        <v>0</v>
      </c>
      <c r="H35" s="6">
        <f t="shared" si="10"/>
        <v>0</v>
      </c>
      <c r="I35" s="7">
        <v>1155</v>
      </c>
      <c r="J35" s="6">
        <f t="shared" si="11"/>
        <v>90.234375</v>
      </c>
      <c r="K35" s="7">
        <v>0</v>
      </c>
      <c r="L35" s="6">
        <f t="shared" si="12"/>
        <v>0</v>
      </c>
      <c r="M35" s="7">
        <v>125</v>
      </c>
      <c r="N35" s="6">
        <f t="shared" si="13"/>
        <v>9.765625</v>
      </c>
      <c r="O35" s="96"/>
      <c r="P35" s="138"/>
      <c r="Q35" s="63"/>
      <c r="R35" s="65"/>
      <c r="T35" s="65"/>
      <c r="V35" s="63"/>
      <c r="X35" s="65"/>
      <c r="Y35" s="63"/>
    </row>
    <row r="36" spans="1:25" ht="23.1" customHeight="1" x14ac:dyDescent="0.2">
      <c r="A36" s="157"/>
      <c r="B36" s="157"/>
      <c r="C36" s="11"/>
      <c r="D36" s="12" t="s">
        <v>18</v>
      </c>
      <c r="E36" s="9"/>
      <c r="F36" s="8">
        <f t="shared" si="9"/>
        <v>3199</v>
      </c>
      <c r="G36" s="7">
        <v>154</v>
      </c>
      <c r="H36" s="6">
        <f t="shared" si="10"/>
        <v>4.814004376367615</v>
      </c>
      <c r="I36" s="7">
        <v>2007</v>
      </c>
      <c r="J36" s="6">
        <f t="shared" si="11"/>
        <v>62.738355736167549</v>
      </c>
      <c r="K36" s="7">
        <v>1038</v>
      </c>
      <c r="L36" s="6">
        <f t="shared" si="12"/>
        <v>32.447639887464838</v>
      </c>
      <c r="M36" s="7">
        <v>0</v>
      </c>
      <c r="N36" s="6">
        <f t="shared" si="13"/>
        <v>0</v>
      </c>
      <c r="O36" s="96"/>
      <c r="P36" s="138"/>
      <c r="Q36" s="63"/>
      <c r="R36" s="65"/>
      <c r="T36" s="65"/>
      <c r="V36" s="63"/>
      <c r="X36" s="65"/>
      <c r="Y36" s="63"/>
    </row>
    <row r="37" spans="1:25" ht="23.1" customHeight="1" x14ac:dyDescent="0.2">
      <c r="A37" s="157"/>
      <c r="B37" s="158"/>
      <c r="C37" s="11"/>
      <c r="D37" s="12" t="s">
        <v>17</v>
      </c>
      <c r="E37" s="9"/>
      <c r="F37" s="8">
        <f t="shared" si="9"/>
        <v>1812</v>
      </c>
      <c r="G37" s="7">
        <v>0</v>
      </c>
      <c r="H37" s="6">
        <f t="shared" si="10"/>
        <v>0</v>
      </c>
      <c r="I37" s="7">
        <v>408</v>
      </c>
      <c r="J37" s="6">
        <f t="shared" si="11"/>
        <v>22.516556291390728</v>
      </c>
      <c r="K37" s="7">
        <v>1019</v>
      </c>
      <c r="L37" s="6">
        <f t="shared" si="12"/>
        <v>56.236203090507729</v>
      </c>
      <c r="M37" s="7">
        <v>385</v>
      </c>
      <c r="N37" s="6">
        <f t="shared" si="13"/>
        <v>21.247240618101547</v>
      </c>
      <c r="O37" s="96"/>
      <c r="P37" s="138"/>
      <c r="Q37" s="63"/>
      <c r="R37" s="63"/>
      <c r="T37" s="65"/>
      <c r="V37" s="63"/>
      <c r="X37" s="63"/>
      <c r="Y37" s="63"/>
    </row>
    <row r="38" spans="1:25" ht="23.1" customHeight="1" x14ac:dyDescent="0.2">
      <c r="A38" s="157"/>
      <c r="B38" s="156" t="s">
        <v>16</v>
      </c>
      <c r="C38" s="11"/>
      <c r="D38" s="12" t="s">
        <v>15</v>
      </c>
      <c r="E38" s="9"/>
      <c r="F38" s="8">
        <f>SUM(G38,I38,K38,M38)</f>
        <v>40512</v>
      </c>
      <c r="G38" s="7">
        <f>SUM(G39:G53)</f>
        <v>405</v>
      </c>
      <c r="H38" s="6">
        <f t="shared" si="0"/>
        <v>0.99970379146919419</v>
      </c>
      <c r="I38" s="7">
        <f>SUM(I39:I53)</f>
        <v>17988</v>
      </c>
      <c r="J38" s="6">
        <f t="shared" si="1"/>
        <v>44.40165876777251</v>
      </c>
      <c r="K38" s="7">
        <f>SUM(K39:K53)</f>
        <v>16357</v>
      </c>
      <c r="L38" s="6">
        <f t="shared" si="2"/>
        <v>40.375691153238549</v>
      </c>
      <c r="M38" s="7">
        <f>SUM(M39:M53)</f>
        <v>5762</v>
      </c>
      <c r="N38" s="6">
        <f t="shared" si="3"/>
        <v>14.222946287519747</v>
      </c>
      <c r="O38" s="96"/>
      <c r="P38" s="138"/>
      <c r="Q38" s="63"/>
      <c r="R38" s="63"/>
      <c r="T38" s="63"/>
      <c r="V38" s="63"/>
      <c r="X38" s="63"/>
      <c r="Y38" s="63"/>
    </row>
    <row r="39" spans="1:25" ht="23.1" customHeight="1" x14ac:dyDescent="0.2">
      <c r="A39" s="157"/>
      <c r="B39" s="157"/>
      <c r="C39" s="11"/>
      <c r="D39" s="12" t="s">
        <v>14</v>
      </c>
      <c r="E39" s="9"/>
      <c r="F39" s="8">
        <f t="shared" ref="F39:F53" si="14">SUM(G39,I39,K39,M39)</f>
        <v>85</v>
      </c>
      <c r="G39" s="7">
        <v>5</v>
      </c>
      <c r="H39" s="6">
        <f t="shared" ref="H39:H53" si="15">IF(G39=0,0,G39/$F39*100)</f>
        <v>5.8823529411764701</v>
      </c>
      <c r="I39" s="7">
        <v>7</v>
      </c>
      <c r="J39" s="6">
        <f t="shared" ref="J39:J53" si="16">IF(I39=0,0,I39/$F39*100)</f>
        <v>8.235294117647058</v>
      </c>
      <c r="K39" s="7">
        <v>73</v>
      </c>
      <c r="L39" s="6">
        <f t="shared" ref="L39:L53" si="17">IF(K39=0,0,K39/$F39*100)</f>
        <v>85.882352941176464</v>
      </c>
      <c r="M39" s="7">
        <v>0</v>
      </c>
      <c r="N39" s="6">
        <f t="shared" ref="N39:N53" si="18">IF(M39=0,0,M39/$F39*100)</f>
        <v>0</v>
      </c>
      <c r="O39" s="96"/>
      <c r="P39" s="138"/>
      <c r="Q39" s="63"/>
      <c r="R39" s="65"/>
      <c r="T39" s="65"/>
      <c r="V39" s="63"/>
      <c r="X39" s="65"/>
      <c r="Y39" s="63"/>
    </row>
    <row r="40" spans="1:25" ht="23.1" customHeight="1" x14ac:dyDescent="0.2">
      <c r="A40" s="157"/>
      <c r="B40" s="157"/>
      <c r="C40" s="11"/>
      <c r="D40" s="12" t="s">
        <v>13</v>
      </c>
      <c r="E40" s="9"/>
      <c r="F40" s="8">
        <f t="shared" si="14"/>
        <v>2252</v>
      </c>
      <c r="G40" s="7">
        <v>51</v>
      </c>
      <c r="H40" s="6">
        <f t="shared" si="15"/>
        <v>2.2646536412078153</v>
      </c>
      <c r="I40" s="7">
        <v>1369</v>
      </c>
      <c r="J40" s="6">
        <f t="shared" si="16"/>
        <v>60.790408525754877</v>
      </c>
      <c r="K40" s="7">
        <v>672</v>
      </c>
      <c r="L40" s="6">
        <f t="shared" si="17"/>
        <v>29.840142095914739</v>
      </c>
      <c r="M40" s="7">
        <v>160</v>
      </c>
      <c r="N40" s="6">
        <f t="shared" si="18"/>
        <v>7.104795737122557</v>
      </c>
      <c r="O40" s="96"/>
      <c r="P40" s="138"/>
      <c r="Q40" s="63"/>
      <c r="R40" s="63"/>
      <c r="T40" s="65"/>
      <c r="V40" s="63"/>
      <c r="X40" s="65"/>
      <c r="Y40" s="63"/>
    </row>
    <row r="41" spans="1:25" ht="23.1" customHeight="1" x14ac:dyDescent="0.2">
      <c r="A41" s="157"/>
      <c r="B41" s="157"/>
      <c r="C41" s="11"/>
      <c r="D41" s="12" t="s">
        <v>12</v>
      </c>
      <c r="E41" s="9"/>
      <c r="F41" s="8">
        <f t="shared" si="14"/>
        <v>294</v>
      </c>
      <c r="G41" s="7">
        <v>0</v>
      </c>
      <c r="H41" s="6">
        <f t="shared" si="15"/>
        <v>0</v>
      </c>
      <c r="I41" s="7">
        <v>66</v>
      </c>
      <c r="J41" s="6">
        <f t="shared" si="16"/>
        <v>22.448979591836736</v>
      </c>
      <c r="K41" s="7">
        <v>228</v>
      </c>
      <c r="L41" s="6">
        <f t="shared" si="17"/>
        <v>77.551020408163268</v>
      </c>
      <c r="M41" s="7">
        <v>0</v>
      </c>
      <c r="N41" s="6">
        <f t="shared" si="18"/>
        <v>0</v>
      </c>
      <c r="O41" s="96"/>
      <c r="P41" s="138"/>
      <c r="Q41" s="63"/>
      <c r="R41" s="65"/>
      <c r="T41" s="65"/>
      <c r="V41" s="63"/>
      <c r="X41" s="63"/>
      <c r="Y41" s="63"/>
    </row>
    <row r="42" spans="1:25" ht="23.1" customHeight="1" x14ac:dyDescent="0.2">
      <c r="A42" s="157"/>
      <c r="B42" s="157"/>
      <c r="C42" s="11"/>
      <c r="D42" s="12" t="s">
        <v>11</v>
      </c>
      <c r="E42" s="9"/>
      <c r="F42" s="8">
        <f t="shared" si="14"/>
        <v>978</v>
      </c>
      <c r="G42" s="7">
        <v>0</v>
      </c>
      <c r="H42" s="6">
        <f t="shared" si="15"/>
        <v>0</v>
      </c>
      <c r="I42" s="7">
        <v>961</v>
      </c>
      <c r="J42" s="6">
        <f t="shared" si="16"/>
        <v>98.261758691206552</v>
      </c>
      <c r="K42" s="7">
        <v>11</v>
      </c>
      <c r="L42" s="6">
        <f t="shared" si="17"/>
        <v>1.1247443762781186</v>
      </c>
      <c r="M42" s="7">
        <v>6</v>
      </c>
      <c r="N42" s="6">
        <f t="shared" si="18"/>
        <v>0.61349693251533743</v>
      </c>
      <c r="O42" s="96"/>
      <c r="P42" s="138"/>
      <c r="Q42" s="63"/>
      <c r="R42" s="63"/>
      <c r="T42" s="63"/>
      <c r="V42" s="63"/>
      <c r="X42" s="63"/>
      <c r="Y42" s="63"/>
    </row>
    <row r="43" spans="1:25" ht="23.1" customHeight="1" x14ac:dyDescent="0.2">
      <c r="A43" s="157"/>
      <c r="B43" s="157"/>
      <c r="C43" s="11"/>
      <c r="D43" s="12" t="s">
        <v>10</v>
      </c>
      <c r="E43" s="9"/>
      <c r="F43" s="8">
        <f t="shared" si="14"/>
        <v>2262</v>
      </c>
      <c r="G43" s="7">
        <v>44</v>
      </c>
      <c r="H43" s="6">
        <f t="shared" si="15"/>
        <v>1.9451812555260832</v>
      </c>
      <c r="I43" s="7">
        <v>406</v>
      </c>
      <c r="J43" s="6">
        <f t="shared" si="16"/>
        <v>17.948717948717949</v>
      </c>
      <c r="K43" s="7">
        <v>1548</v>
      </c>
      <c r="L43" s="6">
        <f t="shared" si="17"/>
        <v>68.435013262599469</v>
      </c>
      <c r="M43" s="7">
        <v>264</v>
      </c>
      <c r="N43" s="6">
        <f t="shared" si="18"/>
        <v>11.671087533156498</v>
      </c>
      <c r="O43" s="96"/>
      <c r="P43" s="138"/>
      <c r="Q43" s="63"/>
      <c r="R43" s="63"/>
      <c r="T43" s="65"/>
      <c r="V43" s="63"/>
      <c r="X43" s="63"/>
      <c r="Y43" s="63"/>
    </row>
    <row r="44" spans="1:25" ht="23.1" customHeight="1" x14ac:dyDescent="0.2">
      <c r="A44" s="157"/>
      <c r="B44" s="157"/>
      <c r="C44" s="11"/>
      <c r="D44" s="12" t="s">
        <v>9</v>
      </c>
      <c r="E44" s="9"/>
      <c r="F44" s="8">
        <f t="shared" si="14"/>
        <v>5480</v>
      </c>
      <c r="G44" s="7">
        <v>62</v>
      </c>
      <c r="H44" s="6">
        <f t="shared" si="15"/>
        <v>1.1313868613138687</v>
      </c>
      <c r="I44" s="7">
        <v>1715</v>
      </c>
      <c r="J44" s="6">
        <f t="shared" si="16"/>
        <v>31.295620437956206</v>
      </c>
      <c r="K44" s="7">
        <v>3052</v>
      </c>
      <c r="L44" s="6">
        <f t="shared" si="17"/>
        <v>55.693430656934304</v>
      </c>
      <c r="M44" s="7">
        <v>651</v>
      </c>
      <c r="N44" s="6">
        <f t="shared" si="18"/>
        <v>11.87956204379562</v>
      </c>
      <c r="O44" s="96"/>
      <c r="P44" s="138"/>
      <c r="Q44" s="63"/>
      <c r="R44" s="65"/>
      <c r="T44" s="65"/>
      <c r="V44" s="63"/>
      <c r="X44" s="63"/>
      <c r="Y44" s="63"/>
    </row>
    <row r="45" spans="1:25" ht="23.1" customHeight="1" x14ac:dyDescent="0.2">
      <c r="A45" s="157"/>
      <c r="B45" s="157"/>
      <c r="C45" s="11"/>
      <c r="D45" s="12" t="s">
        <v>8</v>
      </c>
      <c r="E45" s="9"/>
      <c r="F45" s="8">
        <f t="shared" si="14"/>
        <v>1038</v>
      </c>
      <c r="G45" s="7">
        <v>0</v>
      </c>
      <c r="H45" s="6">
        <f t="shared" si="15"/>
        <v>0</v>
      </c>
      <c r="I45" s="7">
        <v>1038</v>
      </c>
      <c r="J45" s="6">
        <f t="shared" si="16"/>
        <v>100</v>
      </c>
      <c r="K45" s="7">
        <v>0</v>
      </c>
      <c r="L45" s="6">
        <f t="shared" si="17"/>
        <v>0</v>
      </c>
      <c r="M45" s="7">
        <v>0</v>
      </c>
      <c r="N45" s="6">
        <f t="shared" si="18"/>
        <v>0</v>
      </c>
      <c r="O45" s="96"/>
      <c r="P45" s="138"/>
      <c r="Q45" s="63"/>
      <c r="R45" s="63"/>
      <c r="T45" s="63"/>
      <c r="V45" s="63"/>
      <c r="X45" s="63"/>
      <c r="Y45" s="63"/>
    </row>
    <row r="46" spans="1:25" ht="23.1" customHeight="1" x14ac:dyDescent="0.2">
      <c r="A46" s="157"/>
      <c r="B46" s="157"/>
      <c r="C46" s="11"/>
      <c r="D46" s="12" t="s">
        <v>7</v>
      </c>
      <c r="E46" s="9"/>
      <c r="F46" s="8">
        <f t="shared" si="14"/>
        <v>124</v>
      </c>
      <c r="G46" s="7">
        <v>0</v>
      </c>
      <c r="H46" s="6">
        <f t="shared" si="15"/>
        <v>0</v>
      </c>
      <c r="I46" s="7">
        <v>37</v>
      </c>
      <c r="J46" s="6">
        <f t="shared" si="16"/>
        <v>29.838709677419356</v>
      </c>
      <c r="K46" s="7">
        <v>87</v>
      </c>
      <c r="L46" s="6">
        <f t="shared" si="17"/>
        <v>70.161290322580655</v>
      </c>
      <c r="M46" s="7">
        <v>0</v>
      </c>
      <c r="N46" s="6">
        <f t="shared" si="18"/>
        <v>0</v>
      </c>
      <c r="O46" s="96"/>
      <c r="P46" s="138"/>
      <c r="Q46" s="63"/>
      <c r="R46" s="65"/>
      <c r="T46" s="65"/>
      <c r="V46" s="63"/>
      <c r="X46" s="63"/>
      <c r="Y46" s="65"/>
    </row>
    <row r="47" spans="1:25" ht="24" customHeight="1" x14ac:dyDescent="0.2">
      <c r="A47" s="157"/>
      <c r="B47" s="157"/>
      <c r="C47" s="11"/>
      <c r="D47" s="10" t="s">
        <v>6</v>
      </c>
      <c r="E47" s="9"/>
      <c r="F47" s="8">
        <f t="shared" si="14"/>
        <v>560</v>
      </c>
      <c r="G47" s="7">
        <v>0</v>
      </c>
      <c r="H47" s="6">
        <f t="shared" si="15"/>
        <v>0</v>
      </c>
      <c r="I47" s="7">
        <v>229</v>
      </c>
      <c r="J47" s="6">
        <f t="shared" si="16"/>
        <v>40.892857142857139</v>
      </c>
      <c r="K47" s="7">
        <v>322</v>
      </c>
      <c r="L47" s="6">
        <f t="shared" si="17"/>
        <v>57.499999999999993</v>
      </c>
      <c r="M47" s="7">
        <v>9</v>
      </c>
      <c r="N47" s="6">
        <f t="shared" si="18"/>
        <v>1.607142857142857</v>
      </c>
      <c r="O47" s="96"/>
      <c r="P47" s="138"/>
      <c r="Q47" s="63"/>
      <c r="R47" s="63"/>
      <c r="T47" s="65"/>
      <c r="V47" s="63"/>
      <c r="X47" s="63"/>
      <c r="Y47" s="65"/>
    </row>
    <row r="48" spans="1:25" ht="23.1" customHeight="1" x14ac:dyDescent="0.2">
      <c r="A48" s="157"/>
      <c r="B48" s="157"/>
      <c r="C48" s="11"/>
      <c r="D48" s="12" t="s">
        <v>5</v>
      </c>
      <c r="E48" s="9"/>
      <c r="F48" s="8">
        <f t="shared" si="14"/>
        <v>1281</v>
      </c>
      <c r="G48" s="7">
        <v>74</v>
      </c>
      <c r="H48" s="6">
        <f t="shared" si="15"/>
        <v>5.7767369242779081</v>
      </c>
      <c r="I48" s="7">
        <v>103</v>
      </c>
      <c r="J48" s="6">
        <f t="shared" si="16"/>
        <v>8.0405932864949268</v>
      </c>
      <c r="K48" s="7">
        <v>484</v>
      </c>
      <c r="L48" s="6">
        <f t="shared" si="17"/>
        <v>37.782982045277123</v>
      </c>
      <c r="M48" s="7">
        <v>620</v>
      </c>
      <c r="N48" s="6">
        <f t="shared" si="18"/>
        <v>48.399687743950039</v>
      </c>
      <c r="O48" s="96"/>
      <c r="P48" s="63"/>
      <c r="Q48" s="63"/>
      <c r="R48" s="65"/>
      <c r="S48" s="65"/>
      <c r="T48" s="65"/>
      <c r="U48" s="65"/>
      <c r="V48" s="65"/>
      <c r="W48" s="63"/>
      <c r="X48" s="63"/>
      <c r="Y48" s="63"/>
    </row>
    <row r="49" spans="1:25" ht="23.1" customHeight="1" x14ac:dyDescent="0.2">
      <c r="A49" s="157"/>
      <c r="B49" s="157"/>
      <c r="C49" s="11"/>
      <c r="D49" s="12" t="s">
        <v>4</v>
      </c>
      <c r="E49" s="9"/>
      <c r="F49" s="8">
        <f t="shared" si="14"/>
        <v>456</v>
      </c>
      <c r="G49" s="7">
        <v>0</v>
      </c>
      <c r="H49" s="6">
        <f t="shared" si="15"/>
        <v>0</v>
      </c>
      <c r="I49" s="7">
        <v>85</v>
      </c>
      <c r="J49" s="6">
        <f t="shared" si="16"/>
        <v>18.640350877192983</v>
      </c>
      <c r="K49" s="7">
        <v>209</v>
      </c>
      <c r="L49" s="6">
        <f t="shared" si="17"/>
        <v>45.833333333333329</v>
      </c>
      <c r="M49" s="7">
        <v>162</v>
      </c>
      <c r="N49" s="6">
        <f t="shared" si="18"/>
        <v>35.526315789473685</v>
      </c>
      <c r="O49" s="96"/>
      <c r="P49" s="63"/>
      <c r="Q49" s="63"/>
      <c r="R49" s="63"/>
      <c r="S49" s="63"/>
      <c r="T49" s="63"/>
      <c r="U49" s="63"/>
      <c r="V49" s="63"/>
      <c r="W49" s="63"/>
      <c r="X49" s="63"/>
      <c r="Y49" s="63"/>
    </row>
    <row r="50" spans="1:25" ht="23.1" customHeight="1" x14ac:dyDescent="0.2">
      <c r="A50" s="157"/>
      <c r="B50" s="157"/>
      <c r="C50" s="11"/>
      <c r="D50" s="12" t="s">
        <v>3</v>
      </c>
      <c r="E50" s="9"/>
      <c r="F50" s="8">
        <f t="shared" si="14"/>
        <v>2431</v>
      </c>
      <c r="G50" s="7">
        <v>0</v>
      </c>
      <c r="H50" s="6">
        <f t="shared" si="15"/>
        <v>0</v>
      </c>
      <c r="I50" s="7">
        <v>1996</v>
      </c>
      <c r="J50" s="6">
        <f t="shared" si="16"/>
        <v>82.106129164952691</v>
      </c>
      <c r="K50" s="7">
        <v>397</v>
      </c>
      <c r="L50" s="6">
        <f t="shared" si="17"/>
        <v>16.330728095433976</v>
      </c>
      <c r="M50" s="7">
        <v>38</v>
      </c>
      <c r="N50" s="6">
        <f t="shared" si="18"/>
        <v>1.5631427396133279</v>
      </c>
      <c r="O50" s="96"/>
      <c r="P50" s="63"/>
      <c r="Q50" s="63"/>
      <c r="R50" s="65"/>
      <c r="S50" s="63"/>
      <c r="T50" s="63"/>
      <c r="U50" s="65"/>
      <c r="V50" s="65"/>
      <c r="W50" s="63"/>
      <c r="X50" s="63"/>
      <c r="Y50" s="63"/>
    </row>
    <row r="51" spans="1:25" ht="23.1" customHeight="1" x14ac:dyDescent="0.2">
      <c r="A51" s="157"/>
      <c r="B51" s="157"/>
      <c r="C51" s="11"/>
      <c r="D51" s="12" t="s">
        <v>2</v>
      </c>
      <c r="E51" s="9"/>
      <c r="F51" s="8">
        <f t="shared" si="14"/>
        <v>15463</v>
      </c>
      <c r="G51" s="7">
        <v>142</v>
      </c>
      <c r="H51" s="6">
        <f t="shared" si="15"/>
        <v>0.91832115372178746</v>
      </c>
      <c r="I51" s="7">
        <v>5870</v>
      </c>
      <c r="J51" s="6">
        <f t="shared" si="16"/>
        <v>37.961585720752765</v>
      </c>
      <c r="K51" s="7">
        <v>6737</v>
      </c>
      <c r="L51" s="6">
        <f t="shared" si="17"/>
        <v>43.568518398758329</v>
      </c>
      <c r="M51" s="7">
        <v>2714</v>
      </c>
      <c r="N51" s="6">
        <f t="shared" si="18"/>
        <v>17.551574726767122</v>
      </c>
      <c r="O51" s="96"/>
      <c r="P51" s="63"/>
      <c r="Q51" s="63"/>
      <c r="R51" s="65"/>
      <c r="S51" s="65"/>
      <c r="T51" s="65"/>
      <c r="U51" s="63"/>
      <c r="V51" s="63"/>
      <c r="W51" s="63"/>
      <c r="X51" s="63"/>
      <c r="Y51" s="65"/>
    </row>
    <row r="52" spans="1:25" ht="23.1" customHeight="1" x14ac:dyDescent="0.2">
      <c r="A52" s="157"/>
      <c r="B52" s="157"/>
      <c r="C52" s="11"/>
      <c r="D52" s="12" t="s">
        <v>1</v>
      </c>
      <c r="E52" s="9"/>
      <c r="F52" s="8">
        <f t="shared" si="14"/>
        <v>2012</v>
      </c>
      <c r="G52" s="7">
        <v>0</v>
      </c>
      <c r="H52" s="6">
        <f t="shared" si="15"/>
        <v>0</v>
      </c>
      <c r="I52" s="7">
        <v>1572</v>
      </c>
      <c r="J52" s="6">
        <f t="shared" si="16"/>
        <v>78.131212723658052</v>
      </c>
      <c r="K52" s="7">
        <v>440</v>
      </c>
      <c r="L52" s="6">
        <f t="shared" si="17"/>
        <v>21.868787276341948</v>
      </c>
      <c r="M52" s="7">
        <v>0</v>
      </c>
      <c r="N52" s="6">
        <f t="shared" si="18"/>
        <v>0</v>
      </c>
      <c r="O52" s="96"/>
      <c r="P52" s="63"/>
      <c r="Q52" s="63"/>
      <c r="R52" s="65"/>
      <c r="S52" s="63"/>
      <c r="T52" s="63"/>
      <c r="U52" s="63"/>
      <c r="V52" s="63"/>
      <c r="W52" s="63"/>
      <c r="X52" s="63"/>
      <c r="Y52" s="63"/>
    </row>
    <row r="53" spans="1:25" ht="24" customHeight="1" x14ac:dyDescent="0.2">
      <c r="A53" s="158"/>
      <c r="B53" s="158"/>
      <c r="C53" s="11"/>
      <c r="D53" s="10" t="s">
        <v>0</v>
      </c>
      <c r="E53" s="9"/>
      <c r="F53" s="8">
        <f t="shared" si="14"/>
        <v>5796</v>
      </c>
      <c r="G53" s="7">
        <v>27</v>
      </c>
      <c r="H53" s="6">
        <f t="shared" si="15"/>
        <v>0.46583850931677018</v>
      </c>
      <c r="I53" s="7">
        <v>2534</v>
      </c>
      <c r="J53" s="6">
        <f t="shared" si="16"/>
        <v>43.719806763285021</v>
      </c>
      <c r="K53" s="7">
        <v>2097</v>
      </c>
      <c r="L53" s="6">
        <f t="shared" si="17"/>
        <v>36.180124223602483</v>
      </c>
      <c r="M53" s="7">
        <v>1138</v>
      </c>
      <c r="N53" s="6">
        <f t="shared" si="18"/>
        <v>19.63423050379572</v>
      </c>
      <c r="O53" s="96"/>
      <c r="P53" s="63"/>
      <c r="Q53" s="63"/>
      <c r="R53" s="65"/>
      <c r="S53" s="65"/>
      <c r="T53" s="65"/>
      <c r="U53" s="65"/>
      <c r="V53" s="65"/>
      <c r="W53" s="63"/>
      <c r="X53" s="63"/>
      <c r="Y53" s="63"/>
    </row>
    <row r="54" spans="1:25" x14ac:dyDescent="0.2">
      <c r="P54" s="63"/>
      <c r="Q54" s="63"/>
      <c r="R54" s="65"/>
      <c r="S54" s="63"/>
      <c r="T54" s="63"/>
      <c r="U54" s="65"/>
      <c r="V54" s="65"/>
      <c r="W54" s="63"/>
      <c r="X54" s="63"/>
      <c r="Y54" s="63"/>
    </row>
    <row r="55" spans="1:25" x14ac:dyDescent="0.2">
      <c r="D55" s="3"/>
    </row>
    <row r="61" spans="1:25" x14ac:dyDescent="0.2">
      <c r="D61" s="3"/>
    </row>
    <row r="63" spans="1:25"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4">
    <mergeCell ref="G3:H4"/>
    <mergeCell ref="A3:E6"/>
    <mergeCell ref="F3:F6"/>
    <mergeCell ref="A7:E7"/>
    <mergeCell ref="M3:N4"/>
    <mergeCell ref="G5:G6"/>
    <mergeCell ref="H5:H6"/>
    <mergeCell ref="I5:I6"/>
    <mergeCell ref="J5:J6"/>
    <mergeCell ref="M5:M6"/>
    <mergeCell ref="K3:L4"/>
    <mergeCell ref="I3:J4"/>
    <mergeCell ref="N5:N6"/>
    <mergeCell ref="K5:K6"/>
    <mergeCell ref="L5:L6"/>
    <mergeCell ref="A13:A53"/>
    <mergeCell ref="B13:B37"/>
    <mergeCell ref="B38:B53"/>
    <mergeCell ref="B8:E8"/>
    <mergeCell ref="B9:E9"/>
    <mergeCell ref="A8:A12"/>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83"/>
  <sheetViews>
    <sheetView view="pageBreakPreview" topLeftCell="D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0" width="15.6640625" style="1" customWidth="1"/>
    <col min="11" max="16384" width="9" style="1"/>
  </cols>
  <sheetData>
    <row r="1" spans="1:21" ht="14.4" x14ac:dyDescent="0.2">
      <c r="A1" s="16" t="s">
        <v>651</v>
      </c>
    </row>
    <row r="3" spans="1:21" ht="14.25" customHeight="1" x14ac:dyDescent="0.2">
      <c r="A3" s="170" t="s">
        <v>63</v>
      </c>
      <c r="B3" s="171"/>
      <c r="C3" s="171"/>
      <c r="D3" s="171"/>
      <c r="E3" s="172"/>
      <c r="F3" s="223" t="s">
        <v>411</v>
      </c>
      <c r="G3" s="224" t="s">
        <v>115</v>
      </c>
      <c r="H3" s="224" t="s">
        <v>114</v>
      </c>
      <c r="I3" s="224" t="s">
        <v>113</v>
      </c>
      <c r="J3" s="222" t="s">
        <v>112</v>
      </c>
    </row>
    <row r="4" spans="1:21" ht="24.75" customHeight="1" x14ac:dyDescent="0.2">
      <c r="A4" s="173"/>
      <c r="B4" s="174"/>
      <c r="C4" s="174"/>
      <c r="D4" s="174"/>
      <c r="E4" s="175"/>
      <c r="F4" s="186"/>
      <c r="G4" s="225"/>
      <c r="H4" s="225"/>
      <c r="I4" s="225"/>
      <c r="J4" s="186"/>
    </row>
    <row r="5" spans="1:21" ht="15" customHeight="1" x14ac:dyDescent="0.2">
      <c r="A5" s="173"/>
      <c r="B5" s="174"/>
      <c r="C5" s="174"/>
      <c r="D5" s="174"/>
      <c r="E5" s="175"/>
      <c r="F5" s="186"/>
      <c r="G5" s="225"/>
      <c r="H5" s="225"/>
      <c r="I5" s="225"/>
      <c r="J5" s="186"/>
    </row>
    <row r="6" spans="1:21" ht="15" customHeight="1" x14ac:dyDescent="0.2">
      <c r="A6" s="176"/>
      <c r="B6" s="177"/>
      <c r="C6" s="177"/>
      <c r="D6" s="177"/>
      <c r="E6" s="178"/>
      <c r="F6" s="186"/>
      <c r="G6" s="226"/>
      <c r="H6" s="226"/>
      <c r="I6" s="226"/>
      <c r="J6" s="186"/>
    </row>
    <row r="7" spans="1:21" ht="23.1" customHeight="1" x14ac:dyDescent="0.2">
      <c r="A7" s="165" t="s">
        <v>49</v>
      </c>
      <c r="B7" s="166"/>
      <c r="C7" s="166"/>
      <c r="D7" s="166"/>
      <c r="E7" s="167"/>
      <c r="F7" s="8">
        <v>863</v>
      </c>
      <c r="G7" s="8">
        <v>70901.5</v>
      </c>
      <c r="H7" s="28">
        <v>17.61342494869643</v>
      </c>
      <c r="I7" s="28">
        <v>12.514487563732782</v>
      </c>
      <c r="J7" s="55">
        <f>I7/H7*100</f>
        <v>71.05084672733669</v>
      </c>
      <c r="K7" s="86"/>
      <c r="L7" s="67"/>
      <c r="M7" s="67"/>
      <c r="N7" s="67"/>
      <c r="O7" s="67"/>
      <c r="P7" s="67"/>
      <c r="T7" s="67"/>
      <c r="U7" s="67"/>
    </row>
    <row r="8" spans="1:21" ht="23.1" customHeight="1" x14ac:dyDescent="0.2">
      <c r="A8" s="159" t="s">
        <v>48</v>
      </c>
      <c r="B8" s="162" t="s">
        <v>47</v>
      </c>
      <c r="C8" s="163"/>
      <c r="D8" s="163"/>
      <c r="E8" s="164"/>
      <c r="F8" s="8">
        <v>234</v>
      </c>
      <c r="G8" s="7">
        <v>2415</v>
      </c>
      <c r="H8" s="28">
        <v>15.89734575569358</v>
      </c>
      <c r="I8" s="28">
        <v>10.308426501035198</v>
      </c>
      <c r="J8" s="55">
        <f t="shared" ref="J8:J18" si="0">I8/H8*100</f>
        <v>64.843695667519029</v>
      </c>
      <c r="K8" s="86"/>
      <c r="L8" s="68"/>
      <c r="M8" s="68"/>
      <c r="N8" s="68"/>
      <c r="O8" s="68"/>
      <c r="P8" s="68"/>
      <c r="T8" s="68"/>
      <c r="U8" s="68"/>
    </row>
    <row r="9" spans="1:21" ht="23.1" customHeight="1" x14ac:dyDescent="0.2">
      <c r="A9" s="160"/>
      <c r="B9" s="162" t="s">
        <v>46</v>
      </c>
      <c r="C9" s="163"/>
      <c r="D9" s="163"/>
      <c r="E9" s="164"/>
      <c r="F9" s="8">
        <v>129</v>
      </c>
      <c r="G9" s="7">
        <v>4670</v>
      </c>
      <c r="H9" s="28">
        <v>16.802449678800858</v>
      </c>
      <c r="I9" s="28">
        <v>11.540835117773019</v>
      </c>
      <c r="J9" s="55">
        <f t="shared" si="0"/>
        <v>68.685431817324485</v>
      </c>
      <c r="K9" s="86"/>
      <c r="L9" s="68"/>
      <c r="M9" s="68"/>
      <c r="N9" s="68"/>
      <c r="O9" s="68"/>
      <c r="P9" s="68"/>
      <c r="T9" s="68"/>
      <c r="U9" s="68"/>
    </row>
    <row r="10" spans="1:21" ht="23.1" customHeight="1" x14ac:dyDescent="0.2">
      <c r="A10" s="160"/>
      <c r="B10" s="162" t="s">
        <v>45</v>
      </c>
      <c r="C10" s="163"/>
      <c r="D10" s="163"/>
      <c r="E10" s="164"/>
      <c r="F10" s="8">
        <v>238</v>
      </c>
      <c r="G10" s="7">
        <v>22847</v>
      </c>
      <c r="H10" s="28">
        <v>17.535135028668972</v>
      </c>
      <c r="I10" s="28">
        <v>12.254029850746269</v>
      </c>
      <c r="J10" s="55">
        <f t="shared" si="0"/>
        <v>69.88272306264885</v>
      </c>
      <c r="K10" s="86"/>
      <c r="L10" s="68"/>
      <c r="M10" s="68"/>
      <c r="N10" s="68"/>
      <c r="O10" s="68"/>
      <c r="P10" s="68"/>
      <c r="T10" s="68"/>
      <c r="U10" s="68"/>
    </row>
    <row r="11" spans="1:21" ht="23.1" customHeight="1" x14ac:dyDescent="0.2">
      <c r="A11" s="160"/>
      <c r="B11" s="162" t="s">
        <v>44</v>
      </c>
      <c r="C11" s="163"/>
      <c r="D11" s="163"/>
      <c r="E11" s="164"/>
      <c r="F11" s="8">
        <v>69</v>
      </c>
      <c r="G11" s="7">
        <v>11154</v>
      </c>
      <c r="H11" s="28">
        <v>18.041116908732295</v>
      </c>
      <c r="I11" s="28">
        <v>13.678958221265914</v>
      </c>
      <c r="J11" s="55">
        <f t="shared" si="0"/>
        <v>75.821016461818942</v>
      </c>
      <c r="K11" s="86"/>
      <c r="L11" s="68"/>
      <c r="M11" s="68"/>
      <c r="N11" s="68"/>
      <c r="O11" s="68"/>
      <c r="P11" s="68"/>
      <c r="T11" s="68"/>
      <c r="U11" s="68"/>
    </row>
    <row r="12" spans="1:21" ht="23.1" customHeight="1" x14ac:dyDescent="0.2">
      <c r="A12" s="161"/>
      <c r="B12" s="162" t="s">
        <v>43</v>
      </c>
      <c r="C12" s="163"/>
      <c r="D12" s="163"/>
      <c r="E12" s="164"/>
      <c r="F12" s="8">
        <v>193</v>
      </c>
      <c r="G12" s="7">
        <v>29815.5</v>
      </c>
      <c r="H12" s="28">
        <v>17.779439251396081</v>
      </c>
      <c r="I12" s="28">
        <v>12.609631567473297</v>
      </c>
      <c r="J12" s="55">
        <f t="shared" si="0"/>
        <v>70.922549295153743</v>
      </c>
      <c r="K12" s="86"/>
      <c r="L12" s="68"/>
      <c r="M12" s="68"/>
      <c r="N12" s="68"/>
      <c r="O12" s="68"/>
      <c r="P12" s="68"/>
      <c r="T12" s="68"/>
      <c r="U12" s="68"/>
    </row>
    <row r="13" spans="1:21" ht="23.1" customHeight="1" x14ac:dyDescent="0.2">
      <c r="A13" s="156" t="s">
        <v>42</v>
      </c>
      <c r="B13" s="156" t="s">
        <v>41</v>
      </c>
      <c r="C13" s="11"/>
      <c r="D13" s="12" t="s">
        <v>15</v>
      </c>
      <c r="E13" s="9"/>
      <c r="F13" s="8">
        <v>228</v>
      </c>
      <c r="G13" s="8">
        <v>36139.5</v>
      </c>
      <c r="H13" s="28">
        <v>18.371833312580414</v>
      </c>
      <c r="I13" s="28">
        <v>14.116044494251444</v>
      </c>
      <c r="J13" s="55">
        <f t="shared" si="0"/>
        <v>76.835252389238974</v>
      </c>
      <c r="K13" s="86"/>
      <c r="L13" s="67"/>
      <c r="M13" s="67"/>
      <c r="N13" s="67"/>
      <c r="O13" s="67"/>
      <c r="P13" s="67"/>
      <c r="T13" s="67"/>
      <c r="U13" s="67"/>
    </row>
    <row r="14" spans="1:21" ht="23.1" customHeight="1" x14ac:dyDescent="0.2">
      <c r="A14" s="157"/>
      <c r="B14" s="157"/>
      <c r="C14" s="11"/>
      <c r="D14" s="12" t="s">
        <v>40</v>
      </c>
      <c r="E14" s="9"/>
      <c r="F14" s="8">
        <v>31</v>
      </c>
      <c r="G14" s="7">
        <v>4361.5</v>
      </c>
      <c r="H14" s="28">
        <v>17.535960105468305</v>
      </c>
      <c r="I14" s="28">
        <v>12.978736673162903</v>
      </c>
      <c r="J14" s="55">
        <f t="shared" si="0"/>
        <v>74.012124771632514</v>
      </c>
      <c r="K14" s="86"/>
      <c r="L14" s="68"/>
      <c r="M14" s="68"/>
      <c r="N14" s="68"/>
      <c r="O14" s="68"/>
      <c r="P14" s="68"/>
      <c r="T14" s="68"/>
      <c r="U14" s="68"/>
    </row>
    <row r="15" spans="1:21" ht="23.1" customHeight="1" x14ac:dyDescent="0.2">
      <c r="A15" s="157"/>
      <c r="B15" s="157"/>
      <c r="C15" s="11"/>
      <c r="D15" s="12" t="s">
        <v>39</v>
      </c>
      <c r="E15" s="9"/>
      <c r="F15" s="8">
        <v>4</v>
      </c>
      <c r="G15" s="7">
        <v>383</v>
      </c>
      <c r="H15" s="28">
        <v>18.443707571801564</v>
      </c>
      <c r="I15" s="28">
        <v>13.932872062663185</v>
      </c>
      <c r="J15" s="55">
        <f t="shared" si="0"/>
        <v>75.542685809902139</v>
      </c>
      <c r="K15" s="86"/>
      <c r="L15" s="68"/>
      <c r="M15" s="68"/>
      <c r="N15" s="68"/>
      <c r="O15" s="68"/>
      <c r="P15" s="68"/>
      <c r="T15" s="68"/>
      <c r="U15" s="68"/>
    </row>
    <row r="16" spans="1:21" ht="23.1" customHeight="1" x14ac:dyDescent="0.2">
      <c r="A16" s="157"/>
      <c r="B16" s="157"/>
      <c r="C16" s="11"/>
      <c r="D16" s="12" t="s">
        <v>38</v>
      </c>
      <c r="E16" s="9"/>
      <c r="F16" s="8">
        <v>11</v>
      </c>
      <c r="G16" s="7">
        <v>994</v>
      </c>
      <c r="H16" s="28">
        <v>17.222937625754525</v>
      </c>
      <c r="I16" s="28">
        <v>12.294064386317906</v>
      </c>
      <c r="J16" s="55">
        <f t="shared" si="0"/>
        <v>71.381924811327366</v>
      </c>
      <c r="K16" s="86"/>
      <c r="L16" s="68"/>
      <c r="M16" s="68"/>
      <c r="N16" s="68"/>
      <c r="O16" s="68"/>
      <c r="P16" s="68"/>
      <c r="T16" s="68"/>
      <c r="U16" s="68"/>
    </row>
    <row r="17" spans="1:21" ht="23.1" customHeight="1" x14ac:dyDescent="0.2">
      <c r="A17" s="157"/>
      <c r="B17" s="157"/>
      <c r="C17" s="11"/>
      <c r="D17" s="12" t="s">
        <v>37</v>
      </c>
      <c r="E17" s="9"/>
      <c r="F17" s="8">
        <v>2</v>
      </c>
      <c r="G17" s="26">
        <v>117</v>
      </c>
      <c r="H17" s="56">
        <v>14.543589743589743</v>
      </c>
      <c r="I17" s="56">
        <v>10.133333333333333</v>
      </c>
      <c r="J17" s="55">
        <f t="shared" si="0"/>
        <v>69.675599435825106</v>
      </c>
      <c r="K17" s="86"/>
      <c r="L17" s="68"/>
      <c r="M17" s="68"/>
      <c r="N17" s="68"/>
      <c r="O17" s="68"/>
      <c r="P17" s="68"/>
      <c r="T17" s="68"/>
      <c r="U17" s="68"/>
    </row>
    <row r="18" spans="1:21" ht="23.1" customHeight="1" x14ac:dyDescent="0.2">
      <c r="A18" s="157"/>
      <c r="B18" s="157"/>
      <c r="C18" s="11"/>
      <c r="D18" s="12" t="s">
        <v>36</v>
      </c>
      <c r="E18" s="9"/>
      <c r="F18" s="8">
        <v>5</v>
      </c>
      <c r="G18" s="7">
        <v>639</v>
      </c>
      <c r="H18" s="28">
        <v>18.097308294209704</v>
      </c>
      <c r="I18" s="28">
        <v>12.212018779342722</v>
      </c>
      <c r="J18" s="55">
        <f t="shared" si="0"/>
        <v>67.479752131149809</v>
      </c>
      <c r="K18" s="86"/>
      <c r="L18" s="68"/>
      <c r="M18" s="68"/>
      <c r="N18" s="68"/>
      <c r="O18" s="68"/>
      <c r="P18" s="68"/>
      <c r="T18" s="68"/>
      <c r="U18" s="68"/>
    </row>
    <row r="19" spans="1:21" ht="23.1" customHeight="1" x14ac:dyDescent="0.2">
      <c r="A19" s="157"/>
      <c r="B19" s="157"/>
      <c r="C19" s="11"/>
      <c r="D19" s="12" t="s">
        <v>35</v>
      </c>
      <c r="E19" s="9"/>
      <c r="F19" s="8">
        <v>0</v>
      </c>
      <c r="G19" s="7">
        <v>0</v>
      </c>
      <c r="H19" s="56" t="s">
        <v>585</v>
      </c>
      <c r="I19" s="56" t="s">
        <v>585</v>
      </c>
      <c r="J19" s="55" t="s">
        <v>585</v>
      </c>
      <c r="K19" s="86"/>
      <c r="L19" s="68"/>
      <c r="M19" s="68"/>
      <c r="N19" s="68"/>
      <c r="O19" s="68"/>
      <c r="P19" s="68"/>
      <c r="T19" s="68"/>
      <c r="U19" s="68"/>
    </row>
    <row r="20" spans="1:21" ht="23.1" customHeight="1" x14ac:dyDescent="0.2">
      <c r="A20" s="157"/>
      <c r="B20" s="157"/>
      <c r="C20" s="11"/>
      <c r="D20" s="12" t="s">
        <v>34</v>
      </c>
      <c r="E20" s="9"/>
      <c r="F20" s="8">
        <v>8</v>
      </c>
      <c r="G20" s="7">
        <v>734</v>
      </c>
      <c r="H20" s="28">
        <v>17.297547683923707</v>
      </c>
      <c r="I20" s="28">
        <v>12.622888283378748</v>
      </c>
      <c r="J20" s="55">
        <f>I20/H20*100</f>
        <v>72.975016540121601</v>
      </c>
      <c r="K20" s="86"/>
      <c r="L20" s="68"/>
      <c r="M20" s="68"/>
      <c r="N20" s="68"/>
      <c r="O20" s="68"/>
      <c r="P20" s="68"/>
      <c r="T20" s="68"/>
      <c r="U20" s="68"/>
    </row>
    <row r="21" spans="1:21" ht="23.1" customHeight="1" x14ac:dyDescent="0.2">
      <c r="A21" s="157"/>
      <c r="B21" s="157"/>
      <c r="C21" s="11"/>
      <c r="D21" s="12" t="s">
        <v>33</v>
      </c>
      <c r="E21" s="9"/>
      <c r="F21" s="8">
        <v>7</v>
      </c>
      <c r="G21" s="7">
        <v>2215</v>
      </c>
      <c r="H21" s="28">
        <v>17.914943566591422</v>
      </c>
      <c r="I21" s="28">
        <v>13.842415349887132</v>
      </c>
      <c r="J21" s="55">
        <f>I21/H21*100</f>
        <v>77.267423692593027</v>
      </c>
      <c r="K21" s="86"/>
      <c r="L21" s="68"/>
      <c r="M21" s="68"/>
      <c r="N21" s="68"/>
      <c r="O21" s="68"/>
      <c r="P21" s="68"/>
      <c r="T21" s="68"/>
      <c r="U21" s="68"/>
    </row>
    <row r="22" spans="1:21" ht="23.1" customHeight="1" x14ac:dyDescent="0.2">
      <c r="A22" s="157"/>
      <c r="B22" s="157"/>
      <c r="C22" s="11"/>
      <c r="D22" s="12" t="s">
        <v>32</v>
      </c>
      <c r="E22" s="9"/>
      <c r="F22" s="8">
        <v>1</v>
      </c>
      <c r="G22" s="7">
        <v>39</v>
      </c>
      <c r="H22" s="28">
        <v>18.3</v>
      </c>
      <c r="I22" s="28">
        <v>13.1</v>
      </c>
      <c r="J22" s="55">
        <f>I22/H22*100</f>
        <v>71.584699453551906</v>
      </c>
      <c r="K22" s="86"/>
      <c r="L22" s="68"/>
      <c r="M22" s="68"/>
      <c r="N22" s="68"/>
      <c r="O22" s="68"/>
      <c r="P22" s="68"/>
      <c r="T22" s="68"/>
      <c r="U22" s="68"/>
    </row>
    <row r="23" spans="1:21" ht="23.1" customHeight="1" x14ac:dyDescent="0.2">
      <c r="A23" s="157"/>
      <c r="B23" s="157"/>
      <c r="C23" s="11"/>
      <c r="D23" s="12" t="s">
        <v>31</v>
      </c>
      <c r="E23" s="9"/>
      <c r="F23" s="8">
        <v>8</v>
      </c>
      <c r="G23" s="7">
        <v>793</v>
      </c>
      <c r="H23" s="28">
        <v>18.064010088272383</v>
      </c>
      <c r="I23" s="28">
        <v>13.446746532156366</v>
      </c>
      <c r="J23" s="55">
        <f>I23/H23*100</f>
        <v>74.439432144063829</v>
      </c>
      <c r="K23" s="86"/>
      <c r="L23" s="68"/>
      <c r="M23" s="68"/>
      <c r="N23" s="68"/>
      <c r="O23" s="68"/>
      <c r="P23" s="68"/>
      <c r="T23" s="68"/>
      <c r="U23" s="68"/>
    </row>
    <row r="24" spans="1:21" ht="23.1" customHeight="1" x14ac:dyDescent="0.2">
      <c r="A24" s="157"/>
      <c r="B24" s="157"/>
      <c r="C24" s="11"/>
      <c r="D24" s="12" t="s">
        <v>30</v>
      </c>
      <c r="E24" s="9"/>
      <c r="F24" s="57">
        <v>1</v>
      </c>
      <c r="G24" s="26">
        <v>98</v>
      </c>
      <c r="H24" s="56">
        <v>19</v>
      </c>
      <c r="I24" s="56">
        <v>10</v>
      </c>
      <c r="J24" s="55">
        <f t="shared" ref="J24" si="1">I24/H24*100</f>
        <v>52.631578947368418</v>
      </c>
      <c r="K24" s="86"/>
      <c r="L24" s="68"/>
      <c r="M24" s="68"/>
      <c r="N24" s="68"/>
      <c r="O24" s="68"/>
      <c r="P24" s="68"/>
      <c r="T24" s="68"/>
      <c r="U24" s="68"/>
    </row>
    <row r="25" spans="1:21" ht="23.1" customHeight="1" x14ac:dyDescent="0.2">
      <c r="A25" s="157"/>
      <c r="B25" s="157"/>
      <c r="C25" s="11"/>
      <c r="D25" s="10" t="s">
        <v>29</v>
      </c>
      <c r="E25" s="9"/>
      <c r="F25" s="25">
        <v>2</v>
      </c>
      <c r="G25" s="24">
        <v>327</v>
      </c>
      <c r="H25" s="28">
        <v>17.480122324159023</v>
      </c>
      <c r="I25" s="28">
        <v>12.936085626911316</v>
      </c>
      <c r="J25" s="55">
        <f t="shared" ref="J25:J53" si="2">I25/H25*100</f>
        <v>74.004548635409378</v>
      </c>
      <c r="K25" s="86"/>
      <c r="L25" s="68"/>
      <c r="M25" s="68"/>
      <c r="N25" s="68"/>
      <c r="O25" s="68"/>
      <c r="P25" s="68"/>
      <c r="T25" s="68"/>
      <c r="U25" s="68"/>
    </row>
    <row r="26" spans="1:21" ht="23.1" customHeight="1" x14ac:dyDescent="0.2">
      <c r="A26" s="157"/>
      <c r="B26" s="157"/>
      <c r="C26" s="11"/>
      <c r="D26" s="12" t="s">
        <v>28</v>
      </c>
      <c r="E26" s="9"/>
      <c r="F26" s="25">
        <v>11</v>
      </c>
      <c r="G26" s="24">
        <v>1779</v>
      </c>
      <c r="H26" s="28">
        <v>18.451444631815622</v>
      </c>
      <c r="I26" s="28">
        <v>16.056677908937605</v>
      </c>
      <c r="J26" s="55">
        <f t="shared" si="2"/>
        <v>87.02125079816922</v>
      </c>
      <c r="K26" s="86"/>
      <c r="L26" s="68"/>
      <c r="M26" s="68"/>
      <c r="N26" s="68"/>
      <c r="O26" s="68"/>
      <c r="P26" s="68"/>
      <c r="T26" s="68"/>
      <c r="U26" s="68"/>
    </row>
    <row r="27" spans="1:21" ht="23.1" customHeight="1" x14ac:dyDescent="0.2">
      <c r="A27" s="157"/>
      <c r="B27" s="157"/>
      <c r="C27" s="11"/>
      <c r="D27" s="12" t="s">
        <v>27</v>
      </c>
      <c r="E27" s="9"/>
      <c r="F27" s="8">
        <v>3</v>
      </c>
      <c r="G27" s="7">
        <v>248</v>
      </c>
      <c r="H27" s="28">
        <v>16.18548387096774</v>
      </c>
      <c r="I27" s="28">
        <v>10.262096774193548</v>
      </c>
      <c r="J27" s="55">
        <f>I27/H27*100</f>
        <v>63.403089187842554</v>
      </c>
      <c r="K27" s="86"/>
      <c r="L27" s="68"/>
      <c r="M27" s="68"/>
      <c r="N27" s="68"/>
      <c r="O27" s="68"/>
      <c r="P27" s="68"/>
      <c r="T27" s="68"/>
      <c r="U27" s="68"/>
    </row>
    <row r="28" spans="1:21" ht="23.1" customHeight="1" x14ac:dyDescent="0.2">
      <c r="A28" s="157"/>
      <c r="B28" s="157"/>
      <c r="C28" s="11"/>
      <c r="D28" s="12" t="s">
        <v>26</v>
      </c>
      <c r="E28" s="9"/>
      <c r="F28" s="8">
        <v>5</v>
      </c>
      <c r="G28" s="7">
        <v>996</v>
      </c>
      <c r="H28" s="28">
        <v>18.959839357429718</v>
      </c>
      <c r="I28" s="28">
        <v>15.711345381526105</v>
      </c>
      <c r="J28" s="55">
        <f t="shared" si="2"/>
        <v>82.866447786485921</v>
      </c>
      <c r="K28" s="86"/>
      <c r="L28" s="68"/>
      <c r="M28" s="68"/>
      <c r="N28" s="68"/>
      <c r="O28" s="68"/>
      <c r="P28" s="68"/>
      <c r="T28" s="68"/>
      <c r="U28" s="68"/>
    </row>
    <row r="29" spans="1:21" ht="23.1" customHeight="1" x14ac:dyDescent="0.2">
      <c r="A29" s="157"/>
      <c r="B29" s="157"/>
      <c r="C29" s="11"/>
      <c r="D29" s="12" t="s">
        <v>25</v>
      </c>
      <c r="E29" s="9"/>
      <c r="F29" s="8">
        <v>12</v>
      </c>
      <c r="G29" s="7">
        <v>859</v>
      </c>
      <c r="H29" s="28">
        <v>18.555878928987195</v>
      </c>
      <c r="I29" s="28">
        <v>13.826542491268917</v>
      </c>
      <c r="J29" s="55">
        <f t="shared" si="2"/>
        <v>74.513002289908712</v>
      </c>
      <c r="K29" s="86"/>
      <c r="L29" s="68"/>
      <c r="M29" s="68"/>
      <c r="N29" s="68"/>
      <c r="O29" s="68"/>
      <c r="P29" s="68"/>
      <c r="T29" s="68"/>
      <c r="U29" s="68"/>
    </row>
    <row r="30" spans="1:21" ht="23.1" customHeight="1" x14ac:dyDescent="0.2">
      <c r="A30" s="157"/>
      <c r="B30" s="157"/>
      <c r="C30" s="11"/>
      <c r="D30" s="12" t="s">
        <v>24</v>
      </c>
      <c r="E30" s="9"/>
      <c r="F30" s="8">
        <v>5</v>
      </c>
      <c r="G30" s="7">
        <v>1187</v>
      </c>
      <c r="H30" s="28">
        <v>17.311878685762423</v>
      </c>
      <c r="I30" s="28">
        <v>13.677000842459982</v>
      </c>
      <c r="J30" s="55">
        <f t="shared" si="2"/>
        <v>79.003562182469395</v>
      </c>
      <c r="K30" s="86"/>
      <c r="L30" s="68"/>
      <c r="M30" s="68"/>
      <c r="N30" s="68"/>
      <c r="O30" s="68"/>
      <c r="P30" s="68"/>
      <c r="T30" s="68"/>
      <c r="U30" s="68"/>
    </row>
    <row r="31" spans="1:21" ht="23.1" customHeight="1" x14ac:dyDescent="0.2">
      <c r="A31" s="157"/>
      <c r="B31" s="157"/>
      <c r="C31" s="11"/>
      <c r="D31" s="12" t="s">
        <v>23</v>
      </c>
      <c r="E31" s="9"/>
      <c r="F31" s="8">
        <v>29</v>
      </c>
      <c r="G31" s="7">
        <v>3476</v>
      </c>
      <c r="H31" s="28">
        <v>18.350572497123128</v>
      </c>
      <c r="I31" s="28">
        <v>14.454879171461451</v>
      </c>
      <c r="J31" s="55">
        <f t="shared" si="2"/>
        <v>78.770725947256324</v>
      </c>
      <c r="K31" s="86"/>
      <c r="L31" s="68"/>
      <c r="M31" s="68"/>
      <c r="N31" s="68"/>
      <c r="O31" s="68"/>
      <c r="P31" s="68"/>
      <c r="T31" s="68"/>
      <c r="U31" s="68"/>
    </row>
    <row r="32" spans="1:21" ht="23.1" customHeight="1" x14ac:dyDescent="0.2">
      <c r="A32" s="157"/>
      <c r="B32" s="157"/>
      <c r="C32" s="11"/>
      <c r="D32" s="12" t="s">
        <v>22</v>
      </c>
      <c r="E32" s="9"/>
      <c r="F32" s="8">
        <v>5</v>
      </c>
      <c r="G32" s="7">
        <v>763</v>
      </c>
      <c r="H32" s="28">
        <v>18.306802096985585</v>
      </c>
      <c r="I32" s="28">
        <v>13.649921363040628</v>
      </c>
      <c r="J32" s="55">
        <f t="shared" si="2"/>
        <v>74.56201957461613</v>
      </c>
      <c r="K32" s="86"/>
      <c r="L32" s="68"/>
      <c r="M32" s="68"/>
      <c r="N32" s="68"/>
      <c r="O32" s="68"/>
      <c r="P32" s="68"/>
      <c r="T32" s="68"/>
      <c r="U32" s="68"/>
    </row>
    <row r="33" spans="1:21" ht="24" customHeight="1" x14ac:dyDescent="0.2">
      <c r="A33" s="157"/>
      <c r="B33" s="157"/>
      <c r="C33" s="11"/>
      <c r="D33" s="12" t="s">
        <v>21</v>
      </c>
      <c r="E33" s="9"/>
      <c r="F33" s="8">
        <v>32</v>
      </c>
      <c r="G33" s="7">
        <v>7780</v>
      </c>
      <c r="H33" s="28">
        <v>18.976388174807198</v>
      </c>
      <c r="I33" s="28">
        <v>14.407686375321337</v>
      </c>
      <c r="J33" s="55">
        <f t="shared" si="2"/>
        <v>75.924281494456309</v>
      </c>
      <c r="K33" s="86"/>
      <c r="L33" s="68"/>
      <c r="M33" s="68"/>
      <c r="N33" s="68"/>
      <c r="O33" s="68"/>
      <c r="P33" s="68"/>
      <c r="T33" s="68"/>
      <c r="U33" s="68"/>
    </row>
    <row r="34" spans="1:21" ht="23.1" customHeight="1" x14ac:dyDescent="0.2">
      <c r="A34" s="157"/>
      <c r="B34" s="157"/>
      <c r="C34" s="11"/>
      <c r="D34" s="12" t="s">
        <v>20</v>
      </c>
      <c r="E34" s="9"/>
      <c r="F34" s="8">
        <v>17</v>
      </c>
      <c r="G34" s="7">
        <v>2268</v>
      </c>
      <c r="H34" s="28">
        <v>18.858597883597881</v>
      </c>
      <c r="I34" s="28">
        <v>14.01247795414462</v>
      </c>
      <c r="J34" s="55">
        <f t="shared" si="2"/>
        <v>74.302861965850937</v>
      </c>
      <c r="K34" s="86"/>
      <c r="L34" s="68"/>
      <c r="M34" s="68"/>
      <c r="N34" s="68"/>
      <c r="O34" s="68"/>
      <c r="P34" s="68"/>
      <c r="T34" s="68"/>
      <c r="U34" s="68"/>
    </row>
    <row r="35" spans="1:21" ht="23.1" customHeight="1" x14ac:dyDescent="0.2">
      <c r="A35" s="157"/>
      <c r="B35" s="157"/>
      <c r="C35" s="11"/>
      <c r="D35" s="12" t="s">
        <v>19</v>
      </c>
      <c r="E35" s="9"/>
      <c r="F35" s="8">
        <v>8</v>
      </c>
      <c r="G35" s="7">
        <v>1239</v>
      </c>
      <c r="H35" s="28">
        <v>19.523325262308315</v>
      </c>
      <c r="I35" s="28">
        <v>14.738014527845035</v>
      </c>
      <c r="J35" s="55">
        <f t="shared" si="2"/>
        <v>75.489263892448747</v>
      </c>
      <c r="K35" s="86"/>
      <c r="L35" s="68"/>
      <c r="M35" s="68"/>
      <c r="N35" s="68"/>
      <c r="O35" s="68"/>
      <c r="P35" s="68"/>
      <c r="T35" s="68"/>
      <c r="U35" s="68"/>
    </row>
    <row r="36" spans="1:21" ht="23.1" customHeight="1" x14ac:dyDescent="0.2">
      <c r="A36" s="157"/>
      <c r="B36" s="157"/>
      <c r="C36" s="11"/>
      <c r="D36" s="12" t="s">
        <v>18</v>
      </c>
      <c r="E36" s="9"/>
      <c r="F36" s="8">
        <v>14</v>
      </c>
      <c r="G36" s="7">
        <v>3056</v>
      </c>
      <c r="H36" s="28">
        <v>18.210896596858635</v>
      </c>
      <c r="I36" s="28">
        <v>13.834064136125658</v>
      </c>
      <c r="J36" s="55">
        <f t="shared" si="2"/>
        <v>75.965859575041577</v>
      </c>
      <c r="K36" s="86"/>
      <c r="L36" s="68"/>
      <c r="M36" s="68"/>
      <c r="N36" s="68"/>
      <c r="O36" s="68"/>
      <c r="P36" s="68"/>
      <c r="T36" s="68"/>
      <c r="U36" s="68"/>
    </row>
    <row r="37" spans="1:21" ht="23.1" customHeight="1" x14ac:dyDescent="0.2">
      <c r="A37" s="157"/>
      <c r="B37" s="158"/>
      <c r="C37" s="11"/>
      <c r="D37" s="12" t="s">
        <v>17</v>
      </c>
      <c r="E37" s="9"/>
      <c r="F37" s="8">
        <v>7</v>
      </c>
      <c r="G37" s="7">
        <v>1788</v>
      </c>
      <c r="H37" s="28">
        <v>19.466442953020135</v>
      </c>
      <c r="I37" s="28">
        <v>17.194944071588367</v>
      </c>
      <c r="J37" s="55">
        <f t="shared" si="2"/>
        <v>88.331207263115559</v>
      </c>
      <c r="K37" s="86"/>
      <c r="L37" s="68"/>
      <c r="M37" s="68"/>
      <c r="N37" s="68"/>
      <c r="O37" s="68"/>
      <c r="P37" s="68"/>
      <c r="T37" s="68"/>
      <c r="U37" s="68"/>
    </row>
    <row r="38" spans="1:21" ht="23.1" customHeight="1" x14ac:dyDescent="0.2">
      <c r="A38" s="157"/>
      <c r="B38" s="156" t="s">
        <v>16</v>
      </c>
      <c r="C38" s="11"/>
      <c r="D38" s="12" t="s">
        <v>15</v>
      </c>
      <c r="E38" s="9"/>
      <c r="F38" s="8">
        <v>635</v>
      </c>
      <c r="G38" s="8">
        <v>34762</v>
      </c>
      <c r="H38" s="28">
        <v>16.824963437086478</v>
      </c>
      <c r="I38" s="28">
        <v>10.849466371325006</v>
      </c>
      <c r="J38" s="55">
        <f t="shared" si="2"/>
        <v>64.484338476540387</v>
      </c>
      <c r="K38" s="86"/>
      <c r="L38" s="68"/>
      <c r="M38" s="68"/>
      <c r="N38" s="68"/>
      <c r="O38" s="68"/>
      <c r="P38" s="68"/>
      <c r="T38" s="68"/>
      <c r="U38" s="68"/>
    </row>
    <row r="39" spans="1:21" ht="23.1" customHeight="1" x14ac:dyDescent="0.2">
      <c r="A39" s="157"/>
      <c r="B39" s="157"/>
      <c r="C39" s="11"/>
      <c r="D39" s="12" t="s">
        <v>14</v>
      </c>
      <c r="E39" s="9"/>
      <c r="F39" s="8">
        <v>6</v>
      </c>
      <c r="G39" s="7">
        <v>82</v>
      </c>
      <c r="H39" s="28">
        <v>18.012195121951219</v>
      </c>
      <c r="I39" s="28">
        <v>13.147560975609755</v>
      </c>
      <c r="J39" s="55">
        <f t="shared" si="2"/>
        <v>72.992552471225451</v>
      </c>
      <c r="K39" s="86"/>
      <c r="L39" s="68"/>
      <c r="M39" s="68"/>
      <c r="N39" s="68"/>
      <c r="O39" s="68"/>
      <c r="P39" s="68"/>
      <c r="T39" s="68"/>
      <c r="U39" s="68"/>
    </row>
    <row r="40" spans="1:21" ht="23.1" customHeight="1" x14ac:dyDescent="0.2">
      <c r="A40" s="157"/>
      <c r="B40" s="157"/>
      <c r="C40" s="11"/>
      <c r="D40" s="12" t="s">
        <v>13</v>
      </c>
      <c r="E40" s="9"/>
      <c r="F40" s="8">
        <v>74</v>
      </c>
      <c r="G40" s="7">
        <v>2041</v>
      </c>
      <c r="H40" s="28">
        <v>17.54289612934836</v>
      </c>
      <c r="I40" s="28">
        <v>11.552586967172957</v>
      </c>
      <c r="J40" s="55">
        <f t="shared" si="2"/>
        <v>65.853362420849521</v>
      </c>
      <c r="K40" s="86"/>
      <c r="L40" s="68"/>
      <c r="M40" s="68"/>
      <c r="N40" s="68"/>
      <c r="O40" s="68"/>
      <c r="P40" s="68"/>
      <c r="T40" s="68"/>
      <c r="U40" s="68"/>
    </row>
    <row r="41" spans="1:21" ht="23.1" customHeight="1" x14ac:dyDescent="0.2">
      <c r="A41" s="157"/>
      <c r="B41" s="157"/>
      <c r="C41" s="11"/>
      <c r="D41" s="12" t="s">
        <v>12</v>
      </c>
      <c r="E41" s="9"/>
      <c r="F41" s="8">
        <v>13</v>
      </c>
      <c r="G41" s="7">
        <v>286</v>
      </c>
      <c r="H41" s="28">
        <v>18.920979020979022</v>
      </c>
      <c r="I41" s="28">
        <v>13.062937062937063</v>
      </c>
      <c r="J41" s="55">
        <f t="shared" si="2"/>
        <v>69.039435266289686</v>
      </c>
      <c r="K41" s="86"/>
      <c r="L41" s="68"/>
      <c r="M41" s="68"/>
      <c r="N41" s="68"/>
      <c r="O41" s="68"/>
      <c r="P41" s="68"/>
      <c r="T41" s="68"/>
      <c r="U41" s="68"/>
    </row>
    <row r="42" spans="1:21" ht="23.1" customHeight="1" x14ac:dyDescent="0.2">
      <c r="A42" s="157"/>
      <c r="B42" s="157"/>
      <c r="C42" s="11"/>
      <c r="D42" s="12" t="s">
        <v>11</v>
      </c>
      <c r="E42" s="9"/>
      <c r="F42" s="8">
        <v>15</v>
      </c>
      <c r="G42" s="7">
        <v>952</v>
      </c>
      <c r="H42" s="28">
        <v>17.73078781512605</v>
      </c>
      <c r="I42" s="28">
        <v>11.060231092436975</v>
      </c>
      <c r="J42" s="55">
        <f t="shared" si="2"/>
        <v>62.378678306677074</v>
      </c>
      <c r="K42" s="86"/>
      <c r="L42" s="68"/>
      <c r="M42" s="68"/>
      <c r="N42" s="68"/>
      <c r="O42" s="68"/>
      <c r="P42" s="68"/>
      <c r="T42" s="68"/>
      <c r="U42" s="68"/>
    </row>
    <row r="43" spans="1:21" ht="23.1" customHeight="1" x14ac:dyDescent="0.2">
      <c r="A43" s="157"/>
      <c r="B43" s="157"/>
      <c r="C43" s="11"/>
      <c r="D43" s="12" t="s">
        <v>10</v>
      </c>
      <c r="E43" s="9"/>
      <c r="F43" s="8">
        <v>34</v>
      </c>
      <c r="G43" s="7">
        <v>1840</v>
      </c>
      <c r="H43" s="28">
        <v>16.323967391304347</v>
      </c>
      <c r="I43" s="28">
        <v>9.2894021739130448</v>
      </c>
      <c r="J43" s="55">
        <f t="shared" si="2"/>
        <v>56.9065224846102</v>
      </c>
      <c r="K43" s="86"/>
      <c r="L43" s="68"/>
      <c r="M43" s="68"/>
      <c r="N43" s="68"/>
      <c r="O43" s="68"/>
      <c r="P43" s="68"/>
      <c r="T43" s="68"/>
      <c r="U43" s="68"/>
    </row>
    <row r="44" spans="1:21" ht="23.1" customHeight="1" x14ac:dyDescent="0.2">
      <c r="A44" s="157"/>
      <c r="B44" s="157"/>
      <c r="C44" s="11"/>
      <c r="D44" s="12" t="s">
        <v>9</v>
      </c>
      <c r="E44" s="9"/>
      <c r="F44" s="8">
        <v>139</v>
      </c>
      <c r="G44" s="7">
        <v>4050</v>
      </c>
      <c r="H44" s="28">
        <v>16.071856790123455</v>
      </c>
      <c r="I44" s="28">
        <v>9.6900913580246915</v>
      </c>
      <c r="J44" s="55">
        <f t="shared" si="2"/>
        <v>60.292295312010793</v>
      </c>
      <c r="K44" s="86"/>
      <c r="L44" s="68"/>
      <c r="M44" s="68"/>
      <c r="N44" s="68"/>
      <c r="O44" s="68"/>
      <c r="P44" s="68"/>
      <c r="T44" s="68"/>
      <c r="U44" s="68"/>
    </row>
    <row r="45" spans="1:21" ht="23.1" customHeight="1" x14ac:dyDescent="0.2">
      <c r="A45" s="157"/>
      <c r="B45" s="157"/>
      <c r="C45" s="11"/>
      <c r="D45" s="12" t="s">
        <v>8</v>
      </c>
      <c r="E45" s="9"/>
      <c r="F45" s="8">
        <v>22</v>
      </c>
      <c r="G45" s="7">
        <v>1017</v>
      </c>
      <c r="H45" s="28">
        <v>18.96361848574238</v>
      </c>
      <c r="I45" s="28">
        <v>11.425329400196654</v>
      </c>
      <c r="J45" s="55">
        <f t="shared" si="2"/>
        <v>60.248677797365943</v>
      </c>
      <c r="K45" s="86"/>
      <c r="L45" s="68"/>
      <c r="M45" s="68"/>
      <c r="N45" s="68"/>
      <c r="O45" s="68"/>
      <c r="P45" s="68"/>
      <c r="T45" s="68"/>
      <c r="U45" s="68"/>
    </row>
    <row r="46" spans="1:21" ht="23.1" customHeight="1" x14ac:dyDescent="0.2">
      <c r="A46" s="157"/>
      <c r="B46" s="157"/>
      <c r="C46" s="11"/>
      <c r="D46" s="12" t="s">
        <v>7</v>
      </c>
      <c r="E46" s="9"/>
      <c r="F46" s="8">
        <v>10</v>
      </c>
      <c r="G46" s="7">
        <v>118</v>
      </c>
      <c r="H46" s="28">
        <v>16.703389830508474</v>
      </c>
      <c r="I46" s="28">
        <v>9.0423728813559325</v>
      </c>
      <c r="J46" s="55">
        <f t="shared" si="2"/>
        <v>54.134956874682906</v>
      </c>
      <c r="K46" s="86"/>
      <c r="L46" s="68"/>
      <c r="M46" s="68"/>
      <c r="N46" s="68"/>
      <c r="O46" s="68"/>
      <c r="P46" s="68"/>
      <c r="T46" s="68"/>
      <c r="U46" s="68"/>
    </row>
    <row r="47" spans="1:21" ht="24" customHeight="1" x14ac:dyDescent="0.2">
      <c r="A47" s="157"/>
      <c r="B47" s="157"/>
      <c r="C47" s="11"/>
      <c r="D47" s="10" t="s">
        <v>6</v>
      </c>
      <c r="E47" s="9"/>
      <c r="F47" s="8">
        <v>16</v>
      </c>
      <c r="G47" s="7">
        <v>517</v>
      </c>
      <c r="H47" s="28">
        <v>18.05404255319149</v>
      </c>
      <c r="I47" s="28">
        <v>13.299071566731142</v>
      </c>
      <c r="J47" s="55">
        <f>I47/H47*100</f>
        <v>73.662569075867211</v>
      </c>
      <c r="K47" s="86"/>
      <c r="L47" s="68"/>
      <c r="M47" s="68"/>
      <c r="N47" s="68"/>
      <c r="O47" s="68"/>
      <c r="P47" s="68"/>
      <c r="T47" s="68"/>
      <c r="U47" s="68"/>
    </row>
    <row r="48" spans="1:21" ht="23.1" customHeight="1" x14ac:dyDescent="0.2">
      <c r="A48" s="157"/>
      <c r="B48" s="157"/>
      <c r="C48" s="11"/>
      <c r="D48" s="12" t="s">
        <v>5</v>
      </c>
      <c r="E48" s="9"/>
      <c r="F48" s="8">
        <v>34</v>
      </c>
      <c r="G48" s="7">
        <v>899</v>
      </c>
      <c r="H48" s="28">
        <v>14.314126807563959</v>
      </c>
      <c r="I48" s="28">
        <v>6.9450611790878742</v>
      </c>
      <c r="J48" s="55">
        <f t="shared" si="2"/>
        <v>48.518930092319167</v>
      </c>
      <c r="K48" s="86"/>
      <c r="L48" s="68"/>
      <c r="M48" s="68"/>
      <c r="N48" s="68"/>
      <c r="O48" s="68"/>
      <c r="P48" s="68"/>
      <c r="T48" s="68"/>
      <c r="U48" s="68"/>
    </row>
    <row r="49" spans="1:21" ht="23.1" customHeight="1" x14ac:dyDescent="0.2">
      <c r="A49" s="157"/>
      <c r="B49" s="157"/>
      <c r="C49" s="11"/>
      <c r="D49" s="12" t="s">
        <v>4</v>
      </c>
      <c r="E49" s="9"/>
      <c r="F49" s="8">
        <v>22</v>
      </c>
      <c r="G49" s="7">
        <v>368</v>
      </c>
      <c r="H49" s="28">
        <v>14.982065217391304</v>
      </c>
      <c r="I49" s="28">
        <v>8.8733695652173914</v>
      </c>
      <c r="J49" s="55">
        <f t="shared" si="2"/>
        <v>59.226611528276564</v>
      </c>
      <c r="K49" s="86"/>
      <c r="L49" s="68"/>
      <c r="M49" s="68"/>
      <c r="N49" s="68"/>
      <c r="O49" s="68"/>
      <c r="P49" s="68"/>
      <c r="T49" s="68"/>
      <c r="U49" s="68"/>
    </row>
    <row r="50" spans="1:21" ht="23.1" customHeight="1" x14ac:dyDescent="0.2">
      <c r="A50" s="157"/>
      <c r="B50" s="157"/>
      <c r="C50" s="11"/>
      <c r="D50" s="12" t="s">
        <v>3</v>
      </c>
      <c r="E50" s="9"/>
      <c r="F50" s="8">
        <v>23</v>
      </c>
      <c r="G50" s="7">
        <v>1943</v>
      </c>
      <c r="H50" s="28">
        <v>17.786206896551722</v>
      </c>
      <c r="I50" s="28">
        <v>11.913329902213071</v>
      </c>
      <c r="J50" s="55">
        <f t="shared" si="2"/>
        <v>66.980722598716397</v>
      </c>
      <c r="K50" s="86"/>
      <c r="L50" s="68"/>
      <c r="M50" s="68"/>
      <c r="N50" s="68"/>
      <c r="O50" s="68"/>
      <c r="P50" s="68"/>
      <c r="T50" s="68"/>
      <c r="U50" s="68"/>
    </row>
    <row r="51" spans="1:21" ht="23.1" customHeight="1" x14ac:dyDescent="0.2">
      <c r="A51" s="157"/>
      <c r="B51" s="157"/>
      <c r="C51" s="11"/>
      <c r="D51" s="12" t="s">
        <v>2</v>
      </c>
      <c r="E51" s="9"/>
      <c r="F51" s="8">
        <v>149</v>
      </c>
      <c r="G51" s="7">
        <v>14027</v>
      </c>
      <c r="H51" s="28">
        <v>17.376681970485496</v>
      </c>
      <c r="I51" s="28">
        <v>11.456679974335213</v>
      </c>
      <c r="J51" s="55">
        <f t="shared" si="2"/>
        <v>65.931344049425107</v>
      </c>
      <c r="K51" s="86"/>
      <c r="L51" s="68"/>
      <c r="M51" s="68"/>
      <c r="N51" s="68"/>
      <c r="O51" s="68"/>
      <c r="P51" s="68"/>
      <c r="T51" s="68"/>
      <c r="U51" s="68"/>
    </row>
    <row r="52" spans="1:21" ht="23.1" customHeight="1" x14ac:dyDescent="0.2">
      <c r="A52" s="157"/>
      <c r="B52" s="157"/>
      <c r="C52" s="11"/>
      <c r="D52" s="12" t="s">
        <v>1</v>
      </c>
      <c r="E52" s="9"/>
      <c r="F52" s="8">
        <v>20</v>
      </c>
      <c r="G52" s="7">
        <v>1764</v>
      </c>
      <c r="H52" s="28">
        <v>16.038321995464855</v>
      </c>
      <c r="I52" s="28">
        <v>15.26921768707483</v>
      </c>
      <c r="J52" s="55">
        <f t="shared" si="2"/>
        <v>95.204583692686157</v>
      </c>
      <c r="K52" s="86"/>
      <c r="L52" s="68"/>
      <c r="M52" s="68"/>
      <c r="N52" s="68"/>
      <c r="O52" s="68"/>
      <c r="P52" s="68"/>
      <c r="T52" s="68"/>
      <c r="U52" s="68"/>
    </row>
    <row r="53" spans="1:21" ht="24" customHeight="1" x14ac:dyDescent="0.2">
      <c r="A53" s="158"/>
      <c r="B53" s="158"/>
      <c r="C53" s="11"/>
      <c r="D53" s="10" t="s">
        <v>0</v>
      </c>
      <c r="E53" s="9"/>
      <c r="F53" s="8">
        <v>58</v>
      </c>
      <c r="G53" s="7">
        <v>4858</v>
      </c>
      <c r="H53" s="28">
        <v>15.35682173734047</v>
      </c>
      <c r="I53" s="28">
        <v>8.6523198847262233</v>
      </c>
      <c r="J53" s="55">
        <f t="shared" si="2"/>
        <v>56.341865737022303</v>
      </c>
      <c r="K53" s="86"/>
      <c r="L53" s="68"/>
      <c r="M53" s="68"/>
      <c r="N53" s="68"/>
      <c r="O53" s="68"/>
      <c r="P53" s="68"/>
      <c r="T53" s="68"/>
      <c r="U53" s="68"/>
    </row>
    <row r="54" spans="1:21" x14ac:dyDescent="0.2">
      <c r="L54" s="68"/>
      <c r="M54" s="68"/>
      <c r="N54" s="68"/>
      <c r="O54" s="68"/>
      <c r="P54" s="68"/>
    </row>
    <row r="55" spans="1:21" ht="12.75" customHeight="1" x14ac:dyDescent="0.2">
      <c r="L55" s="68"/>
      <c r="M55" s="68"/>
      <c r="N55" s="68"/>
      <c r="O55" s="68"/>
      <c r="P55" s="68"/>
    </row>
    <row r="56" spans="1:21" x14ac:dyDescent="0.2">
      <c r="D56" s="3"/>
      <c r="M56" s="68"/>
      <c r="N56" s="68"/>
      <c r="O56" s="68"/>
      <c r="P56" s="68"/>
    </row>
    <row r="57" spans="1:21" x14ac:dyDescent="0.2">
      <c r="M57" s="68"/>
      <c r="N57" s="68"/>
      <c r="O57" s="68"/>
      <c r="P57" s="68"/>
    </row>
    <row r="62" spans="1:21" x14ac:dyDescent="0.2">
      <c r="D62" s="3"/>
    </row>
    <row r="64" spans="1:21"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16">
    <mergeCell ref="J3:J6"/>
    <mergeCell ref="A3:E6"/>
    <mergeCell ref="F3:F6"/>
    <mergeCell ref="G3:G6"/>
    <mergeCell ref="H3:H6"/>
    <mergeCell ref="I3:I6"/>
    <mergeCell ref="A13:A53"/>
    <mergeCell ref="B13:B37"/>
    <mergeCell ref="B38:B53"/>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9" firstPageNumber="35" orientation="portrait" r:id="rId1"/>
  <headerFooter alignWithMargins="0">
    <oddFooter>&amp;C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100"/>
  <sheetViews>
    <sheetView view="pageBreakPreview" topLeftCell="C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10.109375" style="1" customWidth="1"/>
    <col min="19" max="19" width="9" style="1"/>
    <col min="20" max="20" width="28.109375" style="1" customWidth="1"/>
    <col min="21" max="21" width="9" style="1"/>
    <col min="22" max="22" width="11.21875" style="1" customWidth="1"/>
    <col min="23" max="16384" width="9" style="1"/>
  </cols>
  <sheetData>
    <row r="1" spans="1:24" ht="14.4" x14ac:dyDescent="0.2">
      <c r="A1" s="16" t="s">
        <v>398</v>
      </c>
    </row>
    <row r="2" spans="1:24" x14ac:dyDescent="0.2">
      <c r="O2" s="38" t="s">
        <v>450</v>
      </c>
    </row>
    <row r="3" spans="1:24" ht="13.5" customHeight="1" x14ac:dyDescent="0.2">
      <c r="A3" s="233" t="s">
        <v>63</v>
      </c>
      <c r="B3" s="234"/>
      <c r="C3" s="234"/>
      <c r="D3" s="234"/>
      <c r="E3" s="235"/>
      <c r="F3" s="179" t="s">
        <v>126</v>
      </c>
      <c r="G3" s="224" t="s">
        <v>125</v>
      </c>
      <c r="H3" s="224" t="s">
        <v>124</v>
      </c>
      <c r="I3" s="224" t="s">
        <v>123</v>
      </c>
      <c r="J3" s="224" t="s">
        <v>122</v>
      </c>
      <c r="K3" s="224" t="s">
        <v>121</v>
      </c>
      <c r="L3" s="224" t="s">
        <v>120</v>
      </c>
      <c r="M3" s="224" t="s">
        <v>119</v>
      </c>
      <c r="N3" s="224" t="s">
        <v>118</v>
      </c>
      <c r="O3" s="224" t="s">
        <v>391</v>
      </c>
      <c r="P3" s="215" t="s">
        <v>519</v>
      </c>
      <c r="Q3" s="215" t="s">
        <v>520</v>
      </c>
      <c r="R3" s="215" t="s">
        <v>521</v>
      </c>
    </row>
    <row r="4" spans="1:24" ht="42" customHeight="1" x14ac:dyDescent="0.2">
      <c r="A4" s="236"/>
      <c r="B4" s="237"/>
      <c r="C4" s="237"/>
      <c r="D4" s="237"/>
      <c r="E4" s="238"/>
      <c r="F4" s="180"/>
      <c r="G4" s="229"/>
      <c r="H4" s="229"/>
      <c r="I4" s="229"/>
      <c r="J4" s="229"/>
      <c r="K4" s="229"/>
      <c r="L4" s="229"/>
      <c r="M4" s="229"/>
      <c r="N4" s="229"/>
      <c r="O4" s="229"/>
      <c r="P4" s="216"/>
      <c r="Q4" s="216"/>
      <c r="R4" s="216"/>
    </row>
    <row r="5" spans="1:24" ht="14.25" customHeight="1" x14ac:dyDescent="0.2">
      <c r="A5" s="236"/>
      <c r="B5" s="237"/>
      <c r="C5" s="237"/>
      <c r="D5" s="237"/>
      <c r="E5" s="238"/>
      <c r="F5" s="180"/>
      <c r="G5" s="229"/>
      <c r="H5" s="229"/>
      <c r="I5" s="229"/>
      <c r="J5" s="229"/>
      <c r="K5" s="229"/>
      <c r="L5" s="229"/>
      <c r="M5" s="229"/>
      <c r="N5" s="229"/>
      <c r="O5" s="229"/>
      <c r="P5" s="216"/>
      <c r="Q5" s="216"/>
      <c r="R5" s="216"/>
    </row>
    <row r="6" spans="1:24" ht="24.75" customHeight="1" x14ac:dyDescent="0.2">
      <c r="A6" s="239"/>
      <c r="B6" s="240"/>
      <c r="C6" s="240"/>
      <c r="D6" s="240"/>
      <c r="E6" s="241"/>
      <c r="F6" s="180"/>
      <c r="G6" s="230"/>
      <c r="H6" s="230"/>
      <c r="I6" s="230"/>
      <c r="J6" s="230"/>
      <c r="K6" s="230"/>
      <c r="L6" s="230"/>
      <c r="M6" s="230"/>
      <c r="N6" s="230"/>
      <c r="O6" s="230"/>
      <c r="P6" s="217"/>
      <c r="Q6" s="217"/>
      <c r="R6" s="217"/>
      <c r="T6" s="73"/>
      <c r="U6" s="73"/>
      <c r="V6" s="73"/>
      <c r="W6" s="73"/>
      <c r="X6" s="73"/>
    </row>
    <row r="7" spans="1:24" ht="12" customHeight="1" x14ac:dyDescent="0.2">
      <c r="A7" s="170" t="s">
        <v>49</v>
      </c>
      <c r="B7" s="171"/>
      <c r="C7" s="171"/>
      <c r="D7" s="171"/>
      <c r="E7" s="172"/>
      <c r="F7" s="33">
        <f t="shared" ref="F7:F68" si="0">SUM(G7:N7)</f>
        <v>903</v>
      </c>
      <c r="G7" s="33">
        <f>SUM(G9,G11,G13,G15,G17)</f>
        <v>2</v>
      </c>
      <c r="H7" s="33">
        <f t="shared" ref="H7:N7" si="1">SUM(H9,H11,H13,H15,H17)</f>
        <v>3</v>
      </c>
      <c r="I7" s="33">
        <f t="shared" si="1"/>
        <v>16</v>
      </c>
      <c r="J7" s="33">
        <f t="shared" si="1"/>
        <v>26</v>
      </c>
      <c r="K7" s="33">
        <f t="shared" si="1"/>
        <v>60</v>
      </c>
      <c r="L7" s="33">
        <f t="shared" si="1"/>
        <v>207</v>
      </c>
      <c r="M7" s="33">
        <f t="shared" si="1"/>
        <v>187</v>
      </c>
      <c r="N7" s="33">
        <f t="shared" si="1"/>
        <v>402</v>
      </c>
      <c r="O7" s="227">
        <v>113.9451827</v>
      </c>
      <c r="P7" s="33">
        <f>SUM(L7:N7)</f>
        <v>796</v>
      </c>
      <c r="Q7" s="33">
        <f>SUM(I7:K7)</f>
        <v>102</v>
      </c>
      <c r="R7" s="33">
        <f>SUM(G7:H7)</f>
        <v>5</v>
      </c>
      <c r="T7" s="112"/>
    </row>
    <row r="8" spans="1:24" ht="12" customHeight="1" x14ac:dyDescent="0.2">
      <c r="A8" s="173"/>
      <c r="B8" s="174"/>
      <c r="C8" s="174"/>
      <c r="D8" s="174"/>
      <c r="E8" s="175"/>
      <c r="F8" s="36">
        <f t="shared" si="0"/>
        <v>1</v>
      </c>
      <c r="G8" s="29">
        <f t="shared" ref="G8:N8" si="2">IF(G7=0,0,G7/$F7)</f>
        <v>2.2148394241417496E-3</v>
      </c>
      <c r="H8" s="29">
        <f t="shared" si="2"/>
        <v>3.3222591362126247E-3</v>
      </c>
      <c r="I8" s="29">
        <f t="shared" si="2"/>
        <v>1.7718715393133997E-2</v>
      </c>
      <c r="J8" s="29">
        <f t="shared" si="2"/>
        <v>2.8792912513842746E-2</v>
      </c>
      <c r="K8" s="29">
        <f t="shared" si="2"/>
        <v>6.6445182724252497E-2</v>
      </c>
      <c r="L8" s="29">
        <f t="shared" si="2"/>
        <v>0.2292358803986711</v>
      </c>
      <c r="M8" s="29">
        <f t="shared" si="2"/>
        <v>0.20708748615725359</v>
      </c>
      <c r="N8" s="29">
        <f t="shared" si="2"/>
        <v>0.44518272425249167</v>
      </c>
      <c r="O8" s="228"/>
      <c r="P8" s="36">
        <f t="shared" ref="P8:R8" si="3">IF(P7=0,0,P7/$F7)</f>
        <v>0.88150609080841635</v>
      </c>
      <c r="Q8" s="36">
        <f t="shared" si="3"/>
        <v>0.11295681063122924</v>
      </c>
      <c r="R8" s="36">
        <f t="shared" si="3"/>
        <v>5.5370985603543747E-3</v>
      </c>
      <c r="T8" s="113"/>
      <c r="U8" s="69"/>
      <c r="V8" s="69"/>
      <c r="W8" s="69"/>
      <c r="X8" s="69"/>
    </row>
    <row r="9" spans="1:24" ht="12" customHeight="1" x14ac:dyDescent="0.2">
      <c r="A9" s="159" t="s">
        <v>48</v>
      </c>
      <c r="B9" s="242" t="s">
        <v>47</v>
      </c>
      <c r="C9" s="243"/>
      <c r="D9" s="243"/>
      <c r="E9" s="244"/>
      <c r="F9" s="33">
        <f t="shared" si="0"/>
        <v>252</v>
      </c>
      <c r="G9" s="33">
        <v>2</v>
      </c>
      <c r="H9" s="33">
        <v>2</v>
      </c>
      <c r="I9" s="33">
        <v>9</v>
      </c>
      <c r="J9" s="33">
        <v>19</v>
      </c>
      <c r="K9" s="33">
        <v>35</v>
      </c>
      <c r="L9" s="33">
        <v>70</v>
      </c>
      <c r="M9" s="33">
        <v>34</v>
      </c>
      <c r="N9" s="33">
        <v>81</v>
      </c>
      <c r="O9" s="227">
        <v>108.30555555555556</v>
      </c>
      <c r="P9" s="33">
        <f t="shared" ref="P9" si="4">SUM(L9:N9)</f>
        <v>185</v>
      </c>
      <c r="Q9" s="33">
        <f t="shared" ref="Q9" si="5">SUM(I9:K9)</f>
        <v>63</v>
      </c>
      <c r="R9" s="33">
        <f t="shared" ref="R9" si="6">SUM(G9:H9)</f>
        <v>4</v>
      </c>
      <c r="T9" s="112"/>
    </row>
    <row r="10" spans="1:24" ht="12" customHeight="1" x14ac:dyDescent="0.2">
      <c r="A10" s="160"/>
      <c r="B10" s="245"/>
      <c r="C10" s="246"/>
      <c r="D10" s="246"/>
      <c r="E10" s="247"/>
      <c r="F10" s="36">
        <f t="shared" si="0"/>
        <v>1</v>
      </c>
      <c r="G10" s="29">
        <f t="shared" ref="G10:N10" si="7">IF(G9=0,0,G9/$F9)</f>
        <v>7.9365079365079361E-3</v>
      </c>
      <c r="H10" s="29">
        <f t="shared" si="7"/>
        <v>7.9365079365079361E-3</v>
      </c>
      <c r="I10" s="29">
        <f t="shared" si="7"/>
        <v>3.5714285714285712E-2</v>
      </c>
      <c r="J10" s="29">
        <f t="shared" si="7"/>
        <v>7.5396825396825393E-2</v>
      </c>
      <c r="K10" s="29">
        <f t="shared" si="7"/>
        <v>0.1388888888888889</v>
      </c>
      <c r="L10" s="29">
        <f t="shared" si="7"/>
        <v>0.27777777777777779</v>
      </c>
      <c r="M10" s="29">
        <f t="shared" si="7"/>
        <v>0.13492063492063491</v>
      </c>
      <c r="N10" s="29">
        <f t="shared" si="7"/>
        <v>0.32142857142857145</v>
      </c>
      <c r="O10" s="228"/>
      <c r="P10" s="36">
        <f t="shared" ref="P10:R10" si="8">IF(P9=0,0,P9/$F9)</f>
        <v>0.73412698412698407</v>
      </c>
      <c r="Q10" s="36">
        <f t="shared" si="8"/>
        <v>0.25</v>
      </c>
      <c r="R10" s="36">
        <f t="shared" si="8"/>
        <v>1.5873015873015872E-2</v>
      </c>
      <c r="T10" s="113"/>
      <c r="U10" s="69"/>
      <c r="V10" s="69"/>
      <c r="W10" s="69"/>
      <c r="X10" s="69"/>
    </row>
    <row r="11" spans="1:24" ht="12" customHeight="1" x14ac:dyDescent="0.2">
      <c r="A11" s="160"/>
      <c r="B11" s="242" t="s">
        <v>46</v>
      </c>
      <c r="C11" s="243"/>
      <c r="D11" s="243"/>
      <c r="E11" s="244"/>
      <c r="F11" s="33">
        <f t="shared" si="0"/>
        <v>135</v>
      </c>
      <c r="G11" s="33">
        <v>0</v>
      </c>
      <c r="H11" s="33">
        <v>1</v>
      </c>
      <c r="I11" s="33">
        <v>3</v>
      </c>
      <c r="J11" s="33">
        <v>5</v>
      </c>
      <c r="K11" s="33">
        <v>17</v>
      </c>
      <c r="L11" s="33">
        <v>41</v>
      </c>
      <c r="M11" s="33">
        <v>19</v>
      </c>
      <c r="N11" s="33">
        <v>49</v>
      </c>
      <c r="O11" s="227">
        <v>110.94074074074074</v>
      </c>
      <c r="P11" s="33">
        <f t="shared" ref="P11" si="9">SUM(L11:N11)</f>
        <v>109</v>
      </c>
      <c r="Q11" s="33">
        <f t="shared" ref="Q11" si="10">SUM(I11:K11)</f>
        <v>25</v>
      </c>
      <c r="R11" s="33">
        <f t="shared" ref="R11" si="11">SUM(G11:H11)</f>
        <v>1</v>
      </c>
      <c r="T11" s="112"/>
    </row>
    <row r="12" spans="1:24" ht="12" customHeight="1" x14ac:dyDescent="0.2">
      <c r="A12" s="160"/>
      <c r="B12" s="245"/>
      <c r="C12" s="246"/>
      <c r="D12" s="246"/>
      <c r="E12" s="247"/>
      <c r="F12" s="36">
        <f t="shared" si="0"/>
        <v>1</v>
      </c>
      <c r="G12" s="29">
        <f t="shared" ref="G12:N12" si="12">IF(G11=0,0,G11/$F11)</f>
        <v>0</v>
      </c>
      <c r="H12" s="29">
        <f t="shared" si="12"/>
        <v>7.4074074074074077E-3</v>
      </c>
      <c r="I12" s="29">
        <f t="shared" si="12"/>
        <v>2.2222222222222223E-2</v>
      </c>
      <c r="J12" s="29">
        <f t="shared" si="12"/>
        <v>3.7037037037037035E-2</v>
      </c>
      <c r="K12" s="29">
        <f t="shared" si="12"/>
        <v>0.12592592592592591</v>
      </c>
      <c r="L12" s="29">
        <f t="shared" si="12"/>
        <v>0.3037037037037037</v>
      </c>
      <c r="M12" s="29">
        <f t="shared" si="12"/>
        <v>0.14074074074074075</v>
      </c>
      <c r="N12" s="29">
        <f t="shared" si="12"/>
        <v>0.36296296296296299</v>
      </c>
      <c r="O12" s="228"/>
      <c r="P12" s="36">
        <f t="shared" ref="P12:R12" si="13">IF(P11=0,0,P11/$F11)</f>
        <v>0.80740740740740746</v>
      </c>
      <c r="Q12" s="36">
        <f t="shared" si="13"/>
        <v>0.18518518518518517</v>
      </c>
      <c r="R12" s="36">
        <f t="shared" si="13"/>
        <v>7.4074074074074077E-3</v>
      </c>
      <c r="T12" s="113"/>
      <c r="U12" s="69"/>
      <c r="V12" s="69"/>
      <c r="W12" s="69"/>
      <c r="X12" s="69"/>
    </row>
    <row r="13" spans="1:24" ht="12" customHeight="1" x14ac:dyDescent="0.2">
      <c r="A13" s="160"/>
      <c r="B13" s="242" t="s">
        <v>45</v>
      </c>
      <c r="C13" s="243"/>
      <c r="D13" s="243"/>
      <c r="E13" s="244"/>
      <c r="F13" s="33">
        <f t="shared" si="0"/>
        <v>247</v>
      </c>
      <c r="G13" s="33">
        <v>0</v>
      </c>
      <c r="H13" s="33">
        <v>0</v>
      </c>
      <c r="I13" s="33">
        <v>1</v>
      </c>
      <c r="J13" s="33">
        <v>2</v>
      </c>
      <c r="K13" s="33">
        <v>5</v>
      </c>
      <c r="L13" s="33">
        <v>55</v>
      </c>
      <c r="M13" s="33">
        <v>78</v>
      </c>
      <c r="N13" s="33">
        <v>106</v>
      </c>
      <c r="O13" s="227">
        <v>115.91497975708502</v>
      </c>
      <c r="P13" s="33">
        <f t="shared" ref="P13" si="14">SUM(L13:N13)</f>
        <v>239</v>
      </c>
      <c r="Q13" s="33">
        <f t="shared" ref="Q13" si="15">SUM(I13:K13)</f>
        <v>8</v>
      </c>
      <c r="R13" s="33">
        <f t="shared" ref="R13" si="16">SUM(G13:H13)</f>
        <v>0</v>
      </c>
      <c r="T13" s="112"/>
    </row>
    <row r="14" spans="1:24" ht="12" customHeight="1" x14ac:dyDescent="0.2">
      <c r="A14" s="160"/>
      <c r="B14" s="245"/>
      <c r="C14" s="246"/>
      <c r="D14" s="246"/>
      <c r="E14" s="247"/>
      <c r="F14" s="36">
        <f t="shared" si="0"/>
        <v>1</v>
      </c>
      <c r="G14" s="29">
        <f t="shared" ref="G14:N14" si="17">IF(G13=0,0,G13/$F13)</f>
        <v>0</v>
      </c>
      <c r="H14" s="29">
        <f t="shared" si="17"/>
        <v>0</v>
      </c>
      <c r="I14" s="29">
        <f t="shared" si="17"/>
        <v>4.048582995951417E-3</v>
      </c>
      <c r="J14" s="29">
        <f t="shared" si="17"/>
        <v>8.0971659919028341E-3</v>
      </c>
      <c r="K14" s="29">
        <f t="shared" si="17"/>
        <v>2.0242914979757085E-2</v>
      </c>
      <c r="L14" s="29">
        <f t="shared" si="17"/>
        <v>0.22267206477732793</v>
      </c>
      <c r="M14" s="29">
        <f t="shared" si="17"/>
        <v>0.31578947368421051</v>
      </c>
      <c r="N14" s="29">
        <f t="shared" si="17"/>
        <v>0.4291497975708502</v>
      </c>
      <c r="O14" s="228"/>
      <c r="P14" s="36">
        <f t="shared" ref="P14:R14" si="18">IF(P13=0,0,P13/$F13)</f>
        <v>0.96761133603238869</v>
      </c>
      <c r="Q14" s="36">
        <f t="shared" si="18"/>
        <v>3.2388663967611336E-2</v>
      </c>
      <c r="R14" s="36">
        <f t="shared" si="18"/>
        <v>0</v>
      </c>
      <c r="T14" s="113"/>
      <c r="U14" s="69"/>
      <c r="V14" s="69"/>
      <c r="W14" s="69"/>
      <c r="X14" s="69"/>
    </row>
    <row r="15" spans="1:24" ht="12" customHeight="1" x14ac:dyDescent="0.2">
      <c r="A15" s="160"/>
      <c r="B15" s="242" t="s">
        <v>44</v>
      </c>
      <c r="C15" s="243"/>
      <c r="D15" s="243"/>
      <c r="E15" s="244"/>
      <c r="F15" s="33">
        <f t="shared" si="0"/>
        <v>72</v>
      </c>
      <c r="G15" s="33">
        <v>0</v>
      </c>
      <c r="H15" s="33">
        <v>0</v>
      </c>
      <c r="I15" s="33">
        <v>0</v>
      </c>
      <c r="J15" s="33">
        <v>0</v>
      </c>
      <c r="K15" s="33">
        <v>3</v>
      </c>
      <c r="L15" s="33">
        <v>9</v>
      </c>
      <c r="M15" s="33">
        <v>22</v>
      </c>
      <c r="N15" s="33">
        <v>38</v>
      </c>
      <c r="O15" s="227">
        <v>117.27777777777777</v>
      </c>
      <c r="P15" s="33">
        <f t="shared" ref="P15" si="19">SUM(L15:N15)</f>
        <v>69</v>
      </c>
      <c r="Q15" s="33">
        <f t="shared" ref="Q15" si="20">SUM(I15:K15)</f>
        <v>3</v>
      </c>
      <c r="R15" s="33">
        <f t="shared" ref="R15" si="21">SUM(G15:H15)</f>
        <v>0</v>
      </c>
      <c r="T15" s="112"/>
    </row>
    <row r="16" spans="1:24" ht="12" customHeight="1" x14ac:dyDescent="0.2">
      <c r="A16" s="160"/>
      <c r="B16" s="245"/>
      <c r="C16" s="246"/>
      <c r="D16" s="246"/>
      <c r="E16" s="247"/>
      <c r="F16" s="36">
        <f t="shared" si="0"/>
        <v>1</v>
      </c>
      <c r="G16" s="29">
        <f t="shared" ref="G16:N16" si="22">IF(G15=0,0,G15/$F15)</f>
        <v>0</v>
      </c>
      <c r="H16" s="29">
        <f t="shared" si="22"/>
        <v>0</v>
      </c>
      <c r="I16" s="29">
        <f t="shared" si="22"/>
        <v>0</v>
      </c>
      <c r="J16" s="29">
        <f t="shared" si="22"/>
        <v>0</v>
      </c>
      <c r="K16" s="29">
        <f t="shared" si="22"/>
        <v>4.1666666666666664E-2</v>
      </c>
      <c r="L16" s="29">
        <f t="shared" si="22"/>
        <v>0.125</v>
      </c>
      <c r="M16" s="29">
        <f t="shared" si="22"/>
        <v>0.30555555555555558</v>
      </c>
      <c r="N16" s="29">
        <f t="shared" si="22"/>
        <v>0.52777777777777779</v>
      </c>
      <c r="O16" s="228"/>
      <c r="P16" s="36">
        <f t="shared" ref="P16:R16" si="23">IF(P15=0,0,P15/$F15)</f>
        <v>0.95833333333333337</v>
      </c>
      <c r="Q16" s="36">
        <f t="shared" si="23"/>
        <v>4.1666666666666664E-2</v>
      </c>
      <c r="R16" s="36">
        <f t="shared" si="23"/>
        <v>0</v>
      </c>
      <c r="T16" s="113"/>
      <c r="U16" s="69"/>
      <c r="V16" s="69"/>
      <c r="W16" s="69"/>
      <c r="X16" s="69"/>
    </row>
    <row r="17" spans="1:24" ht="12" customHeight="1" x14ac:dyDescent="0.2">
      <c r="A17" s="160"/>
      <c r="B17" s="242" t="s">
        <v>43</v>
      </c>
      <c r="C17" s="243"/>
      <c r="D17" s="243"/>
      <c r="E17" s="244"/>
      <c r="F17" s="33">
        <f t="shared" si="0"/>
        <v>197</v>
      </c>
      <c r="G17" s="33">
        <v>0</v>
      </c>
      <c r="H17" s="33">
        <v>0</v>
      </c>
      <c r="I17" s="33">
        <v>3</v>
      </c>
      <c r="J17" s="33">
        <v>0</v>
      </c>
      <c r="K17" s="33">
        <v>0</v>
      </c>
      <c r="L17" s="33">
        <v>32</v>
      </c>
      <c r="M17" s="33">
        <v>34</v>
      </c>
      <c r="N17" s="33">
        <v>128</v>
      </c>
      <c r="O17" s="227">
        <v>119.53045685279187</v>
      </c>
      <c r="P17" s="33">
        <f t="shared" ref="P17" si="24">SUM(L17:N17)</f>
        <v>194</v>
      </c>
      <c r="Q17" s="33">
        <f t="shared" ref="Q17" si="25">SUM(I17:K17)</f>
        <v>3</v>
      </c>
      <c r="R17" s="33">
        <f t="shared" ref="R17" si="26">SUM(G17:H17)</f>
        <v>0</v>
      </c>
      <c r="T17" s="112"/>
    </row>
    <row r="18" spans="1:24" ht="12" customHeight="1" x14ac:dyDescent="0.2">
      <c r="A18" s="161"/>
      <c r="B18" s="245"/>
      <c r="C18" s="246"/>
      <c r="D18" s="246"/>
      <c r="E18" s="247"/>
      <c r="F18" s="36">
        <f t="shared" si="0"/>
        <v>0.99999999999999989</v>
      </c>
      <c r="G18" s="29">
        <f t="shared" ref="G18:N18" si="27">IF(G17=0,0,G17/$F17)</f>
        <v>0</v>
      </c>
      <c r="H18" s="29">
        <f t="shared" si="27"/>
        <v>0</v>
      </c>
      <c r="I18" s="29">
        <f t="shared" si="27"/>
        <v>1.5228426395939087E-2</v>
      </c>
      <c r="J18" s="29">
        <f t="shared" si="27"/>
        <v>0</v>
      </c>
      <c r="K18" s="29">
        <f t="shared" si="27"/>
        <v>0</v>
      </c>
      <c r="L18" s="29">
        <f t="shared" si="27"/>
        <v>0.16243654822335024</v>
      </c>
      <c r="M18" s="29">
        <f t="shared" si="27"/>
        <v>0.17258883248730963</v>
      </c>
      <c r="N18" s="29">
        <f t="shared" si="27"/>
        <v>0.64974619289340096</v>
      </c>
      <c r="O18" s="228"/>
      <c r="P18" s="36">
        <f t="shared" ref="P18:R18" si="28">IF(P17=0,0,P17/$F17)</f>
        <v>0.98477157360406087</v>
      </c>
      <c r="Q18" s="36">
        <f t="shared" si="28"/>
        <v>1.5228426395939087E-2</v>
      </c>
      <c r="R18" s="36">
        <f t="shared" si="28"/>
        <v>0</v>
      </c>
      <c r="T18" s="114"/>
      <c r="U18" s="73"/>
      <c r="V18" s="73"/>
      <c r="W18" s="73"/>
      <c r="X18" s="73"/>
    </row>
    <row r="19" spans="1:24" ht="12" customHeight="1" x14ac:dyDescent="0.2">
      <c r="A19" s="156" t="s">
        <v>42</v>
      </c>
      <c r="B19" s="156" t="s">
        <v>41</v>
      </c>
      <c r="C19" s="35"/>
      <c r="D19" s="231" t="s">
        <v>15</v>
      </c>
      <c r="E19" s="34"/>
      <c r="F19" s="33">
        <f>SUM(G19:N19)</f>
        <v>237</v>
      </c>
      <c r="G19" s="33">
        <f t="shared" ref="G19:N19" si="29">SUM(G67,G65,G63,G61,G59,G57,G55,G53,G51,G49,G47,G45,G43,G41,G39,G37,G35,G33,G31,G29,G27,G25,G23,G21)</f>
        <v>0</v>
      </c>
      <c r="H19" s="33">
        <f t="shared" si="29"/>
        <v>0</v>
      </c>
      <c r="I19" s="33">
        <f t="shared" si="29"/>
        <v>0</v>
      </c>
      <c r="J19" s="33">
        <f t="shared" si="29"/>
        <v>0</v>
      </c>
      <c r="K19" s="33">
        <f t="shared" si="29"/>
        <v>6</v>
      </c>
      <c r="L19" s="33">
        <f t="shared" si="29"/>
        <v>51</v>
      </c>
      <c r="M19" s="33">
        <f t="shared" si="29"/>
        <v>66</v>
      </c>
      <c r="N19" s="33">
        <f t="shared" si="29"/>
        <v>114</v>
      </c>
      <c r="O19" s="227">
        <v>116.8607595</v>
      </c>
      <c r="P19" s="33">
        <f t="shared" ref="P19" si="30">SUM(L19:N19)</f>
        <v>231</v>
      </c>
      <c r="Q19" s="33">
        <f t="shared" ref="Q19" si="31">SUM(I19:K19)</f>
        <v>6</v>
      </c>
      <c r="R19" s="33">
        <f t="shared" ref="R19" si="32">SUM(G19:H19)</f>
        <v>0</v>
      </c>
      <c r="T19" s="112"/>
    </row>
    <row r="20" spans="1:24" ht="12" customHeight="1" x14ac:dyDescent="0.2">
      <c r="A20" s="157"/>
      <c r="B20" s="157"/>
      <c r="C20" s="32"/>
      <c r="D20" s="232"/>
      <c r="E20" s="31"/>
      <c r="F20" s="36">
        <f t="shared" si="0"/>
        <v>1</v>
      </c>
      <c r="G20" s="29">
        <f t="shared" ref="G20:N20" si="33">IF(G19=0,0,G19/$F19)</f>
        <v>0</v>
      </c>
      <c r="H20" s="29">
        <f t="shared" si="33"/>
        <v>0</v>
      </c>
      <c r="I20" s="29">
        <f t="shared" si="33"/>
        <v>0</v>
      </c>
      <c r="J20" s="29">
        <f t="shared" si="33"/>
        <v>0</v>
      </c>
      <c r="K20" s="29">
        <f t="shared" si="33"/>
        <v>2.5316455696202531E-2</v>
      </c>
      <c r="L20" s="29">
        <f t="shared" si="33"/>
        <v>0.21518987341772153</v>
      </c>
      <c r="M20" s="29">
        <f t="shared" si="33"/>
        <v>0.27848101265822783</v>
      </c>
      <c r="N20" s="29">
        <f t="shared" si="33"/>
        <v>0.48101265822784811</v>
      </c>
      <c r="O20" s="228"/>
      <c r="P20" s="36">
        <f t="shared" ref="P20:R20" si="34">IF(P19=0,0,P19/$F19)</f>
        <v>0.97468354430379744</v>
      </c>
      <c r="Q20" s="36">
        <f t="shared" si="34"/>
        <v>2.5316455696202531E-2</v>
      </c>
      <c r="R20" s="36">
        <f t="shared" si="34"/>
        <v>0</v>
      </c>
      <c r="T20" s="113"/>
      <c r="U20" s="69"/>
      <c r="V20" s="69"/>
      <c r="W20" s="69"/>
      <c r="X20" s="69"/>
    </row>
    <row r="21" spans="1:24" ht="12" customHeight="1" x14ac:dyDescent="0.2">
      <c r="A21" s="157"/>
      <c r="B21" s="157"/>
      <c r="C21" s="35"/>
      <c r="D21" s="231" t="s">
        <v>354</v>
      </c>
      <c r="E21" s="34"/>
      <c r="F21" s="33">
        <f t="shared" si="0"/>
        <v>31</v>
      </c>
      <c r="G21" s="33">
        <v>0</v>
      </c>
      <c r="H21" s="33">
        <v>0</v>
      </c>
      <c r="I21" s="33">
        <v>0</v>
      </c>
      <c r="J21" s="33">
        <v>0</v>
      </c>
      <c r="K21" s="33">
        <v>0</v>
      </c>
      <c r="L21" s="33">
        <v>15</v>
      </c>
      <c r="M21" s="33">
        <v>12</v>
      </c>
      <c r="N21" s="33">
        <v>4</v>
      </c>
      <c r="O21" s="227">
        <v>111.35483870967742</v>
      </c>
      <c r="P21" s="33">
        <f t="shared" ref="P21" si="35">SUM(L21:N21)</f>
        <v>31</v>
      </c>
      <c r="Q21" s="33">
        <f t="shared" ref="Q21" si="36">SUM(I21:K21)</f>
        <v>0</v>
      </c>
      <c r="R21" s="33">
        <f t="shared" ref="R21" si="37">SUM(G21:H21)</f>
        <v>0</v>
      </c>
      <c r="T21" s="112"/>
    </row>
    <row r="22" spans="1:24" ht="12" customHeight="1" x14ac:dyDescent="0.2">
      <c r="A22" s="157"/>
      <c r="B22" s="157"/>
      <c r="C22" s="32"/>
      <c r="D22" s="232"/>
      <c r="E22" s="31"/>
      <c r="F22" s="36">
        <f t="shared" si="0"/>
        <v>1</v>
      </c>
      <c r="G22" s="29">
        <f t="shared" ref="G22:N22" si="38">IF(G21=0,0,G21/$F21)</f>
        <v>0</v>
      </c>
      <c r="H22" s="29">
        <f t="shared" si="38"/>
        <v>0</v>
      </c>
      <c r="I22" s="29">
        <f t="shared" si="38"/>
        <v>0</v>
      </c>
      <c r="J22" s="29">
        <f t="shared" si="38"/>
        <v>0</v>
      </c>
      <c r="K22" s="29">
        <f t="shared" si="38"/>
        <v>0</v>
      </c>
      <c r="L22" s="29">
        <f t="shared" si="38"/>
        <v>0.4838709677419355</v>
      </c>
      <c r="M22" s="29">
        <f t="shared" si="38"/>
        <v>0.38709677419354838</v>
      </c>
      <c r="N22" s="29">
        <f t="shared" si="38"/>
        <v>0.12903225806451613</v>
      </c>
      <c r="O22" s="228"/>
      <c r="P22" s="36">
        <f t="shared" ref="P22:R22" si="39">IF(P21=0,0,P21/$F21)</f>
        <v>1</v>
      </c>
      <c r="Q22" s="36">
        <f t="shared" si="39"/>
        <v>0</v>
      </c>
      <c r="R22" s="36">
        <f t="shared" si="39"/>
        <v>0</v>
      </c>
      <c r="T22" s="113"/>
      <c r="U22" s="69"/>
      <c r="V22" s="69"/>
      <c r="W22" s="69"/>
      <c r="X22" s="69"/>
    </row>
    <row r="23" spans="1:24" ht="12" customHeight="1" x14ac:dyDescent="0.2">
      <c r="A23" s="157"/>
      <c r="B23" s="157"/>
      <c r="C23" s="35"/>
      <c r="D23" s="231" t="s">
        <v>355</v>
      </c>
      <c r="E23" s="34"/>
      <c r="F23" s="33">
        <f t="shared" si="0"/>
        <v>4</v>
      </c>
      <c r="G23" s="33">
        <v>0</v>
      </c>
      <c r="H23" s="33">
        <v>0</v>
      </c>
      <c r="I23" s="33">
        <v>0</v>
      </c>
      <c r="J23" s="33">
        <v>0</v>
      </c>
      <c r="K23" s="33">
        <v>0</v>
      </c>
      <c r="L23" s="33">
        <v>1</v>
      </c>
      <c r="M23" s="33">
        <v>3</v>
      </c>
      <c r="N23" s="33">
        <v>0</v>
      </c>
      <c r="O23" s="227">
        <v>110</v>
      </c>
      <c r="P23" s="33">
        <f t="shared" ref="P23" si="40">SUM(L23:N23)</f>
        <v>4</v>
      </c>
      <c r="Q23" s="33">
        <f t="shared" ref="Q23" si="41">SUM(I23:K23)</f>
        <v>0</v>
      </c>
      <c r="R23" s="33">
        <f t="shared" ref="R23" si="42">SUM(G23:H23)</f>
        <v>0</v>
      </c>
      <c r="T23" s="112"/>
    </row>
    <row r="24" spans="1:24" ht="12" customHeight="1" x14ac:dyDescent="0.2">
      <c r="A24" s="157"/>
      <c r="B24" s="157"/>
      <c r="C24" s="32"/>
      <c r="D24" s="232"/>
      <c r="E24" s="31"/>
      <c r="F24" s="36">
        <f t="shared" si="0"/>
        <v>1</v>
      </c>
      <c r="G24" s="29">
        <f t="shared" ref="G24:N24" si="43">IF(G23=0,0,G23/$F23)</f>
        <v>0</v>
      </c>
      <c r="H24" s="29">
        <f t="shared" si="43"/>
        <v>0</v>
      </c>
      <c r="I24" s="29">
        <f t="shared" si="43"/>
        <v>0</v>
      </c>
      <c r="J24" s="29">
        <f t="shared" si="43"/>
        <v>0</v>
      </c>
      <c r="K24" s="29">
        <f t="shared" si="43"/>
        <v>0</v>
      </c>
      <c r="L24" s="29">
        <f t="shared" si="43"/>
        <v>0.25</v>
      </c>
      <c r="M24" s="29">
        <f t="shared" si="43"/>
        <v>0.75</v>
      </c>
      <c r="N24" s="29">
        <f t="shared" si="43"/>
        <v>0</v>
      </c>
      <c r="O24" s="228"/>
      <c r="P24" s="36">
        <f t="shared" ref="P24:R24" si="44">IF(P23=0,0,P23/$F23)</f>
        <v>1</v>
      </c>
      <c r="Q24" s="36">
        <f t="shared" si="44"/>
        <v>0</v>
      </c>
      <c r="R24" s="36">
        <f t="shared" si="44"/>
        <v>0</v>
      </c>
      <c r="T24" s="113"/>
      <c r="U24" s="69"/>
      <c r="V24" s="69"/>
      <c r="W24" s="69"/>
      <c r="X24" s="69"/>
    </row>
    <row r="25" spans="1:24" ht="12" customHeight="1" x14ac:dyDescent="0.2">
      <c r="A25" s="157"/>
      <c r="B25" s="157"/>
      <c r="C25" s="35"/>
      <c r="D25" s="231" t="s">
        <v>356</v>
      </c>
      <c r="E25" s="34"/>
      <c r="F25" s="33">
        <f t="shared" si="0"/>
        <v>11</v>
      </c>
      <c r="G25" s="33">
        <v>0</v>
      </c>
      <c r="H25" s="33">
        <v>0</v>
      </c>
      <c r="I25" s="33">
        <v>0</v>
      </c>
      <c r="J25" s="33">
        <v>0</v>
      </c>
      <c r="K25" s="33">
        <v>2</v>
      </c>
      <c r="L25" s="33">
        <v>8</v>
      </c>
      <c r="M25" s="33">
        <v>1</v>
      </c>
      <c r="N25" s="33">
        <v>0</v>
      </c>
      <c r="O25" s="227">
        <v>104.09090909090909</v>
      </c>
      <c r="P25" s="33">
        <f t="shared" ref="P25" si="45">SUM(L25:N25)</f>
        <v>9</v>
      </c>
      <c r="Q25" s="33">
        <f t="shared" ref="Q25" si="46">SUM(I25:K25)</f>
        <v>2</v>
      </c>
      <c r="R25" s="33">
        <f t="shared" ref="R25" si="47">SUM(G25:H25)</f>
        <v>0</v>
      </c>
      <c r="T25" s="112"/>
    </row>
    <row r="26" spans="1:24" ht="12" customHeight="1" x14ac:dyDescent="0.2">
      <c r="A26" s="157"/>
      <c r="B26" s="157"/>
      <c r="C26" s="32"/>
      <c r="D26" s="232"/>
      <c r="E26" s="31"/>
      <c r="F26" s="36">
        <f t="shared" si="0"/>
        <v>1</v>
      </c>
      <c r="G26" s="29">
        <f t="shared" ref="G26:N26" si="48">IF(G25=0,0,G25/$F25)</f>
        <v>0</v>
      </c>
      <c r="H26" s="29">
        <f t="shared" si="48"/>
        <v>0</v>
      </c>
      <c r="I26" s="29">
        <f t="shared" si="48"/>
        <v>0</v>
      </c>
      <c r="J26" s="29">
        <f t="shared" si="48"/>
        <v>0</v>
      </c>
      <c r="K26" s="29">
        <f t="shared" si="48"/>
        <v>0.18181818181818182</v>
      </c>
      <c r="L26" s="29">
        <f t="shared" si="48"/>
        <v>0.72727272727272729</v>
      </c>
      <c r="M26" s="29">
        <f t="shared" si="48"/>
        <v>9.0909090909090912E-2</v>
      </c>
      <c r="N26" s="29">
        <f t="shared" si="48"/>
        <v>0</v>
      </c>
      <c r="O26" s="228"/>
      <c r="P26" s="36">
        <f t="shared" ref="P26:R26" si="49">IF(P25=0,0,P25/$F25)</f>
        <v>0.81818181818181823</v>
      </c>
      <c r="Q26" s="36">
        <f t="shared" si="49"/>
        <v>0.18181818181818182</v>
      </c>
      <c r="R26" s="36">
        <f t="shared" si="49"/>
        <v>0</v>
      </c>
      <c r="T26" s="113"/>
      <c r="U26" s="69"/>
      <c r="V26" s="69"/>
      <c r="W26" s="69"/>
      <c r="X26" s="69"/>
    </row>
    <row r="27" spans="1:24" ht="12" customHeight="1" x14ac:dyDescent="0.2">
      <c r="A27" s="157"/>
      <c r="B27" s="157"/>
      <c r="C27" s="35"/>
      <c r="D27" s="231" t="s">
        <v>357</v>
      </c>
      <c r="E27" s="34"/>
      <c r="F27" s="33">
        <f t="shared" si="0"/>
        <v>2</v>
      </c>
      <c r="G27" s="33">
        <v>0</v>
      </c>
      <c r="H27" s="33">
        <v>0</v>
      </c>
      <c r="I27" s="33">
        <v>0</v>
      </c>
      <c r="J27" s="33">
        <v>0</v>
      </c>
      <c r="K27" s="33">
        <v>0</v>
      </c>
      <c r="L27" s="33">
        <v>0</v>
      </c>
      <c r="M27" s="33">
        <v>2</v>
      </c>
      <c r="N27" s="33">
        <v>0</v>
      </c>
      <c r="O27" s="227">
        <v>116</v>
      </c>
      <c r="P27" s="33">
        <f t="shared" ref="P27" si="50">SUM(L27:N27)</f>
        <v>2</v>
      </c>
      <c r="Q27" s="33">
        <f t="shared" ref="Q27" si="51">SUM(I27:K27)</f>
        <v>0</v>
      </c>
      <c r="R27" s="33">
        <f t="shared" ref="R27" si="52">SUM(G27:H27)</f>
        <v>0</v>
      </c>
      <c r="T27" s="112"/>
    </row>
    <row r="28" spans="1:24" ht="12" customHeight="1" x14ac:dyDescent="0.2">
      <c r="A28" s="157"/>
      <c r="B28" s="157"/>
      <c r="C28" s="32"/>
      <c r="D28" s="232"/>
      <c r="E28" s="31"/>
      <c r="F28" s="36">
        <f t="shared" si="0"/>
        <v>1</v>
      </c>
      <c r="G28" s="29">
        <f t="shared" ref="G28:N28" si="53">IF(G27=0,0,G27/$F27)</f>
        <v>0</v>
      </c>
      <c r="H28" s="29">
        <f t="shared" si="53"/>
        <v>0</v>
      </c>
      <c r="I28" s="29">
        <f t="shared" si="53"/>
        <v>0</v>
      </c>
      <c r="J28" s="29">
        <f t="shared" si="53"/>
        <v>0</v>
      </c>
      <c r="K28" s="29">
        <f t="shared" si="53"/>
        <v>0</v>
      </c>
      <c r="L28" s="29">
        <f t="shared" si="53"/>
        <v>0</v>
      </c>
      <c r="M28" s="29">
        <f t="shared" si="53"/>
        <v>1</v>
      </c>
      <c r="N28" s="29">
        <f t="shared" si="53"/>
        <v>0</v>
      </c>
      <c r="O28" s="228"/>
      <c r="P28" s="36">
        <f t="shared" ref="P28:R28" si="54">IF(P27=0,0,P27/$F27)</f>
        <v>1</v>
      </c>
      <c r="Q28" s="36">
        <f t="shared" si="54"/>
        <v>0</v>
      </c>
      <c r="R28" s="36">
        <f t="shared" si="54"/>
        <v>0</v>
      </c>
      <c r="T28" s="113"/>
      <c r="U28" s="69"/>
      <c r="V28" s="69"/>
      <c r="W28" s="69"/>
      <c r="X28" s="69"/>
    </row>
    <row r="29" spans="1:24" ht="12" customHeight="1" x14ac:dyDescent="0.2">
      <c r="A29" s="157"/>
      <c r="B29" s="157"/>
      <c r="C29" s="35"/>
      <c r="D29" s="231" t="s">
        <v>358</v>
      </c>
      <c r="E29" s="34"/>
      <c r="F29" s="33">
        <f t="shared" si="0"/>
        <v>6</v>
      </c>
      <c r="G29" s="33">
        <v>0</v>
      </c>
      <c r="H29" s="33">
        <v>0</v>
      </c>
      <c r="I29" s="33">
        <v>0</v>
      </c>
      <c r="J29" s="33">
        <v>0</v>
      </c>
      <c r="K29" s="33">
        <v>0</v>
      </c>
      <c r="L29" s="33">
        <v>2</v>
      </c>
      <c r="M29" s="33">
        <v>2</v>
      </c>
      <c r="N29" s="33">
        <v>2</v>
      </c>
      <c r="O29" s="227">
        <v>113.16666666666667</v>
      </c>
      <c r="P29" s="33">
        <f t="shared" ref="P29" si="55">SUM(L29:N29)</f>
        <v>6</v>
      </c>
      <c r="Q29" s="33">
        <f t="shared" ref="Q29" si="56">SUM(I29:K29)</f>
        <v>0</v>
      </c>
      <c r="R29" s="33">
        <f t="shared" ref="R29" si="57">SUM(G29:H29)</f>
        <v>0</v>
      </c>
      <c r="T29" s="112"/>
    </row>
    <row r="30" spans="1:24" ht="12" customHeight="1" x14ac:dyDescent="0.2">
      <c r="A30" s="157"/>
      <c r="B30" s="157"/>
      <c r="C30" s="32"/>
      <c r="D30" s="232"/>
      <c r="E30" s="31"/>
      <c r="F30" s="36">
        <f t="shared" si="0"/>
        <v>1</v>
      </c>
      <c r="G30" s="29">
        <f t="shared" ref="G30:N30" si="58">IF(G29=0,0,G29/$F29)</f>
        <v>0</v>
      </c>
      <c r="H30" s="29">
        <f t="shared" si="58"/>
        <v>0</v>
      </c>
      <c r="I30" s="29">
        <f t="shared" si="58"/>
        <v>0</v>
      </c>
      <c r="J30" s="29">
        <f t="shared" si="58"/>
        <v>0</v>
      </c>
      <c r="K30" s="29">
        <f t="shared" si="58"/>
        <v>0</v>
      </c>
      <c r="L30" s="29">
        <f t="shared" si="58"/>
        <v>0.33333333333333331</v>
      </c>
      <c r="M30" s="29">
        <f t="shared" si="58"/>
        <v>0.33333333333333331</v>
      </c>
      <c r="N30" s="29">
        <f t="shared" si="58"/>
        <v>0.33333333333333331</v>
      </c>
      <c r="O30" s="228"/>
      <c r="P30" s="36">
        <f t="shared" ref="P30:R30" si="59">IF(P29=0,0,P29/$F29)</f>
        <v>1</v>
      </c>
      <c r="Q30" s="36">
        <f t="shared" si="59"/>
        <v>0</v>
      </c>
      <c r="R30" s="36">
        <f t="shared" si="59"/>
        <v>0</v>
      </c>
      <c r="T30" s="113"/>
      <c r="U30" s="69"/>
      <c r="V30" s="69"/>
      <c r="W30" s="69"/>
      <c r="X30" s="69"/>
    </row>
    <row r="31" spans="1:24" ht="12" customHeight="1" x14ac:dyDescent="0.2">
      <c r="A31" s="157"/>
      <c r="B31" s="157"/>
      <c r="C31" s="35"/>
      <c r="D31" s="231" t="s">
        <v>359</v>
      </c>
      <c r="E31" s="34"/>
      <c r="F31" s="33">
        <f t="shared" si="0"/>
        <v>1</v>
      </c>
      <c r="G31" s="33">
        <v>0</v>
      </c>
      <c r="H31" s="33">
        <v>0</v>
      </c>
      <c r="I31" s="33">
        <v>0</v>
      </c>
      <c r="J31" s="33">
        <v>0</v>
      </c>
      <c r="K31" s="33">
        <v>0</v>
      </c>
      <c r="L31" s="33">
        <v>0</v>
      </c>
      <c r="M31" s="33">
        <v>0</v>
      </c>
      <c r="N31" s="33">
        <v>1</v>
      </c>
      <c r="O31" s="227">
        <v>122</v>
      </c>
      <c r="P31" s="33">
        <f t="shared" ref="P31" si="60">SUM(L31:N31)</f>
        <v>1</v>
      </c>
      <c r="Q31" s="33">
        <f t="shared" ref="Q31" si="61">SUM(I31:K31)</f>
        <v>0</v>
      </c>
      <c r="R31" s="33">
        <f t="shared" ref="R31" si="62">SUM(G31:H31)</f>
        <v>0</v>
      </c>
      <c r="T31" s="112"/>
    </row>
    <row r="32" spans="1:24" ht="12" customHeight="1" x14ac:dyDescent="0.2">
      <c r="A32" s="157"/>
      <c r="B32" s="157"/>
      <c r="C32" s="32"/>
      <c r="D32" s="232"/>
      <c r="E32" s="31"/>
      <c r="F32" s="36">
        <f t="shared" si="0"/>
        <v>1</v>
      </c>
      <c r="G32" s="29">
        <f t="shared" ref="G32:N32" si="63">IF(G31=0,0,G31/$F31)</f>
        <v>0</v>
      </c>
      <c r="H32" s="29">
        <f t="shared" si="63"/>
        <v>0</v>
      </c>
      <c r="I32" s="29">
        <f t="shared" si="63"/>
        <v>0</v>
      </c>
      <c r="J32" s="29">
        <f t="shared" si="63"/>
        <v>0</v>
      </c>
      <c r="K32" s="29">
        <f t="shared" si="63"/>
        <v>0</v>
      </c>
      <c r="L32" s="29">
        <f t="shared" si="63"/>
        <v>0</v>
      </c>
      <c r="M32" s="29">
        <f t="shared" si="63"/>
        <v>0</v>
      </c>
      <c r="N32" s="29">
        <f t="shared" si="63"/>
        <v>1</v>
      </c>
      <c r="O32" s="228"/>
      <c r="P32" s="36">
        <f t="shared" ref="P32:R32" si="64">IF(P31=0,0,P31/$F31)</f>
        <v>1</v>
      </c>
      <c r="Q32" s="36">
        <f t="shared" si="64"/>
        <v>0</v>
      </c>
      <c r="R32" s="36">
        <f t="shared" si="64"/>
        <v>0</v>
      </c>
      <c r="T32" s="113"/>
      <c r="U32" s="69"/>
      <c r="V32" s="69"/>
      <c r="W32" s="69"/>
      <c r="X32" s="69"/>
    </row>
    <row r="33" spans="1:24" ht="12" customHeight="1" x14ac:dyDescent="0.2">
      <c r="A33" s="157"/>
      <c r="B33" s="157"/>
      <c r="C33" s="35"/>
      <c r="D33" s="231" t="s">
        <v>360</v>
      </c>
      <c r="E33" s="34"/>
      <c r="F33" s="33">
        <f t="shared" si="0"/>
        <v>8</v>
      </c>
      <c r="G33" s="33">
        <v>0</v>
      </c>
      <c r="H33" s="33">
        <v>0</v>
      </c>
      <c r="I33" s="33">
        <v>0</v>
      </c>
      <c r="J33" s="33">
        <v>0</v>
      </c>
      <c r="K33" s="33">
        <v>0</v>
      </c>
      <c r="L33" s="33">
        <v>4</v>
      </c>
      <c r="M33" s="33">
        <v>3</v>
      </c>
      <c r="N33" s="33">
        <v>1</v>
      </c>
      <c r="O33" s="227">
        <v>112.125</v>
      </c>
      <c r="P33" s="33">
        <f t="shared" ref="P33" si="65">SUM(L33:N33)</f>
        <v>8</v>
      </c>
      <c r="Q33" s="33">
        <f t="shared" ref="Q33" si="66">SUM(I33:K33)</f>
        <v>0</v>
      </c>
      <c r="R33" s="33">
        <f t="shared" ref="R33" si="67">SUM(G33:H33)</f>
        <v>0</v>
      </c>
      <c r="T33" s="115"/>
    </row>
    <row r="34" spans="1:24" ht="12" customHeight="1" x14ac:dyDescent="0.2">
      <c r="A34" s="157"/>
      <c r="B34" s="157"/>
      <c r="C34" s="32"/>
      <c r="D34" s="232"/>
      <c r="E34" s="31"/>
      <c r="F34" s="36">
        <f t="shared" si="0"/>
        <v>1</v>
      </c>
      <c r="G34" s="29">
        <f t="shared" ref="G34:N34" si="68">IF(G33=0,0,G33/$F33)</f>
        <v>0</v>
      </c>
      <c r="H34" s="29">
        <f t="shared" si="68"/>
        <v>0</v>
      </c>
      <c r="I34" s="29">
        <f t="shared" si="68"/>
        <v>0</v>
      </c>
      <c r="J34" s="29">
        <f t="shared" si="68"/>
        <v>0</v>
      </c>
      <c r="K34" s="29">
        <f t="shared" si="68"/>
        <v>0</v>
      </c>
      <c r="L34" s="29">
        <f t="shared" si="68"/>
        <v>0.5</v>
      </c>
      <c r="M34" s="29">
        <f t="shared" si="68"/>
        <v>0.375</v>
      </c>
      <c r="N34" s="29">
        <f t="shared" si="68"/>
        <v>0.125</v>
      </c>
      <c r="O34" s="228"/>
      <c r="P34" s="36">
        <f t="shared" ref="P34:R34" si="69">IF(P33=0,0,P33/$F33)</f>
        <v>1</v>
      </c>
      <c r="Q34" s="36">
        <f t="shared" si="69"/>
        <v>0</v>
      </c>
      <c r="R34" s="36">
        <f t="shared" si="69"/>
        <v>0</v>
      </c>
      <c r="T34" s="113"/>
      <c r="U34" s="69"/>
      <c r="V34" s="69"/>
      <c r="W34" s="69"/>
      <c r="X34" s="69"/>
    </row>
    <row r="35" spans="1:24" ht="12" customHeight="1" x14ac:dyDescent="0.2">
      <c r="A35" s="157"/>
      <c r="B35" s="157"/>
      <c r="C35" s="35"/>
      <c r="D35" s="231" t="s">
        <v>361</v>
      </c>
      <c r="E35" s="34"/>
      <c r="F35" s="33">
        <f t="shared" si="0"/>
        <v>7</v>
      </c>
      <c r="G35" s="33">
        <v>0</v>
      </c>
      <c r="H35" s="33">
        <v>0</v>
      </c>
      <c r="I35" s="33">
        <v>0</v>
      </c>
      <c r="J35" s="33">
        <v>0</v>
      </c>
      <c r="K35" s="33">
        <v>0</v>
      </c>
      <c r="L35" s="33">
        <v>0</v>
      </c>
      <c r="M35" s="33">
        <v>0</v>
      </c>
      <c r="N35" s="33">
        <v>7</v>
      </c>
      <c r="O35" s="227">
        <v>123.42857142857143</v>
      </c>
      <c r="P35" s="33">
        <f t="shared" ref="P35" si="70">SUM(L35:N35)</f>
        <v>7</v>
      </c>
      <c r="Q35" s="33">
        <f t="shared" ref="Q35" si="71">SUM(I35:K35)</f>
        <v>0</v>
      </c>
      <c r="R35" s="33">
        <f t="shared" ref="R35" si="72">SUM(G35:H35)</f>
        <v>0</v>
      </c>
      <c r="T35" s="115"/>
    </row>
    <row r="36" spans="1:24" ht="12" customHeight="1" x14ac:dyDescent="0.2">
      <c r="A36" s="157"/>
      <c r="B36" s="157"/>
      <c r="C36" s="32"/>
      <c r="D36" s="232"/>
      <c r="E36" s="31"/>
      <c r="F36" s="36">
        <f t="shared" si="0"/>
        <v>1</v>
      </c>
      <c r="G36" s="29">
        <f t="shared" ref="G36:N36" si="73">IF(G35=0,0,G35/$F35)</f>
        <v>0</v>
      </c>
      <c r="H36" s="29">
        <f t="shared" si="73"/>
        <v>0</v>
      </c>
      <c r="I36" s="29">
        <f t="shared" si="73"/>
        <v>0</v>
      </c>
      <c r="J36" s="29">
        <f t="shared" si="73"/>
        <v>0</v>
      </c>
      <c r="K36" s="29">
        <f t="shared" si="73"/>
        <v>0</v>
      </c>
      <c r="L36" s="29">
        <f t="shared" si="73"/>
        <v>0</v>
      </c>
      <c r="M36" s="29">
        <f t="shared" si="73"/>
        <v>0</v>
      </c>
      <c r="N36" s="29">
        <f t="shared" si="73"/>
        <v>1</v>
      </c>
      <c r="O36" s="228"/>
      <c r="P36" s="36">
        <f t="shared" ref="P36:R36" si="74">IF(P35=0,0,P35/$F35)</f>
        <v>1</v>
      </c>
      <c r="Q36" s="36">
        <f t="shared" si="74"/>
        <v>0</v>
      </c>
      <c r="R36" s="36">
        <f t="shared" si="74"/>
        <v>0</v>
      </c>
      <c r="T36" s="113"/>
      <c r="U36" s="69"/>
      <c r="V36" s="69"/>
      <c r="W36" s="69"/>
      <c r="X36" s="69"/>
    </row>
    <row r="37" spans="1:24" ht="12" customHeight="1" x14ac:dyDescent="0.2">
      <c r="A37" s="157"/>
      <c r="B37" s="157"/>
      <c r="C37" s="35"/>
      <c r="D37" s="231" t="s">
        <v>362</v>
      </c>
      <c r="E37" s="34"/>
      <c r="F37" s="33">
        <f t="shared" si="0"/>
        <v>1</v>
      </c>
      <c r="G37" s="33">
        <v>0</v>
      </c>
      <c r="H37" s="33">
        <v>0</v>
      </c>
      <c r="I37" s="33">
        <v>0</v>
      </c>
      <c r="J37" s="33">
        <v>0</v>
      </c>
      <c r="K37" s="33">
        <v>0</v>
      </c>
      <c r="L37" s="33">
        <v>0</v>
      </c>
      <c r="M37" s="33">
        <v>1</v>
      </c>
      <c r="N37" s="33">
        <v>0</v>
      </c>
      <c r="O37" s="227">
        <v>111</v>
      </c>
      <c r="P37" s="33">
        <f t="shared" ref="P37" si="75">SUM(L37:N37)</f>
        <v>1</v>
      </c>
      <c r="Q37" s="33">
        <f t="shared" ref="Q37" si="76">SUM(I37:K37)</f>
        <v>0</v>
      </c>
      <c r="R37" s="33">
        <f t="shared" ref="R37" si="77">SUM(G37:H37)</f>
        <v>0</v>
      </c>
      <c r="T37" s="115"/>
    </row>
    <row r="38" spans="1:24" ht="12" customHeight="1" x14ac:dyDescent="0.2">
      <c r="A38" s="157"/>
      <c r="B38" s="157"/>
      <c r="C38" s="32"/>
      <c r="D38" s="232"/>
      <c r="E38" s="31"/>
      <c r="F38" s="36">
        <f t="shared" si="0"/>
        <v>1</v>
      </c>
      <c r="G38" s="29">
        <f t="shared" ref="G38:N38" si="78">IF(G37=0,0,G37/$F37)</f>
        <v>0</v>
      </c>
      <c r="H38" s="29">
        <f t="shared" si="78"/>
        <v>0</v>
      </c>
      <c r="I38" s="29">
        <f t="shared" si="78"/>
        <v>0</v>
      </c>
      <c r="J38" s="29">
        <f t="shared" si="78"/>
        <v>0</v>
      </c>
      <c r="K38" s="29">
        <f t="shared" si="78"/>
        <v>0</v>
      </c>
      <c r="L38" s="29">
        <f t="shared" si="78"/>
        <v>0</v>
      </c>
      <c r="M38" s="29">
        <f t="shared" si="78"/>
        <v>1</v>
      </c>
      <c r="N38" s="29">
        <f t="shared" si="78"/>
        <v>0</v>
      </c>
      <c r="O38" s="228"/>
      <c r="P38" s="36">
        <f t="shared" ref="P38:R38" si="79">IF(P37=0,0,P37/$F37)</f>
        <v>1</v>
      </c>
      <c r="Q38" s="36">
        <f t="shared" si="79"/>
        <v>0</v>
      </c>
      <c r="R38" s="36">
        <f t="shared" si="79"/>
        <v>0</v>
      </c>
      <c r="T38" s="113"/>
      <c r="U38" s="69"/>
      <c r="V38" s="69"/>
      <c r="W38" s="69"/>
      <c r="X38" s="69"/>
    </row>
    <row r="39" spans="1:24" ht="12" customHeight="1" x14ac:dyDescent="0.2">
      <c r="A39" s="157"/>
      <c r="B39" s="157"/>
      <c r="C39" s="35"/>
      <c r="D39" s="231" t="s">
        <v>363</v>
      </c>
      <c r="E39" s="34"/>
      <c r="F39" s="33">
        <f t="shared" si="0"/>
        <v>9</v>
      </c>
      <c r="G39" s="33">
        <v>0</v>
      </c>
      <c r="H39" s="33">
        <v>0</v>
      </c>
      <c r="I39" s="33">
        <v>0</v>
      </c>
      <c r="J39" s="33">
        <v>0</v>
      </c>
      <c r="K39" s="33">
        <v>1</v>
      </c>
      <c r="L39" s="33">
        <v>0</v>
      </c>
      <c r="M39" s="33">
        <v>5</v>
      </c>
      <c r="N39" s="33">
        <v>3</v>
      </c>
      <c r="O39" s="227">
        <v>116.66666666666667</v>
      </c>
      <c r="P39" s="33">
        <f t="shared" ref="P39" si="80">SUM(L39:N39)</f>
        <v>8</v>
      </c>
      <c r="Q39" s="33">
        <f t="shared" ref="Q39" si="81">SUM(I39:K39)</f>
        <v>1</v>
      </c>
      <c r="R39" s="33">
        <f t="shared" ref="R39" si="82">SUM(G39:H39)</f>
        <v>0</v>
      </c>
      <c r="T39" s="115"/>
    </row>
    <row r="40" spans="1:24" ht="12" customHeight="1" x14ac:dyDescent="0.2">
      <c r="A40" s="157"/>
      <c r="B40" s="157"/>
      <c r="C40" s="32"/>
      <c r="D40" s="232"/>
      <c r="E40" s="31"/>
      <c r="F40" s="36">
        <f t="shared" si="0"/>
        <v>1</v>
      </c>
      <c r="G40" s="29">
        <f t="shared" ref="G40:N40" si="83">IF(G39=0,0,G39/$F39)</f>
        <v>0</v>
      </c>
      <c r="H40" s="29">
        <f t="shared" si="83"/>
        <v>0</v>
      </c>
      <c r="I40" s="29">
        <f t="shared" si="83"/>
        <v>0</v>
      </c>
      <c r="J40" s="29">
        <f t="shared" si="83"/>
        <v>0</v>
      </c>
      <c r="K40" s="29">
        <f t="shared" si="83"/>
        <v>0.1111111111111111</v>
      </c>
      <c r="L40" s="29">
        <f t="shared" si="83"/>
        <v>0</v>
      </c>
      <c r="M40" s="29">
        <f t="shared" si="83"/>
        <v>0.55555555555555558</v>
      </c>
      <c r="N40" s="29">
        <f t="shared" si="83"/>
        <v>0.33333333333333331</v>
      </c>
      <c r="O40" s="228"/>
      <c r="P40" s="36">
        <f t="shared" ref="P40:R40" si="84">IF(P39=0,0,P39/$F39)</f>
        <v>0.88888888888888884</v>
      </c>
      <c r="Q40" s="36">
        <f t="shared" si="84"/>
        <v>0.1111111111111111</v>
      </c>
      <c r="R40" s="36">
        <f t="shared" si="84"/>
        <v>0</v>
      </c>
      <c r="T40" s="113"/>
      <c r="U40" s="69"/>
      <c r="V40" s="69"/>
      <c r="W40" s="69"/>
      <c r="X40" s="69"/>
    </row>
    <row r="41" spans="1:24" ht="12" customHeight="1" x14ac:dyDescent="0.2">
      <c r="A41" s="157"/>
      <c r="B41" s="157"/>
      <c r="C41" s="35"/>
      <c r="D41" s="231" t="s">
        <v>364</v>
      </c>
      <c r="E41" s="34"/>
      <c r="F41" s="33">
        <f t="shared" si="0"/>
        <v>1</v>
      </c>
      <c r="G41" s="33">
        <v>0</v>
      </c>
      <c r="H41" s="33">
        <v>0</v>
      </c>
      <c r="I41" s="33">
        <v>0</v>
      </c>
      <c r="J41" s="33">
        <v>0</v>
      </c>
      <c r="K41" s="33">
        <v>0</v>
      </c>
      <c r="L41" s="33">
        <v>0</v>
      </c>
      <c r="M41" s="33">
        <v>0</v>
      </c>
      <c r="N41" s="33">
        <v>1</v>
      </c>
      <c r="O41" s="227">
        <v>122</v>
      </c>
      <c r="P41" s="33">
        <f t="shared" ref="P41" si="85">SUM(L41:N41)</f>
        <v>1</v>
      </c>
      <c r="Q41" s="33">
        <f t="shared" ref="Q41" si="86">SUM(I41:K41)</f>
        <v>0</v>
      </c>
      <c r="R41" s="33">
        <f t="shared" ref="R41" si="87">SUM(G41:H41)</f>
        <v>0</v>
      </c>
      <c r="T41" s="115"/>
    </row>
    <row r="42" spans="1:24" ht="12" customHeight="1" x14ac:dyDescent="0.2">
      <c r="A42" s="157"/>
      <c r="B42" s="157"/>
      <c r="C42" s="32"/>
      <c r="D42" s="232"/>
      <c r="E42" s="31"/>
      <c r="F42" s="36">
        <f t="shared" si="0"/>
        <v>1</v>
      </c>
      <c r="G42" s="29">
        <f t="shared" ref="G42:N42" si="88">IF(G41=0,0,G41/$F41)</f>
        <v>0</v>
      </c>
      <c r="H42" s="29">
        <f t="shared" si="88"/>
        <v>0</v>
      </c>
      <c r="I42" s="29">
        <f t="shared" si="88"/>
        <v>0</v>
      </c>
      <c r="J42" s="29">
        <f t="shared" si="88"/>
        <v>0</v>
      </c>
      <c r="K42" s="29">
        <f t="shared" si="88"/>
        <v>0</v>
      </c>
      <c r="L42" s="29">
        <f t="shared" si="88"/>
        <v>0</v>
      </c>
      <c r="M42" s="29">
        <f t="shared" si="88"/>
        <v>0</v>
      </c>
      <c r="N42" s="29">
        <f t="shared" si="88"/>
        <v>1</v>
      </c>
      <c r="O42" s="228"/>
      <c r="P42" s="36">
        <f t="shared" ref="P42:R42" si="89">IF(P41=0,0,P41/$F41)</f>
        <v>1</v>
      </c>
      <c r="Q42" s="36">
        <f t="shared" si="89"/>
        <v>0</v>
      </c>
      <c r="R42" s="36">
        <f t="shared" si="89"/>
        <v>0</v>
      </c>
      <c r="T42" s="113"/>
      <c r="U42" s="69"/>
      <c r="V42" s="69"/>
      <c r="W42" s="69"/>
      <c r="X42" s="69"/>
    </row>
    <row r="43" spans="1:24" ht="12" customHeight="1" x14ac:dyDescent="0.2">
      <c r="A43" s="157"/>
      <c r="B43" s="157"/>
      <c r="C43" s="35"/>
      <c r="D43" s="231" t="s">
        <v>365</v>
      </c>
      <c r="E43" s="34"/>
      <c r="F43" s="33">
        <f t="shared" si="0"/>
        <v>2</v>
      </c>
      <c r="G43" s="33">
        <v>0</v>
      </c>
      <c r="H43" s="33">
        <v>0</v>
      </c>
      <c r="I43" s="33">
        <v>0</v>
      </c>
      <c r="J43" s="33">
        <v>0</v>
      </c>
      <c r="K43" s="33">
        <v>0</v>
      </c>
      <c r="L43" s="33">
        <v>0</v>
      </c>
      <c r="M43" s="33">
        <v>2</v>
      </c>
      <c r="N43" s="33">
        <v>0</v>
      </c>
      <c r="O43" s="227">
        <v>116</v>
      </c>
      <c r="P43" s="33">
        <f t="shared" ref="P43" si="90">SUM(L43:N43)</f>
        <v>2</v>
      </c>
      <c r="Q43" s="33">
        <f t="shared" ref="Q43" si="91">SUM(I43:K43)</f>
        <v>0</v>
      </c>
      <c r="R43" s="33">
        <f t="shared" ref="R43" si="92">SUM(G43:H43)</f>
        <v>0</v>
      </c>
      <c r="T43" s="115"/>
    </row>
    <row r="44" spans="1:24" ht="12" customHeight="1" x14ac:dyDescent="0.2">
      <c r="A44" s="157"/>
      <c r="B44" s="157"/>
      <c r="C44" s="32"/>
      <c r="D44" s="232"/>
      <c r="E44" s="37"/>
      <c r="F44" s="36">
        <f t="shared" si="0"/>
        <v>1</v>
      </c>
      <c r="G44" s="29">
        <f t="shared" ref="G44:N44" si="93">IF(G43=0,0,G43/$F43)</f>
        <v>0</v>
      </c>
      <c r="H44" s="29">
        <f t="shared" si="93"/>
        <v>0</v>
      </c>
      <c r="I44" s="29">
        <f t="shared" si="93"/>
        <v>0</v>
      </c>
      <c r="J44" s="29">
        <f t="shared" si="93"/>
        <v>0</v>
      </c>
      <c r="K44" s="29">
        <f t="shared" si="93"/>
        <v>0</v>
      </c>
      <c r="L44" s="29">
        <f t="shared" si="93"/>
        <v>0</v>
      </c>
      <c r="M44" s="29">
        <f t="shared" si="93"/>
        <v>1</v>
      </c>
      <c r="N44" s="29">
        <f t="shared" si="93"/>
        <v>0</v>
      </c>
      <c r="O44" s="228"/>
      <c r="P44" s="36">
        <f t="shared" ref="P44:R44" si="94">IF(P43=0,0,P43/$F43)</f>
        <v>1</v>
      </c>
      <c r="Q44" s="36">
        <f t="shared" si="94"/>
        <v>0</v>
      </c>
      <c r="R44" s="36">
        <f t="shared" si="94"/>
        <v>0</v>
      </c>
      <c r="T44" s="113"/>
      <c r="U44" s="69"/>
      <c r="V44" s="69"/>
      <c r="W44" s="69"/>
      <c r="X44" s="69"/>
    </row>
    <row r="45" spans="1:24" ht="12" customHeight="1" x14ac:dyDescent="0.2">
      <c r="A45" s="157"/>
      <c r="B45" s="157"/>
      <c r="C45" s="35"/>
      <c r="D45" s="231" t="s">
        <v>366</v>
      </c>
      <c r="E45" s="34"/>
      <c r="F45" s="33">
        <f t="shared" si="0"/>
        <v>11</v>
      </c>
      <c r="G45" s="33">
        <v>0</v>
      </c>
      <c r="H45" s="33">
        <v>0</v>
      </c>
      <c r="I45" s="33">
        <v>0</v>
      </c>
      <c r="J45" s="33">
        <v>0</v>
      </c>
      <c r="K45" s="33">
        <v>1</v>
      </c>
      <c r="L45" s="33">
        <v>2</v>
      </c>
      <c r="M45" s="33">
        <v>1</v>
      </c>
      <c r="N45" s="33">
        <v>7</v>
      </c>
      <c r="O45" s="227">
        <v>117.45454545454545</v>
      </c>
      <c r="P45" s="33">
        <f t="shared" ref="P45" si="95">SUM(L45:N45)</f>
        <v>10</v>
      </c>
      <c r="Q45" s="33">
        <f t="shared" ref="Q45" si="96">SUM(I45:K45)</f>
        <v>1</v>
      </c>
      <c r="R45" s="33">
        <f t="shared" ref="R45" si="97">SUM(G45:H45)</f>
        <v>0</v>
      </c>
      <c r="T45" s="115"/>
    </row>
    <row r="46" spans="1:24" ht="12" customHeight="1" x14ac:dyDescent="0.2">
      <c r="A46" s="157"/>
      <c r="B46" s="157"/>
      <c r="C46" s="32"/>
      <c r="D46" s="232"/>
      <c r="E46" s="31"/>
      <c r="F46" s="36">
        <f t="shared" si="0"/>
        <v>1</v>
      </c>
      <c r="G46" s="29">
        <f t="shared" ref="G46:N46" si="98">IF(G45=0,0,G45/$F45)</f>
        <v>0</v>
      </c>
      <c r="H46" s="29">
        <f t="shared" si="98"/>
        <v>0</v>
      </c>
      <c r="I46" s="29">
        <f t="shared" si="98"/>
        <v>0</v>
      </c>
      <c r="J46" s="29">
        <f t="shared" si="98"/>
        <v>0</v>
      </c>
      <c r="K46" s="29">
        <f t="shared" si="98"/>
        <v>9.0909090909090912E-2</v>
      </c>
      <c r="L46" s="29">
        <f t="shared" si="98"/>
        <v>0.18181818181818182</v>
      </c>
      <c r="M46" s="29">
        <f t="shared" si="98"/>
        <v>9.0909090909090912E-2</v>
      </c>
      <c r="N46" s="29">
        <f t="shared" si="98"/>
        <v>0.63636363636363635</v>
      </c>
      <c r="O46" s="228"/>
      <c r="P46" s="36">
        <f t="shared" ref="P46:R46" si="99">IF(P45=0,0,P45/$F45)</f>
        <v>0.90909090909090906</v>
      </c>
      <c r="Q46" s="36">
        <f t="shared" si="99"/>
        <v>9.0909090909090912E-2</v>
      </c>
      <c r="R46" s="36">
        <f t="shared" si="99"/>
        <v>0</v>
      </c>
      <c r="T46" s="113"/>
      <c r="U46" s="69"/>
      <c r="V46" s="69"/>
      <c r="W46" s="69"/>
      <c r="X46" s="69"/>
    </row>
    <row r="47" spans="1:24" ht="12" customHeight="1" x14ac:dyDescent="0.2">
      <c r="A47" s="157"/>
      <c r="B47" s="157"/>
      <c r="C47" s="35"/>
      <c r="D47" s="231" t="s">
        <v>367</v>
      </c>
      <c r="E47" s="34"/>
      <c r="F47" s="33">
        <f t="shared" si="0"/>
        <v>4</v>
      </c>
      <c r="G47" s="33">
        <v>0</v>
      </c>
      <c r="H47" s="33">
        <v>0</v>
      </c>
      <c r="I47" s="33">
        <v>0</v>
      </c>
      <c r="J47" s="33">
        <v>0</v>
      </c>
      <c r="K47" s="33">
        <v>0</v>
      </c>
      <c r="L47" s="33">
        <v>2</v>
      </c>
      <c r="M47" s="33">
        <v>2</v>
      </c>
      <c r="N47" s="33">
        <v>0</v>
      </c>
      <c r="O47" s="227">
        <v>109</v>
      </c>
      <c r="P47" s="33">
        <f t="shared" ref="P47" si="100">SUM(L47:N47)</f>
        <v>4</v>
      </c>
      <c r="Q47" s="33">
        <f t="shared" ref="Q47" si="101">SUM(I47:K47)</f>
        <v>0</v>
      </c>
      <c r="R47" s="33">
        <f t="shared" ref="R47" si="102">SUM(G47:H47)</f>
        <v>0</v>
      </c>
      <c r="T47" s="115"/>
    </row>
    <row r="48" spans="1:24" ht="12" customHeight="1" x14ac:dyDescent="0.2">
      <c r="A48" s="157"/>
      <c r="B48" s="157"/>
      <c r="C48" s="32"/>
      <c r="D48" s="232"/>
      <c r="E48" s="31"/>
      <c r="F48" s="36">
        <f t="shared" si="0"/>
        <v>1</v>
      </c>
      <c r="G48" s="29">
        <f t="shared" ref="G48:N48" si="103">IF(G47=0,0,G47/$F47)</f>
        <v>0</v>
      </c>
      <c r="H48" s="29">
        <f t="shared" si="103"/>
        <v>0</v>
      </c>
      <c r="I48" s="29">
        <f t="shared" si="103"/>
        <v>0</v>
      </c>
      <c r="J48" s="29">
        <f t="shared" si="103"/>
        <v>0</v>
      </c>
      <c r="K48" s="29">
        <f t="shared" si="103"/>
        <v>0</v>
      </c>
      <c r="L48" s="29">
        <f t="shared" si="103"/>
        <v>0.5</v>
      </c>
      <c r="M48" s="29">
        <f t="shared" si="103"/>
        <v>0.5</v>
      </c>
      <c r="N48" s="29">
        <f t="shared" si="103"/>
        <v>0</v>
      </c>
      <c r="O48" s="228"/>
      <c r="P48" s="36">
        <f t="shared" ref="P48:R48" si="104">IF(P47=0,0,P47/$F47)</f>
        <v>1</v>
      </c>
      <c r="Q48" s="36">
        <f t="shared" si="104"/>
        <v>0</v>
      </c>
      <c r="R48" s="36">
        <f t="shared" si="104"/>
        <v>0</v>
      </c>
      <c r="T48" s="113"/>
      <c r="U48" s="69"/>
      <c r="V48" s="69"/>
      <c r="W48" s="69"/>
      <c r="X48" s="69"/>
    </row>
    <row r="49" spans="1:24" ht="12" customHeight="1" x14ac:dyDescent="0.2">
      <c r="A49" s="157"/>
      <c r="B49" s="157"/>
      <c r="C49" s="35"/>
      <c r="D49" s="231" t="s">
        <v>368</v>
      </c>
      <c r="E49" s="34"/>
      <c r="F49" s="33">
        <f t="shared" si="0"/>
        <v>5</v>
      </c>
      <c r="G49" s="33">
        <v>0</v>
      </c>
      <c r="H49" s="33">
        <v>0</v>
      </c>
      <c r="I49" s="33">
        <v>0</v>
      </c>
      <c r="J49" s="33">
        <v>0</v>
      </c>
      <c r="K49" s="33">
        <v>0</v>
      </c>
      <c r="L49" s="33">
        <v>1</v>
      </c>
      <c r="M49" s="33">
        <v>2</v>
      </c>
      <c r="N49" s="33">
        <v>2</v>
      </c>
      <c r="O49" s="227">
        <v>119.4</v>
      </c>
      <c r="P49" s="33">
        <f t="shared" ref="P49" si="105">SUM(L49:N49)</f>
        <v>5</v>
      </c>
      <c r="Q49" s="33">
        <f t="shared" ref="Q49" si="106">SUM(I49:K49)</f>
        <v>0</v>
      </c>
      <c r="R49" s="33">
        <f t="shared" ref="R49" si="107">SUM(G49:H49)</f>
        <v>0</v>
      </c>
      <c r="T49" s="115"/>
    </row>
    <row r="50" spans="1:24" ht="12" customHeight="1" x14ac:dyDescent="0.2">
      <c r="A50" s="157"/>
      <c r="B50" s="157"/>
      <c r="C50" s="32"/>
      <c r="D50" s="232"/>
      <c r="E50" s="31"/>
      <c r="F50" s="36">
        <f t="shared" si="0"/>
        <v>1</v>
      </c>
      <c r="G50" s="29">
        <f t="shared" ref="G50:N50" si="108">IF(G49=0,0,G49/$F49)</f>
        <v>0</v>
      </c>
      <c r="H50" s="29">
        <f t="shared" si="108"/>
        <v>0</v>
      </c>
      <c r="I50" s="29">
        <f t="shared" si="108"/>
        <v>0</v>
      </c>
      <c r="J50" s="29">
        <f t="shared" si="108"/>
        <v>0</v>
      </c>
      <c r="K50" s="29">
        <f t="shared" si="108"/>
        <v>0</v>
      </c>
      <c r="L50" s="29">
        <f t="shared" si="108"/>
        <v>0.2</v>
      </c>
      <c r="M50" s="29">
        <f t="shared" si="108"/>
        <v>0.4</v>
      </c>
      <c r="N50" s="29">
        <f t="shared" si="108"/>
        <v>0.4</v>
      </c>
      <c r="O50" s="228"/>
      <c r="P50" s="36">
        <f t="shared" ref="P50:R50" si="109">IF(P49=0,0,P49/$F49)</f>
        <v>1</v>
      </c>
      <c r="Q50" s="36">
        <f t="shared" si="109"/>
        <v>0</v>
      </c>
      <c r="R50" s="36">
        <f t="shared" si="109"/>
        <v>0</v>
      </c>
      <c r="T50" s="113"/>
      <c r="U50" s="69"/>
      <c r="V50" s="69"/>
      <c r="W50" s="69"/>
      <c r="X50" s="69"/>
    </row>
    <row r="51" spans="1:24" ht="12" customHeight="1" x14ac:dyDescent="0.2">
      <c r="A51" s="157"/>
      <c r="B51" s="157"/>
      <c r="C51" s="35"/>
      <c r="D51" s="231" t="s">
        <v>369</v>
      </c>
      <c r="E51" s="34"/>
      <c r="F51" s="33">
        <f t="shared" si="0"/>
        <v>13</v>
      </c>
      <c r="G51" s="33">
        <v>0</v>
      </c>
      <c r="H51" s="33">
        <v>0</v>
      </c>
      <c r="I51" s="33">
        <v>0</v>
      </c>
      <c r="J51" s="33">
        <v>0</v>
      </c>
      <c r="K51" s="33">
        <v>0</v>
      </c>
      <c r="L51" s="33">
        <v>4</v>
      </c>
      <c r="M51" s="33">
        <v>4</v>
      </c>
      <c r="N51" s="33">
        <v>5</v>
      </c>
      <c r="O51" s="227">
        <v>114.38461538461539</v>
      </c>
      <c r="P51" s="33">
        <f t="shared" ref="P51" si="110">SUM(L51:N51)</f>
        <v>13</v>
      </c>
      <c r="Q51" s="33">
        <f t="shared" ref="Q51" si="111">SUM(I51:K51)</f>
        <v>0</v>
      </c>
      <c r="R51" s="33">
        <f t="shared" ref="R51" si="112">SUM(G51:H51)</f>
        <v>0</v>
      </c>
      <c r="T51" s="115"/>
    </row>
    <row r="52" spans="1:24" ht="12" customHeight="1" x14ac:dyDescent="0.2">
      <c r="A52" s="157"/>
      <c r="B52" s="157"/>
      <c r="C52" s="32"/>
      <c r="D52" s="232"/>
      <c r="E52" s="31"/>
      <c r="F52" s="36">
        <f t="shared" si="0"/>
        <v>1</v>
      </c>
      <c r="G52" s="29">
        <f t="shared" ref="G52:N52" si="113">IF(G51=0,0,G51/$F51)</f>
        <v>0</v>
      </c>
      <c r="H52" s="29">
        <f t="shared" si="113"/>
        <v>0</v>
      </c>
      <c r="I52" s="29">
        <f t="shared" si="113"/>
        <v>0</v>
      </c>
      <c r="J52" s="29">
        <f t="shared" si="113"/>
        <v>0</v>
      </c>
      <c r="K52" s="29">
        <f t="shared" si="113"/>
        <v>0</v>
      </c>
      <c r="L52" s="29">
        <f t="shared" si="113"/>
        <v>0.30769230769230771</v>
      </c>
      <c r="M52" s="29">
        <f t="shared" si="113"/>
        <v>0.30769230769230771</v>
      </c>
      <c r="N52" s="29">
        <f t="shared" si="113"/>
        <v>0.38461538461538464</v>
      </c>
      <c r="O52" s="228"/>
      <c r="P52" s="36">
        <f t="shared" ref="P52:R52" si="114">IF(P51=0,0,P51/$F51)</f>
        <v>1</v>
      </c>
      <c r="Q52" s="36">
        <f t="shared" si="114"/>
        <v>0</v>
      </c>
      <c r="R52" s="36">
        <f t="shared" si="114"/>
        <v>0</v>
      </c>
      <c r="T52" s="113"/>
      <c r="U52" s="69"/>
      <c r="V52" s="69"/>
      <c r="W52" s="69"/>
      <c r="X52" s="69"/>
    </row>
    <row r="53" spans="1:24" ht="12" customHeight="1" x14ac:dyDescent="0.2">
      <c r="A53" s="157"/>
      <c r="B53" s="157"/>
      <c r="C53" s="35"/>
      <c r="D53" s="231" t="s">
        <v>370</v>
      </c>
      <c r="E53" s="34"/>
      <c r="F53" s="33">
        <f t="shared" si="0"/>
        <v>5</v>
      </c>
      <c r="G53" s="33">
        <v>0</v>
      </c>
      <c r="H53" s="33">
        <v>0</v>
      </c>
      <c r="I53" s="33">
        <v>0</v>
      </c>
      <c r="J53" s="33">
        <v>0</v>
      </c>
      <c r="K53" s="33">
        <v>0</v>
      </c>
      <c r="L53" s="33">
        <v>0</v>
      </c>
      <c r="M53" s="33">
        <v>3</v>
      </c>
      <c r="N53" s="33">
        <v>2</v>
      </c>
      <c r="O53" s="227">
        <v>116.6</v>
      </c>
      <c r="P53" s="33">
        <f t="shared" ref="P53" si="115">SUM(L53:N53)</f>
        <v>5</v>
      </c>
      <c r="Q53" s="33">
        <f t="shared" ref="Q53" si="116">SUM(I53:K53)</f>
        <v>0</v>
      </c>
      <c r="R53" s="33">
        <f t="shared" ref="R53" si="117">SUM(G53:H53)</f>
        <v>0</v>
      </c>
      <c r="T53" s="115"/>
    </row>
    <row r="54" spans="1:24" ht="12" customHeight="1" x14ac:dyDescent="0.2">
      <c r="A54" s="157"/>
      <c r="B54" s="157"/>
      <c r="C54" s="32"/>
      <c r="D54" s="232"/>
      <c r="E54" s="31"/>
      <c r="F54" s="36">
        <f t="shared" si="0"/>
        <v>1</v>
      </c>
      <c r="G54" s="29">
        <f t="shared" ref="G54:N54" si="118">IF(G53=0,0,G53/$F53)</f>
        <v>0</v>
      </c>
      <c r="H54" s="29">
        <f t="shared" si="118"/>
        <v>0</v>
      </c>
      <c r="I54" s="29">
        <f t="shared" si="118"/>
        <v>0</v>
      </c>
      <c r="J54" s="29">
        <f t="shared" si="118"/>
        <v>0</v>
      </c>
      <c r="K54" s="29">
        <f t="shared" si="118"/>
        <v>0</v>
      </c>
      <c r="L54" s="29">
        <f t="shared" si="118"/>
        <v>0</v>
      </c>
      <c r="M54" s="29">
        <f t="shared" si="118"/>
        <v>0.6</v>
      </c>
      <c r="N54" s="29">
        <f t="shared" si="118"/>
        <v>0.4</v>
      </c>
      <c r="O54" s="228"/>
      <c r="P54" s="36">
        <f t="shared" ref="P54:R54" si="119">IF(P53=0,0,P53/$F53)</f>
        <v>1</v>
      </c>
      <c r="Q54" s="36">
        <f t="shared" si="119"/>
        <v>0</v>
      </c>
      <c r="R54" s="36">
        <f t="shared" si="119"/>
        <v>0</v>
      </c>
      <c r="T54" s="113"/>
      <c r="U54" s="69"/>
      <c r="V54" s="69"/>
      <c r="W54" s="69"/>
      <c r="X54" s="69"/>
    </row>
    <row r="55" spans="1:24" ht="12" customHeight="1" x14ac:dyDescent="0.2">
      <c r="A55" s="157"/>
      <c r="B55" s="157"/>
      <c r="C55" s="35"/>
      <c r="D55" s="231" t="s">
        <v>371</v>
      </c>
      <c r="E55" s="34"/>
      <c r="F55" s="33">
        <f t="shared" si="0"/>
        <v>33</v>
      </c>
      <c r="G55" s="33">
        <v>0</v>
      </c>
      <c r="H55" s="33">
        <v>0</v>
      </c>
      <c r="I55" s="33">
        <v>0</v>
      </c>
      <c r="J55" s="33">
        <v>0</v>
      </c>
      <c r="K55" s="33">
        <v>1</v>
      </c>
      <c r="L55" s="33">
        <v>5</v>
      </c>
      <c r="M55" s="33">
        <v>12</v>
      </c>
      <c r="N55" s="33">
        <v>15</v>
      </c>
      <c r="O55" s="227">
        <v>116.78787878787878</v>
      </c>
      <c r="P55" s="33">
        <f t="shared" ref="P55" si="120">SUM(L55:N55)</f>
        <v>32</v>
      </c>
      <c r="Q55" s="33">
        <f t="shared" ref="Q55" si="121">SUM(I55:K55)</f>
        <v>1</v>
      </c>
      <c r="R55" s="33">
        <f t="shared" ref="R55" si="122">SUM(G55:H55)</f>
        <v>0</v>
      </c>
      <c r="T55" s="115"/>
    </row>
    <row r="56" spans="1:24" ht="12" customHeight="1" x14ac:dyDescent="0.2">
      <c r="A56" s="157"/>
      <c r="B56" s="157"/>
      <c r="C56" s="32"/>
      <c r="D56" s="232"/>
      <c r="E56" s="31"/>
      <c r="F56" s="36">
        <f t="shared" si="0"/>
        <v>1</v>
      </c>
      <c r="G56" s="29">
        <f t="shared" ref="G56:N56" si="123">IF(G55=0,0,G55/$F55)</f>
        <v>0</v>
      </c>
      <c r="H56" s="29">
        <f t="shared" si="123"/>
        <v>0</v>
      </c>
      <c r="I56" s="29">
        <f t="shared" si="123"/>
        <v>0</v>
      </c>
      <c r="J56" s="29">
        <f t="shared" si="123"/>
        <v>0</v>
      </c>
      <c r="K56" s="29">
        <f t="shared" si="123"/>
        <v>3.0303030303030304E-2</v>
      </c>
      <c r="L56" s="29">
        <f t="shared" si="123"/>
        <v>0.15151515151515152</v>
      </c>
      <c r="M56" s="29">
        <f t="shared" si="123"/>
        <v>0.36363636363636365</v>
      </c>
      <c r="N56" s="29">
        <f t="shared" si="123"/>
        <v>0.45454545454545453</v>
      </c>
      <c r="O56" s="228"/>
      <c r="P56" s="36">
        <f t="shared" ref="P56:R56" si="124">IF(P55=0,0,P55/$F55)</f>
        <v>0.96969696969696972</v>
      </c>
      <c r="Q56" s="36">
        <f t="shared" si="124"/>
        <v>3.0303030303030304E-2</v>
      </c>
      <c r="R56" s="36">
        <f t="shared" si="124"/>
        <v>0</v>
      </c>
      <c r="T56" s="113"/>
      <c r="U56" s="69"/>
      <c r="V56" s="69"/>
      <c r="W56" s="69"/>
      <c r="X56" s="69"/>
    </row>
    <row r="57" spans="1:24" ht="12" customHeight="1" x14ac:dyDescent="0.2">
      <c r="A57" s="157"/>
      <c r="B57" s="157"/>
      <c r="C57" s="35"/>
      <c r="D57" s="231" t="s">
        <v>372</v>
      </c>
      <c r="E57" s="34"/>
      <c r="F57" s="33">
        <f t="shared" si="0"/>
        <v>5</v>
      </c>
      <c r="G57" s="33">
        <v>0</v>
      </c>
      <c r="H57" s="33">
        <v>0</v>
      </c>
      <c r="I57" s="33">
        <v>0</v>
      </c>
      <c r="J57" s="33">
        <v>0</v>
      </c>
      <c r="K57" s="33">
        <v>0</v>
      </c>
      <c r="L57" s="33">
        <v>0</v>
      </c>
      <c r="M57" s="33">
        <v>1</v>
      </c>
      <c r="N57" s="33">
        <v>4</v>
      </c>
      <c r="O57" s="227">
        <v>124</v>
      </c>
      <c r="P57" s="33">
        <f t="shared" ref="P57" si="125">SUM(L57:N57)</f>
        <v>5</v>
      </c>
      <c r="Q57" s="33">
        <f t="shared" ref="Q57" si="126">SUM(I57:K57)</f>
        <v>0</v>
      </c>
      <c r="R57" s="33">
        <f t="shared" ref="R57" si="127">SUM(G57:H57)</f>
        <v>0</v>
      </c>
      <c r="T57" s="115"/>
    </row>
    <row r="58" spans="1:24" ht="12" customHeight="1" x14ac:dyDescent="0.2">
      <c r="A58" s="157"/>
      <c r="B58" s="157"/>
      <c r="C58" s="32"/>
      <c r="D58" s="232"/>
      <c r="E58" s="31"/>
      <c r="F58" s="36">
        <f t="shared" si="0"/>
        <v>1</v>
      </c>
      <c r="G58" s="29">
        <f t="shared" ref="G58:N58" si="128">IF(G57=0,0,G57/$F57)</f>
        <v>0</v>
      </c>
      <c r="H58" s="29">
        <f t="shared" si="128"/>
        <v>0</v>
      </c>
      <c r="I58" s="29">
        <f t="shared" si="128"/>
        <v>0</v>
      </c>
      <c r="J58" s="29">
        <f t="shared" si="128"/>
        <v>0</v>
      </c>
      <c r="K58" s="29">
        <f t="shared" si="128"/>
        <v>0</v>
      </c>
      <c r="L58" s="29">
        <f t="shared" si="128"/>
        <v>0</v>
      </c>
      <c r="M58" s="29">
        <f t="shared" si="128"/>
        <v>0.2</v>
      </c>
      <c r="N58" s="29">
        <f t="shared" si="128"/>
        <v>0.8</v>
      </c>
      <c r="O58" s="228"/>
      <c r="P58" s="36">
        <f t="shared" ref="P58:R58" si="129">IF(P57=0,0,P57/$F57)</f>
        <v>1</v>
      </c>
      <c r="Q58" s="36">
        <f t="shared" si="129"/>
        <v>0</v>
      </c>
      <c r="R58" s="36">
        <f t="shared" si="129"/>
        <v>0</v>
      </c>
      <c r="T58" s="113"/>
      <c r="U58" s="69"/>
      <c r="V58" s="69"/>
      <c r="W58" s="69"/>
      <c r="X58" s="69"/>
    </row>
    <row r="59" spans="1:24" ht="12.75" customHeight="1" x14ac:dyDescent="0.2">
      <c r="A59" s="157"/>
      <c r="B59" s="157"/>
      <c r="C59" s="35"/>
      <c r="D59" s="231" t="s">
        <v>373</v>
      </c>
      <c r="E59" s="34"/>
      <c r="F59" s="33">
        <f t="shared" si="0"/>
        <v>32</v>
      </c>
      <c r="G59" s="33">
        <v>0</v>
      </c>
      <c r="H59" s="33">
        <v>0</v>
      </c>
      <c r="I59" s="33">
        <v>0</v>
      </c>
      <c r="J59" s="33">
        <v>0</v>
      </c>
      <c r="K59" s="33">
        <v>0</v>
      </c>
      <c r="L59" s="33">
        <v>2</v>
      </c>
      <c r="M59" s="33">
        <v>4</v>
      </c>
      <c r="N59" s="33">
        <v>26</v>
      </c>
      <c r="O59" s="227">
        <v>123.4375</v>
      </c>
      <c r="P59" s="33">
        <f t="shared" ref="P59" si="130">SUM(L59:N59)</f>
        <v>32</v>
      </c>
      <c r="Q59" s="33">
        <f t="shared" ref="Q59" si="131">SUM(I59:K59)</f>
        <v>0</v>
      </c>
      <c r="R59" s="33">
        <f t="shared" ref="R59" si="132">SUM(G59:H59)</f>
        <v>0</v>
      </c>
      <c r="T59" s="115"/>
    </row>
    <row r="60" spans="1:24" ht="12.75" customHeight="1" x14ac:dyDescent="0.2">
      <c r="A60" s="157"/>
      <c r="B60" s="157"/>
      <c r="C60" s="32"/>
      <c r="D60" s="232"/>
      <c r="E60" s="31"/>
      <c r="F60" s="36">
        <f t="shared" si="0"/>
        <v>1</v>
      </c>
      <c r="G60" s="29">
        <f t="shared" ref="G60:N60" si="133">IF(G59=0,0,G59/$F59)</f>
        <v>0</v>
      </c>
      <c r="H60" s="29">
        <f t="shared" si="133"/>
        <v>0</v>
      </c>
      <c r="I60" s="29">
        <f t="shared" si="133"/>
        <v>0</v>
      </c>
      <c r="J60" s="29">
        <f t="shared" si="133"/>
        <v>0</v>
      </c>
      <c r="K60" s="29">
        <f t="shared" si="133"/>
        <v>0</v>
      </c>
      <c r="L60" s="29">
        <f t="shared" si="133"/>
        <v>6.25E-2</v>
      </c>
      <c r="M60" s="29">
        <f t="shared" si="133"/>
        <v>0.125</v>
      </c>
      <c r="N60" s="29">
        <f t="shared" si="133"/>
        <v>0.8125</v>
      </c>
      <c r="O60" s="228"/>
      <c r="P60" s="36">
        <f t="shared" ref="P60:R60" si="134">IF(P59=0,0,P59/$F59)</f>
        <v>1</v>
      </c>
      <c r="Q60" s="36">
        <f t="shared" si="134"/>
        <v>0</v>
      </c>
      <c r="R60" s="36">
        <f t="shared" si="134"/>
        <v>0</v>
      </c>
      <c r="T60" s="113"/>
      <c r="U60" s="69"/>
      <c r="V60" s="69"/>
      <c r="W60" s="69"/>
      <c r="X60" s="69"/>
    </row>
    <row r="61" spans="1:24" ht="12" customHeight="1" x14ac:dyDescent="0.2">
      <c r="A61" s="157"/>
      <c r="B61" s="157"/>
      <c r="C61" s="35"/>
      <c r="D61" s="231" t="s">
        <v>20</v>
      </c>
      <c r="E61" s="34"/>
      <c r="F61" s="33">
        <f t="shared" si="0"/>
        <v>17</v>
      </c>
      <c r="G61" s="33">
        <v>0</v>
      </c>
      <c r="H61" s="33">
        <v>0</v>
      </c>
      <c r="I61" s="33">
        <v>0</v>
      </c>
      <c r="J61" s="33">
        <v>0</v>
      </c>
      <c r="K61" s="33">
        <v>0</v>
      </c>
      <c r="L61" s="33">
        <v>2</v>
      </c>
      <c r="M61" s="33">
        <v>1</v>
      </c>
      <c r="N61" s="33">
        <v>14</v>
      </c>
      <c r="O61" s="227">
        <v>121.58823529411765</v>
      </c>
      <c r="P61" s="33">
        <f t="shared" ref="P61" si="135">SUM(L61:N61)</f>
        <v>17</v>
      </c>
      <c r="Q61" s="33">
        <f t="shared" ref="Q61" si="136">SUM(I61:K61)</f>
        <v>0</v>
      </c>
      <c r="R61" s="33">
        <f t="shared" ref="R61" si="137">SUM(G61:H61)</f>
        <v>0</v>
      </c>
      <c r="T61" s="115"/>
    </row>
    <row r="62" spans="1:24" ht="12" customHeight="1" x14ac:dyDescent="0.2">
      <c r="A62" s="157"/>
      <c r="B62" s="157"/>
      <c r="C62" s="32"/>
      <c r="D62" s="232"/>
      <c r="E62" s="31"/>
      <c r="F62" s="36">
        <f t="shared" si="0"/>
        <v>1</v>
      </c>
      <c r="G62" s="29">
        <f t="shared" ref="G62:N62" si="138">IF(G61=0,0,G61/$F61)</f>
        <v>0</v>
      </c>
      <c r="H62" s="29">
        <f t="shared" si="138"/>
        <v>0</v>
      </c>
      <c r="I62" s="29">
        <f t="shared" si="138"/>
        <v>0</v>
      </c>
      <c r="J62" s="29">
        <f t="shared" si="138"/>
        <v>0</v>
      </c>
      <c r="K62" s="29">
        <f t="shared" si="138"/>
        <v>0</v>
      </c>
      <c r="L62" s="29">
        <f t="shared" si="138"/>
        <v>0.11764705882352941</v>
      </c>
      <c r="M62" s="29">
        <f t="shared" si="138"/>
        <v>5.8823529411764705E-2</v>
      </c>
      <c r="N62" s="29">
        <f t="shared" si="138"/>
        <v>0.82352941176470584</v>
      </c>
      <c r="O62" s="228"/>
      <c r="P62" s="36">
        <f t="shared" ref="P62:R62" si="139">IF(P61=0,0,P61/$F61)</f>
        <v>1</v>
      </c>
      <c r="Q62" s="36">
        <f t="shared" si="139"/>
        <v>0</v>
      </c>
      <c r="R62" s="36">
        <f t="shared" si="139"/>
        <v>0</v>
      </c>
      <c r="T62" s="113"/>
      <c r="U62" s="69"/>
      <c r="V62" s="69"/>
      <c r="W62" s="69"/>
      <c r="X62" s="69"/>
    </row>
    <row r="63" spans="1:24" ht="12" customHeight="1" x14ac:dyDescent="0.2">
      <c r="A63" s="157"/>
      <c r="B63" s="157"/>
      <c r="C63" s="35"/>
      <c r="D63" s="231" t="s">
        <v>374</v>
      </c>
      <c r="E63" s="34"/>
      <c r="F63" s="33">
        <f t="shared" si="0"/>
        <v>8</v>
      </c>
      <c r="G63" s="33">
        <v>0</v>
      </c>
      <c r="H63" s="33">
        <v>0</v>
      </c>
      <c r="I63" s="33">
        <v>0</v>
      </c>
      <c r="J63" s="33">
        <v>0</v>
      </c>
      <c r="K63" s="33">
        <v>0</v>
      </c>
      <c r="L63" s="33">
        <v>0</v>
      </c>
      <c r="M63" s="33">
        <v>1</v>
      </c>
      <c r="N63" s="33">
        <v>7</v>
      </c>
      <c r="O63" s="227">
        <v>122.5</v>
      </c>
      <c r="P63" s="33">
        <f t="shared" ref="P63" si="140">SUM(L63:N63)</f>
        <v>8</v>
      </c>
      <c r="Q63" s="33">
        <f t="shared" ref="Q63" si="141">SUM(I63:K63)</f>
        <v>0</v>
      </c>
      <c r="R63" s="33">
        <f t="shared" ref="R63" si="142">SUM(G63:H63)</f>
        <v>0</v>
      </c>
      <c r="T63" s="115"/>
    </row>
    <row r="64" spans="1:24" ht="12" customHeight="1" x14ac:dyDescent="0.2">
      <c r="A64" s="157"/>
      <c r="B64" s="157"/>
      <c r="C64" s="32"/>
      <c r="D64" s="232"/>
      <c r="E64" s="31"/>
      <c r="F64" s="36">
        <f t="shared" si="0"/>
        <v>1</v>
      </c>
      <c r="G64" s="29">
        <f t="shared" ref="G64:N64" si="143">IF(G63=0,0,G63/$F63)</f>
        <v>0</v>
      </c>
      <c r="H64" s="29">
        <f t="shared" si="143"/>
        <v>0</v>
      </c>
      <c r="I64" s="29">
        <f t="shared" si="143"/>
        <v>0</v>
      </c>
      <c r="J64" s="29">
        <f t="shared" si="143"/>
        <v>0</v>
      </c>
      <c r="K64" s="29">
        <f t="shared" si="143"/>
        <v>0</v>
      </c>
      <c r="L64" s="29">
        <f t="shared" si="143"/>
        <v>0</v>
      </c>
      <c r="M64" s="29">
        <f t="shared" si="143"/>
        <v>0.125</v>
      </c>
      <c r="N64" s="29">
        <f t="shared" si="143"/>
        <v>0.875</v>
      </c>
      <c r="O64" s="228"/>
      <c r="P64" s="36">
        <f t="shared" ref="P64:R64" si="144">IF(P63=0,0,P63/$F63)</f>
        <v>1</v>
      </c>
      <c r="Q64" s="36">
        <f t="shared" si="144"/>
        <v>0</v>
      </c>
      <c r="R64" s="36">
        <f t="shared" si="144"/>
        <v>0</v>
      </c>
      <c r="T64" s="113"/>
      <c r="U64" s="69"/>
      <c r="V64" s="69"/>
      <c r="W64" s="69"/>
      <c r="X64" s="69"/>
    </row>
    <row r="65" spans="1:24" ht="12" customHeight="1" x14ac:dyDescent="0.2">
      <c r="A65" s="157"/>
      <c r="B65" s="157"/>
      <c r="C65" s="35"/>
      <c r="D65" s="231" t="s">
        <v>375</v>
      </c>
      <c r="E65" s="34"/>
      <c r="F65" s="33">
        <f t="shared" si="0"/>
        <v>14</v>
      </c>
      <c r="G65" s="33">
        <v>0</v>
      </c>
      <c r="H65" s="33">
        <v>0</v>
      </c>
      <c r="I65" s="33">
        <v>0</v>
      </c>
      <c r="J65" s="33">
        <v>0</v>
      </c>
      <c r="K65" s="33">
        <v>0</v>
      </c>
      <c r="L65" s="33">
        <v>2</v>
      </c>
      <c r="M65" s="33">
        <v>4</v>
      </c>
      <c r="N65" s="33">
        <v>8</v>
      </c>
      <c r="O65" s="227">
        <v>117.92857142857143</v>
      </c>
      <c r="P65" s="33">
        <f t="shared" ref="P65" si="145">SUM(L65:N65)</f>
        <v>14</v>
      </c>
      <c r="Q65" s="33">
        <f t="shared" ref="Q65" si="146">SUM(I65:K65)</f>
        <v>0</v>
      </c>
      <c r="R65" s="33">
        <f t="shared" ref="R65" si="147">SUM(G65:H65)</f>
        <v>0</v>
      </c>
      <c r="T65" s="115"/>
    </row>
    <row r="66" spans="1:24" ht="12" customHeight="1" x14ac:dyDescent="0.2">
      <c r="A66" s="157"/>
      <c r="B66" s="157"/>
      <c r="C66" s="32"/>
      <c r="D66" s="232"/>
      <c r="E66" s="31"/>
      <c r="F66" s="36">
        <f t="shared" si="0"/>
        <v>1</v>
      </c>
      <c r="G66" s="29">
        <f t="shared" ref="G66:N66" si="148">IF(G65=0,0,G65/$F65)</f>
        <v>0</v>
      </c>
      <c r="H66" s="29">
        <f t="shared" si="148"/>
        <v>0</v>
      </c>
      <c r="I66" s="29">
        <f t="shared" si="148"/>
        <v>0</v>
      </c>
      <c r="J66" s="29">
        <f t="shared" si="148"/>
        <v>0</v>
      </c>
      <c r="K66" s="29">
        <f t="shared" si="148"/>
        <v>0</v>
      </c>
      <c r="L66" s="29">
        <f t="shared" si="148"/>
        <v>0.14285714285714285</v>
      </c>
      <c r="M66" s="29">
        <f t="shared" si="148"/>
        <v>0.2857142857142857</v>
      </c>
      <c r="N66" s="29">
        <f t="shared" si="148"/>
        <v>0.5714285714285714</v>
      </c>
      <c r="O66" s="228"/>
      <c r="P66" s="36">
        <f t="shared" ref="P66:R66" si="149">IF(P65=0,0,P65/$F65)</f>
        <v>1</v>
      </c>
      <c r="Q66" s="36">
        <f t="shared" si="149"/>
        <v>0</v>
      </c>
      <c r="R66" s="36">
        <f t="shared" si="149"/>
        <v>0</v>
      </c>
      <c r="T66" s="113"/>
      <c r="U66" s="69"/>
      <c r="V66" s="69"/>
      <c r="W66" s="69"/>
      <c r="X66" s="69"/>
    </row>
    <row r="67" spans="1:24" ht="12" customHeight="1" x14ac:dyDescent="0.2">
      <c r="A67" s="157"/>
      <c r="B67" s="157"/>
      <c r="C67" s="35"/>
      <c r="D67" s="231" t="s">
        <v>376</v>
      </c>
      <c r="E67" s="34"/>
      <c r="F67" s="33">
        <f t="shared" si="0"/>
        <v>7</v>
      </c>
      <c r="G67" s="33">
        <v>0</v>
      </c>
      <c r="H67" s="33">
        <v>0</v>
      </c>
      <c r="I67" s="33">
        <v>0</v>
      </c>
      <c r="J67" s="33">
        <v>0</v>
      </c>
      <c r="K67" s="33">
        <v>1</v>
      </c>
      <c r="L67" s="33">
        <v>1</v>
      </c>
      <c r="M67" s="33">
        <v>0</v>
      </c>
      <c r="N67" s="33">
        <v>5</v>
      </c>
      <c r="O67" s="227">
        <v>119</v>
      </c>
      <c r="P67" s="33">
        <f t="shared" ref="P67" si="150">SUM(L67:N67)</f>
        <v>6</v>
      </c>
      <c r="Q67" s="33">
        <f t="shared" ref="Q67" si="151">SUM(I67:K67)</f>
        <v>1</v>
      </c>
      <c r="R67" s="33">
        <f t="shared" ref="R67" si="152">SUM(G67:H67)</f>
        <v>0</v>
      </c>
      <c r="T67" s="115"/>
    </row>
    <row r="68" spans="1:24" ht="12" customHeight="1" x14ac:dyDescent="0.2">
      <c r="A68" s="157"/>
      <c r="B68" s="158"/>
      <c r="C68" s="32"/>
      <c r="D68" s="232"/>
      <c r="E68" s="31"/>
      <c r="F68" s="36">
        <f t="shared" si="0"/>
        <v>1</v>
      </c>
      <c r="G68" s="29">
        <f t="shared" ref="G68:N68" si="153">IF(G67=0,0,G67/$F67)</f>
        <v>0</v>
      </c>
      <c r="H68" s="29">
        <f t="shared" si="153"/>
        <v>0</v>
      </c>
      <c r="I68" s="29">
        <f t="shared" si="153"/>
        <v>0</v>
      </c>
      <c r="J68" s="29">
        <f t="shared" si="153"/>
        <v>0</v>
      </c>
      <c r="K68" s="29">
        <f t="shared" si="153"/>
        <v>0.14285714285714285</v>
      </c>
      <c r="L68" s="29">
        <f t="shared" si="153"/>
        <v>0.14285714285714285</v>
      </c>
      <c r="M68" s="29">
        <f t="shared" si="153"/>
        <v>0</v>
      </c>
      <c r="N68" s="29">
        <f t="shared" si="153"/>
        <v>0.7142857142857143</v>
      </c>
      <c r="O68" s="228"/>
      <c r="P68" s="36">
        <f t="shared" ref="P68:R68" si="154">IF(P67=0,0,P67/$F67)</f>
        <v>0.8571428571428571</v>
      </c>
      <c r="Q68" s="36">
        <f t="shared" si="154"/>
        <v>0.14285714285714285</v>
      </c>
      <c r="R68" s="36">
        <f t="shared" si="154"/>
        <v>0</v>
      </c>
      <c r="T68" s="113"/>
      <c r="U68" s="69"/>
      <c r="V68" s="69"/>
      <c r="W68" s="69"/>
      <c r="X68" s="69"/>
    </row>
    <row r="69" spans="1:24" ht="12" customHeight="1" x14ac:dyDescent="0.2">
      <c r="A69" s="157"/>
      <c r="B69" s="156" t="s">
        <v>16</v>
      </c>
      <c r="C69" s="35"/>
      <c r="D69" s="231" t="s">
        <v>15</v>
      </c>
      <c r="E69" s="34"/>
      <c r="F69" s="33">
        <f>SUM(G69:N69)</f>
        <v>666</v>
      </c>
      <c r="G69" s="33">
        <f t="shared" ref="G69:N69" si="155">SUM(G71,G73,G75,G77,G79,G81,G83,G85,G87,G89,G91,G93,G95,G97,G99)</f>
        <v>2</v>
      </c>
      <c r="H69" s="33">
        <f t="shared" si="155"/>
        <v>3</v>
      </c>
      <c r="I69" s="33">
        <f t="shared" si="155"/>
        <v>16</v>
      </c>
      <c r="J69" s="33">
        <f t="shared" si="155"/>
        <v>26</v>
      </c>
      <c r="K69" s="33">
        <f t="shared" si="155"/>
        <v>54</v>
      </c>
      <c r="L69" s="33">
        <f t="shared" si="155"/>
        <v>156</v>
      </c>
      <c r="M69" s="33">
        <f t="shared" si="155"/>
        <v>121</v>
      </c>
      <c r="N69" s="33">
        <f t="shared" si="155"/>
        <v>288</v>
      </c>
      <c r="O69" s="227">
        <v>112.9076577</v>
      </c>
      <c r="P69" s="33">
        <f t="shared" ref="P69" si="156">SUM(L69:N69)</f>
        <v>565</v>
      </c>
      <c r="Q69" s="33">
        <f t="shared" ref="Q69" si="157">SUM(I69:K69)</f>
        <v>96</v>
      </c>
      <c r="R69" s="33">
        <f t="shared" ref="R69" si="158">SUM(G69:H69)</f>
        <v>5</v>
      </c>
      <c r="T69" s="115"/>
    </row>
    <row r="70" spans="1:24" ht="12" customHeight="1" x14ac:dyDescent="0.2">
      <c r="A70" s="157"/>
      <c r="B70" s="157"/>
      <c r="C70" s="32"/>
      <c r="D70" s="232"/>
      <c r="E70" s="31"/>
      <c r="F70" s="36">
        <f t="shared" ref="F70:F100" si="159">SUM(G70:N70)</f>
        <v>1</v>
      </c>
      <c r="G70" s="29">
        <f t="shared" ref="G70:N70" si="160">IF(G69=0,0,G69/$F69)</f>
        <v>3.003003003003003E-3</v>
      </c>
      <c r="H70" s="29">
        <f t="shared" si="160"/>
        <v>4.5045045045045045E-3</v>
      </c>
      <c r="I70" s="29">
        <f t="shared" si="160"/>
        <v>2.4024024024024024E-2</v>
      </c>
      <c r="J70" s="29">
        <f t="shared" si="160"/>
        <v>3.903903903903904E-2</v>
      </c>
      <c r="K70" s="29">
        <f t="shared" si="160"/>
        <v>8.1081081081081086E-2</v>
      </c>
      <c r="L70" s="29">
        <f t="shared" si="160"/>
        <v>0.23423423423423423</v>
      </c>
      <c r="M70" s="29">
        <f t="shared" si="160"/>
        <v>0.18168168168168169</v>
      </c>
      <c r="N70" s="29">
        <f t="shared" si="160"/>
        <v>0.43243243243243246</v>
      </c>
      <c r="O70" s="228"/>
      <c r="P70" s="36">
        <f t="shared" ref="P70:R70" si="161">IF(P69=0,0,P69/$F69)</f>
        <v>0.84834834834834838</v>
      </c>
      <c r="Q70" s="36">
        <f t="shared" si="161"/>
        <v>0.14414414414414414</v>
      </c>
      <c r="R70" s="36">
        <f t="shared" si="161"/>
        <v>7.5075075075075074E-3</v>
      </c>
      <c r="T70" s="113"/>
      <c r="U70" s="69"/>
      <c r="V70" s="69"/>
      <c r="W70" s="69"/>
      <c r="X70" s="69"/>
    </row>
    <row r="71" spans="1:24" ht="12" customHeight="1" x14ac:dyDescent="0.2">
      <c r="A71" s="157"/>
      <c r="B71" s="157"/>
      <c r="C71" s="35"/>
      <c r="D71" s="231" t="s">
        <v>117</v>
      </c>
      <c r="E71" s="34"/>
      <c r="F71" s="33">
        <f t="shared" si="159"/>
        <v>6</v>
      </c>
      <c r="G71" s="33">
        <v>0</v>
      </c>
      <c r="H71" s="33">
        <v>0</v>
      </c>
      <c r="I71" s="33">
        <v>0</v>
      </c>
      <c r="J71" s="33">
        <v>1</v>
      </c>
      <c r="K71" s="33">
        <v>2</v>
      </c>
      <c r="L71" s="33">
        <v>1</v>
      </c>
      <c r="M71" s="33">
        <v>1</v>
      </c>
      <c r="N71" s="33">
        <v>1</v>
      </c>
      <c r="O71" s="227">
        <v>102.16666666666667</v>
      </c>
      <c r="P71" s="33">
        <f t="shared" ref="P71" si="162">SUM(L71:N71)</f>
        <v>3</v>
      </c>
      <c r="Q71" s="33">
        <f t="shared" ref="Q71" si="163">SUM(I71:K71)</f>
        <v>3</v>
      </c>
      <c r="R71" s="33">
        <f t="shared" ref="R71" si="164">SUM(G71:H71)</f>
        <v>0</v>
      </c>
      <c r="T71" s="115"/>
    </row>
    <row r="72" spans="1:24" ht="12" customHeight="1" x14ac:dyDescent="0.2">
      <c r="A72" s="157"/>
      <c r="B72" s="157"/>
      <c r="C72" s="32"/>
      <c r="D72" s="232"/>
      <c r="E72" s="31"/>
      <c r="F72" s="36">
        <f t="shared" si="159"/>
        <v>0.99999999999999989</v>
      </c>
      <c r="G72" s="29">
        <f t="shared" ref="G72:N72" si="165">IF(G71=0,0,G71/$F71)</f>
        <v>0</v>
      </c>
      <c r="H72" s="29">
        <f t="shared" si="165"/>
        <v>0</v>
      </c>
      <c r="I72" s="29">
        <f t="shared" si="165"/>
        <v>0</v>
      </c>
      <c r="J72" s="29">
        <f t="shared" si="165"/>
        <v>0.16666666666666666</v>
      </c>
      <c r="K72" s="29">
        <f t="shared" si="165"/>
        <v>0.33333333333333331</v>
      </c>
      <c r="L72" s="29">
        <f t="shared" si="165"/>
        <v>0.16666666666666666</v>
      </c>
      <c r="M72" s="29">
        <f t="shared" si="165"/>
        <v>0.16666666666666666</v>
      </c>
      <c r="N72" s="29">
        <f t="shared" si="165"/>
        <v>0.16666666666666666</v>
      </c>
      <c r="O72" s="228"/>
      <c r="P72" s="36">
        <f t="shared" ref="P72:R72" si="166">IF(P71=0,0,P71/$F71)</f>
        <v>0.5</v>
      </c>
      <c r="Q72" s="36">
        <f t="shared" si="166"/>
        <v>0.5</v>
      </c>
      <c r="R72" s="36">
        <f t="shared" si="166"/>
        <v>0</v>
      </c>
      <c r="T72" s="113"/>
      <c r="U72" s="69"/>
      <c r="V72" s="69"/>
      <c r="W72" s="69"/>
      <c r="X72" s="69"/>
    </row>
    <row r="73" spans="1:24" ht="12" customHeight="1" x14ac:dyDescent="0.2">
      <c r="A73" s="157"/>
      <c r="B73" s="157"/>
      <c r="C73" s="35"/>
      <c r="D73" s="231" t="s">
        <v>13</v>
      </c>
      <c r="E73" s="34"/>
      <c r="F73" s="33">
        <f t="shared" si="159"/>
        <v>75</v>
      </c>
      <c r="G73" s="33">
        <v>0</v>
      </c>
      <c r="H73" s="33">
        <v>1</v>
      </c>
      <c r="I73" s="33">
        <v>1</v>
      </c>
      <c r="J73" s="33">
        <v>7</v>
      </c>
      <c r="K73" s="33">
        <v>14</v>
      </c>
      <c r="L73" s="33">
        <v>20</v>
      </c>
      <c r="M73" s="33">
        <v>14</v>
      </c>
      <c r="N73" s="33">
        <v>18</v>
      </c>
      <c r="O73" s="227">
        <v>106.66666666666667</v>
      </c>
      <c r="P73" s="33">
        <f t="shared" ref="P73" si="167">SUM(L73:N73)</f>
        <v>52</v>
      </c>
      <c r="Q73" s="33">
        <f t="shared" ref="Q73" si="168">SUM(I73:K73)</f>
        <v>22</v>
      </c>
      <c r="R73" s="33">
        <f t="shared" ref="R73" si="169">SUM(G73:H73)</f>
        <v>1</v>
      </c>
      <c r="T73" s="115"/>
    </row>
    <row r="74" spans="1:24" ht="12" customHeight="1" x14ac:dyDescent="0.2">
      <c r="A74" s="157"/>
      <c r="B74" s="157"/>
      <c r="C74" s="32"/>
      <c r="D74" s="232"/>
      <c r="E74" s="31"/>
      <c r="F74" s="36">
        <f t="shared" si="159"/>
        <v>1</v>
      </c>
      <c r="G74" s="29">
        <f t="shared" ref="G74:N74" si="170">IF(G73=0,0,G73/$F73)</f>
        <v>0</v>
      </c>
      <c r="H74" s="29">
        <f t="shared" si="170"/>
        <v>1.3333333333333334E-2</v>
      </c>
      <c r="I74" s="29">
        <f t="shared" si="170"/>
        <v>1.3333333333333334E-2</v>
      </c>
      <c r="J74" s="29">
        <f t="shared" si="170"/>
        <v>9.3333333333333338E-2</v>
      </c>
      <c r="K74" s="29">
        <f t="shared" si="170"/>
        <v>0.18666666666666668</v>
      </c>
      <c r="L74" s="29">
        <f t="shared" si="170"/>
        <v>0.26666666666666666</v>
      </c>
      <c r="M74" s="29">
        <f t="shared" si="170"/>
        <v>0.18666666666666668</v>
      </c>
      <c r="N74" s="29">
        <f t="shared" si="170"/>
        <v>0.24</v>
      </c>
      <c r="O74" s="228"/>
      <c r="P74" s="36">
        <f t="shared" ref="P74:R74" si="171">IF(P73=0,0,P73/$F73)</f>
        <v>0.69333333333333336</v>
      </c>
      <c r="Q74" s="36">
        <f t="shared" si="171"/>
        <v>0.29333333333333333</v>
      </c>
      <c r="R74" s="36">
        <f t="shared" si="171"/>
        <v>1.3333333333333334E-2</v>
      </c>
      <c r="T74" s="113"/>
      <c r="U74" s="69"/>
      <c r="V74" s="69"/>
      <c r="W74" s="69"/>
      <c r="X74" s="69"/>
    </row>
    <row r="75" spans="1:24" ht="12" customHeight="1" x14ac:dyDescent="0.2">
      <c r="A75" s="157"/>
      <c r="B75" s="157"/>
      <c r="C75" s="35"/>
      <c r="D75" s="231" t="s">
        <v>12</v>
      </c>
      <c r="E75" s="34"/>
      <c r="F75" s="33">
        <f t="shared" si="159"/>
        <v>13</v>
      </c>
      <c r="G75" s="33">
        <v>0</v>
      </c>
      <c r="H75" s="33">
        <v>0</v>
      </c>
      <c r="I75" s="33">
        <v>0</v>
      </c>
      <c r="J75" s="33">
        <v>0</v>
      </c>
      <c r="K75" s="33">
        <v>0</v>
      </c>
      <c r="L75" s="33">
        <v>1</v>
      </c>
      <c r="M75" s="33">
        <v>1</v>
      </c>
      <c r="N75" s="33">
        <v>11</v>
      </c>
      <c r="O75" s="227">
        <v>127.46153846153847</v>
      </c>
      <c r="P75" s="33">
        <f t="shared" ref="P75" si="172">SUM(L75:N75)</f>
        <v>13</v>
      </c>
      <c r="Q75" s="33">
        <f t="shared" ref="Q75" si="173">SUM(I75:K75)</f>
        <v>0</v>
      </c>
      <c r="R75" s="33">
        <f t="shared" ref="R75" si="174">SUM(G75:H75)</f>
        <v>0</v>
      </c>
      <c r="T75" s="115"/>
    </row>
    <row r="76" spans="1:24" ht="12" customHeight="1" x14ac:dyDescent="0.2">
      <c r="A76" s="157"/>
      <c r="B76" s="157"/>
      <c r="C76" s="32"/>
      <c r="D76" s="232"/>
      <c r="E76" s="31"/>
      <c r="F76" s="36">
        <f t="shared" si="159"/>
        <v>1</v>
      </c>
      <c r="G76" s="29">
        <f t="shared" ref="G76:N76" si="175">IF(G75=0,0,G75/$F75)</f>
        <v>0</v>
      </c>
      <c r="H76" s="29">
        <f t="shared" si="175"/>
        <v>0</v>
      </c>
      <c r="I76" s="29">
        <f t="shared" si="175"/>
        <v>0</v>
      </c>
      <c r="J76" s="29">
        <f t="shared" si="175"/>
        <v>0</v>
      </c>
      <c r="K76" s="29">
        <f t="shared" si="175"/>
        <v>0</v>
      </c>
      <c r="L76" s="29">
        <f t="shared" si="175"/>
        <v>7.6923076923076927E-2</v>
      </c>
      <c r="M76" s="29">
        <f t="shared" si="175"/>
        <v>7.6923076923076927E-2</v>
      </c>
      <c r="N76" s="29">
        <f t="shared" si="175"/>
        <v>0.84615384615384615</v>
      </c>
      <c r="O76" s="228"/>
      <c r="P76" s="36">
        <f t="shared" ref="P76:R76" si="176">IF(P75=0,0,P75/$F75)</f>
        <v>1</v>
      </c>
      <c r="Q76" s="36">
        <f t="shared" si="176"/>
        <v>0</v>
      </c>
      <c r="R76" s="36">
        <f t="shared" si="176"/>
        <v>0</v>
      </c>
      <c r="T76" s="113"/>
      <c r="U76" s="69"/>
      <c r="V76" s="69"/>
      <c r="W76" s="69"/>
      <c r="X76" s="69"/>
    </row>
    <row r="77" spans="1:24" ht="12" customHeight="1" x14ac:dyDescent="0.2">
      <c r="A77" s="157"/>
      <c r="B77" s="157"/>
      <c r="C77" s="35"/>
      <c r="D77" s="231" t="s">
        <v>11</v>
      </c>
      <c r="E77" s="34"/>
      <c r="F77" s="33">
        <f t="shared" si="159"/>
        <v>15</v>
      </c>
      <c r="G77" s="33">
        <v>0</v>
      </c>
      <c r="H77" s="33">
        <v>0</v>
      </c>
      <c r="I77" s="33">
        <v>0</v>
      </c>
      <c r="J77" s="33">
        <v>0</v>
      </c>
      <c r="K77" s="33">
        <v>0</v>
      </c>
      <c r="L77" s="33">
        <v>1</v>
      </c>
      <c r="M77" s="33">
        <v>1</v>
      </c>
      <c r="N77" s="33">
        <v>13</v>
      </c>
      <c r="O77" s="227">
        <v>122.73333333333333</v>
      </c>
      <c r="P77" s="33">
        <f t="shared" ref="P77" si="177">SUM(L77:N77)</f>
        <v>15</v>
      </c>
      <c r="Q77" s="33">
        <f t="shared" ref="Q77" si="178">SUM(I77:K77)</f>
        <v>0</v>
      </c>
      <c r="R77" s="33">
        <f t="shared" ref="R77" si="179">SUM(G77:H77)</f>
        <v>0</v>
      </c>
      <c r="T77" s="115"/>
    </row>
    <row r="78" spans="1:24" ht="12" customHeight="1" x14ac:dyDescent="0.2">
      <c r="A78" s="157"/>
      <c r="B78" s="157"/>
      <c r="C78" s="32"/>
      <c r="D78" s="232"/>
      <c r="E78" s="31"/>
      <c r="F78" s="36">
        <f t="shared" si="159"/>
        <v>1</v>
      </c>
      <c r="G78" s="29">
        <f t="shared" ref="G78:N78" si="180">IF(G77=0,0,G77/$F77)</f>
        <v>0</v>
      </c>
      <c r="H78" s="29">
        <f t="shared" si="180"/>
        <v>0</v>
      </c>
      <c r="I78" s="29">
        <f t="shared" si="180"/>
        <v>0</v>
      </c>
      <c r="J78" s="29">
        <f t="shared" si="180"/>
        <v>0</v>
      </c>
      <c r="K78" s="29">
        <f t="shared" si="180"/>
        <v>0</v>
      </c>
      <c r="L78" s="29">
        <f t="shared" si="180"/>
        <v>6.6666666666666666E-2</v>
      </c>
      <c r="M78" s="29">
        <f t="shared" si="180"/>
        <v>6.6666666666666666E-2</v>
      </c>
      <c r="N78" s="29">
        <f t="shared" si="180"/>
        <v>0.8666666666666667</v>
      </c>
      <c r="O78" s="228"/>
      <c r="P78" s="36">
        <f t="shared" ref="P78:R78" si="181">IF(P77=0,0,P77/$F77)</f>
        <v>1</v>
      </c>
      <c r="Q78" s="36">
        <f t="shared" si="181"/>
        <v>0</v>
      </c>
      <c r="R78" s="36">
        <f t="shared" si="181"/>
        <v>0</v>
      </c>
      <c r="T78" s="113"/>
      <c r="U78" s="69"/>
      <c r="V78" s="69"/>
      <c r="W78" s="69"/>
      <c r="X78" s="69"/>
    </row>
    <row r="79" spans="1:24" ht="12" customHeight="1" x14ac:dyDescent="0.2">
      <c r="A79" s="157"/>
      <c r="B79" s="157"/>
      <c r="C79" s="35"/>
      <c r="D79" s="231" t="s">
        <v>10</v>
      </c>
      <c r="E79" s="34"/>
      <c r="F79" s="33">
        <f t="shared" si="159"/>
        <v>38</v>
      </c>
      <c r="G79" s="33">
        <v>0</v>
      </c>
      <c r="H79" s="33">
        <v>0</v>
      </c>
      <c r="I79" s="33">
        <v>2</v>
      </c>
      <c r="J79" s="33">
        <v>4</v>
      </c>
      <c r="K79" s="33">
        <v>5</v>
      </c>
      <c r="L79" s="33">
        <v>14</v>
      </c>
      <c r="M79" s="33">
        <v>8</v>
      </c>
      <c r="N79" s="33">
        <v>5</v>
      </c>
      <c r="O79" s="227">
        <v>104.13157894736842</v>
      </c>
      <c r="P79" s="33">
        <f t="shared" ref="P79" si="182">SUM(L79:N79)</f>
        <v>27</v>
      </c>
      <c r="Q79" s="33">
        <f t="shared" ref="Q79" si="183">SUM(I79:K79)</f>
        <v>11</v>
      </c>
      <c r="R79" s="33">
        <f t="shared" ref="R79" si="184">SUM(G79:H79)</f>
        <v>0</v>
      </c>
      <c r="T79" s="115"/>
    </row>
    <row r="80" spans="1:24" ht="12" customHeight="1" x14ac:dyDescent="0.2">
      <c r="A80" s="157"/>
      <c r="B80" s="157"/>
      <c r="C80" s="32"/>
      <c r="D80" s="232"/>
      <c r="E80" s="31"/>
      <c r="F80" s="36">
        <f t="shared" si="159"/>
        <v>1</v>
      </c>
      <c r="G80" s="29">
        <f t="shared" ref="G80:N80" si="185">IF(G79=0,0,G79/$F79)</f>
        <v>0</v>
      </c>
      <c r="H80" s="29">
        <f t="shared" si="185"/>
        <v>0</v>
      </c>
      <c r="I80" s="29">
        <f t="shared" si="185"/>
        <v>5.2631578947368418E-2</v>
      </c>
      <c r="J80" s="29">
        <f t="shared" si="185"/>
        <v>0.10526315789473684</v>
      </c>
      <c r="K80" s="29">
        <f t="shared" si="185"/>
        <v>0.13157894736842105</v>
      </c>
      <c r="L80" s="29">
        <f t="shared" si="185"/>
        <v>0.36842105263157893</v>
      </c>
      <c r="M80" s="29">
        <f t="shared" si="185"/>
        <v>0.21052631578947367</v>
      </c>
      <c r="N80" s="29">
        <f t="shared" si="185"/>
        <v>0.13157894736842105</v>
      </c>
      <c r="O80" s="228"/>
      <c r="P80" s="36">
        <f t="shared" ref="P80:R80" si="186">IF(P79=0,0,P79/$F79)</f>
        <v>0.71052631578947367</v>
      </c>
      <c r="Q80" s="36">
        <f t="shared" si="186"/>
        <v>0.28947368421052633</v>
      </c>
      <c r="R80" s="36">
        <f t="shared" si="186"/>
        <v>0</v>
      </c>
      <c r="T80" s="113"/>
      <c r="U80" s="69"/>
      <c r="V80" s="69"/>
      <c r="W80" s="69"/>
      <c r="X80" s="69"/>
    </row>
    <row r="81" spans="1:24" ht="12" customHeight="1" x14ac:dyDescent="0.2">
      <c r="A81" s="157"/>
      <c r="B81" s="157"/>
      <c r="C81" s="35"/>
      <c r="D81" s="231" t="s">
        <v>9</v>
      </c>
      <c r="E81" s="34"/>
      <c r="F81" s="33">
        <f t="shared" si="159"/>
        <v>150</v>
      </c>
      <c r="G81" s="33">
        <v>1</v>
      </c>
      <c r="H81" s="33">
        <v>0</v>
      </c>
      <c r="I81" s="33">
        <v>1</v>
      </c>
      <c r="J81" s="33">
        <v>8</v>
      </c>
      <c r="K81" s="33">
        <v>10</v>
      </c>
      <c r="L81" s="33">
        <v>53</v>
      </c>
      <c r="M81" s="33">
        <v>36</v>
      </c>
      <c r="N81" s="33">
        <v>41</v>
      </c>
      <c r="O81" s="227">
        <v>110.42666666666666</v>
      </c>
      <c r="P81" s="33">
        <f t="shared" ref="P81" si="187">SUM(L81:N81)</f>
        <v>130</v>
      </c>
      <c r="Q81" s="33">
        <f t="shared" ref="Q81" si="188">SUM(I81:K81)</f>
        <v>19</v>
      </c>
      <c r="R81" s="33">
        <f t="shared" ref="R81" si="189">SUM(G81:H81)</f>
        <v>1</v>
      </c>
      <c r="T81" s="115"/>
    </row>
    <row r="82" spans="1:24" ht="12" customHeight="1" x14ac:dyDescent="0.2">
      <c r="A82" s="157"/>
      <c r="B82" s="157"/>
      <c r="C82" s="32"/>
      <c r="D82" s="232"/>
      <c r="E82" s="31"/>
      <c r="F82" s="36">
        <f t="shared" si="159"/>
        <v>1</v>
      </c>
      <c r="G82" s="29">
        <f t="shared" ref="G82:N82" si="190">IF(G81=0,0,G81/$F81)</f>
        <v>6.6666666666666671E-3</v>
      </c>
      <c r="H82" s="29">
        <f t="shared" si="190"/>
        <v>0</v>
      </c>
      <c r="I82" s="29">
        <f t="shared" si="190"/>
        <v>6.6666666666666671E-3</v>
      </c>
      <c r="J82" s="29">
        <f t="shared" si="190"/>
        <v>5.3333333333333337E-2</v>
      </c>
      <c r="K82" s="29">
        <f t="shared" si="190"/>
        <v>6.6666666666666666E-2</v>
      </c>
      <c r="L82" s="29">
        <f t="shared" si="190"/>
        <v>0.35333333333333333</v>
      </c>
      <c r="M82" s="29">
        <f t="shared" si="190"/>
        <v>0.24</v>
      </c>
      <c r="N82" s="29">
        <f t="shared" si="190"/>
        <v>0.27333333333333332</v>
      </c>
      <c r="O82" s="228"/>
      <c r="P82" s="36">
        <f t="shared" ref="P82:R82" si="191">IF(P81=0,0,P81/$F81)</f>
        <v>0.8666666666666667</v>
      </c>
      <c r="Q82" s="36">
        <f t="shared" si="191"/>
        <v>0.12666666666666668</v>
      </c>
      <c r="R82" s="36">
        <f t="shared" si="191"/>
        <v>6.6666666666666671E-3</v>
      </c>
      <c r="T82" s="113"/>
      <c r="U82" s="69"/>
      <c r="V82" s="69"/>
      <c r="W82" s="69"/>
      <c r="X82" s="69"/>
    </row>
    <row r="83" spans="1:24" ht="12" customHeight="1" x14ac:dyDescent="0.2">
      <c r="A83" s="157"/>
      <c r="B83" s="157"/>
      <c r="C83" s="35"/>
      <c r="D83" s="231" t="s">
        <v>8</v>
      </c>
      <c r="E83" s="34"/>
      <c r="F83" s="33">
        <f t="shared" si="159"/>
        <v>22</v>
      </c>
      <c r="G83" s="33">
        <v>0</v>
      </c>
      <c r="H83" s="33">
        <v>0</v>
      </c>
      <c r="I83" s="33">
        <v>0</v>
      </c>
      <c r="J83" s="33">
        <v>0</v>
      </c>
      <c r="K83" s="33">
        <v>0</v>
      </c>
      <c r="L83" s="33">
        <v>0</v>
      </c>
      <c r="M83" s="33">
        <v>2</v>
      </c>
      <c r="N83" s="33">
        <v>20</v>
      </c>
      <c r="O83" s="227">
        <v>122.86363636363636</v>
      </c>
      <c r="P83" s="33">
        <f t="shared" ref="P83" si="192">SUM(L83:N83)</f>
        <v>22</v>
      </c>
      <c r="Q83" s="33">
        <f t="shared" ref="Q83" si="193">SUM(I83:K83)</f>
        <v>0</v>
      </c>
      <c r="R83" s="33">
        <f t="shared" ref="R83" si="194">SUM(G83:H83)</f>
        <v>0</v>
      </c>
      <c r="T83" s="115"/>
    </row>
    <row r="84" spans="1:24" ht="12" customHeight="1" x14ac:dyDescent="0.2">
      <c r="A84" s="157"/>
      <c r="B84" s="157"/>
      <c r="C84" s="32"/>
      <c r="D84" s="232"/>
      <c r="E84" s="31"/>
      <c r="F84" s="36">
        <f t="shared" si="159"/>
        <v>1</v>
      </c>
      <c r="G84" s="29">
        <f t="shared" ref="G84:N84" si="195">IF(G83=0,0,G83/$F83)</f>
        <v>0</v>
      </c>
      <c r="H84" s="29">
        <f t="shared" si="195"/>
        <v>0</v>
      </c>
      <c r="I84" s="29">
        <f t="shared" si="195"/>
        <v>0</v>
      </c>
      <c r="J84" s="29">
        <f t="shared" si="195"/>
        <v>0</v>
      </c>
      <c r="K84" s="29">
        <f t="shared" si="195"/>
        <v>0</v>
      </c>
      <c r="L84" s="29">
        <f t="shared" si="195"/>
        <v>0</v>
      </c>
      <c r="M84" s="29">
        <f t="shared" si="195"/>
        <v>9.0909090909090912E-2</v>
      </c>
      <c r="N84" s="29">
        <f t="shared" si="195"/>
        <v>0.90909090909090906</v>
      </c>
      <c r="O84" s="228"/>
      <c r="P84" s="36">
        <f t="shared" ref="P84:R84" si="196">IF(P83=0,0,P83/$F83)</f>
        <v>1</v>
      </c>
      <c r="Q84" s="36">
        <f t="shared" si="196"/>
        <v>0</v>
      </c>
      <c r="R84" s="36">
        <f t="shared" si="196"/>
        <v>0</v>
      </c>
      <c r="T84" s="113"/>
      <c r="U84" s="69"/>
      <c r="V84" s="69"/>
      <c r="W84" s="69"/>
      <c r="X84" s="69"/>
    </row>
    <row r="85" spans="1:24" ht="12" customHeight="1" x14ac:dyDescent="0.2">
      <c r="A85" s="157"/>
      <c r="B85" s="157"/>
      <c r="C85" s="35"/>
      <c r="D85" s="231" t="s">
        <v>7</v>
      </c>
      <c r="E85" s="34"/>
      <c r="F85" s="33">
        <f t="shared" si="159"/>
        <v>10</v>
      </c>
      <c r="G85" s="33">
        <v>0</v>
      </c>
      <c r="H85" s="33">
        <v>0</v>
      </c>
      <c r="I85" s="33">
        <v>0</v>
      </c>
      <c r="J85" s="33">
        <v>0</v>
      </c>
      <c r="K85" s="33">
        <v>1</v>
      </c>
      <c r="L85" s="33">
        <v>3</v>
      </c>
      <c r="M85" s="33">
        <v>2</v>
      </c>
      <c r="N85" s="33">
        <v>4</v>
      </c>
      <c r="O85" s="227">
        <v>112.9</v>
      </c>
      <c r="P85" s="33">
        <f t="shared" ref="P85" si="197">SUM(L85:N85)</f>
        <v>9</v>
      </c>
      <c r="Q85" s="33">
        <f t="shared" ref="Q85" si="198">SUM(I85:K85)</f>
        <v>1</v>
      </c>
      <c r="R85" s="33">
        <f t="shared" ref="R85" si="199">SUM(G85:H85)</f>
        <v>0</v>
      </c>
      <c r="T85" s="115"/>
    </row>
    <row r="86" spans="1:24" ht="12" customHeight="1" x14ac:dyDescent="0.2">
      <c r="A86" s="157"/>
      <c r="B86" s="157"/>
      <c r="C86" s="32"/>
      <c r="D86" s="232"/>
      <c r="E86" s="31"/>
      <c r="F86" s="36">
        <f t="shared" si="159"/>
        <v>1</v>
      </c>
      <c r="G86" s="29">
        <f t="shared" ref="G86:N86" si="200">IF(G85=0,0,G85/$F85)</f>
        <v>0</v>
      </c>
      <c r="H86" s="29">
        <f t="shared" si="200"/>
        <v>0</v>
      </c>
      <c r="I86" s="29">
        <f t="shared" si="200"/>
        <v>0</v>
      </c>
      <c r="J86" s="29">
        <f t="shared" si="200"/>
        <v>0</v>
      </c>
      <c r="K86" s="29">
        <f t="shared" si="200"/>
        <v>0.1</v>
      </c>
      <c r="L86" s="29">
        <f t="shared" si="200"/>
        <v>0.3</v>
      </c>
      <c r="M86" s="29">
        <f t="shared" si="200"/>
        <v>0.2</v>
      </c>
      <c r="N86" s="29">
        <f t="shared" si="200"/>
        <v>0.4</v>
      </c>
      <c r="O86" s="228"/>
      <c r="P86" s="36">
        <f t="shared" ref="P86:R86" si="201">IF(P85=0,0,P85/$F85)</f>
        <v>0.9</v>
      </c>
      <c r="Q86" s="36">
        <f t="shared" si="201"/>
        <v>0.1</v>
      </c>
      <c r="R86" s="36">
        <f t="shared" si="201"/>
        <v>0</v>
      </c>
      <c r="T86" s="113"/>
      <c r="U86" s="69"/>
      <c r="V86" s="69"/>
      <c r="W86" s="69"/>
      <c r="X86" s="69"/>
    </row>
    <row r="87" spans="1:24" ht="13.5" customHeight="1" x14ac:dyDescent="0.2">
      <c r="A87" s="157"/>
      <c r="B87" s="157"/>
      <c r="C87" s="35"/>
      <c r="D87" s="248" t="s">
        <v>116</v>
      </c>
      <c r="E87" s="34"/>
      <c r="F87" s="33">
        <f t="shared" si="159"/>
        <v>17</v>
      </c>
      <c r="G87" s="33">
        <v>0</v>
      </c>
      <c r="H87" s="33">
        <v>0</v>
      </c>
      <c r="I87" s="33">
        <v>0</v>
      </c>
      <c r="J87" s="33">
        <v>0</v>
      </c>
      <c r="K87" s="33">
        <v>1</v>
      </c>
      <c r="L87" s="33">
        <v>5</v>
      </c>
      <c r="M87" s="33">
        <v>1</v>
      </c>
      <c r="N87" s="33">
        <v>10</v>
      </c>
      <c r="O87" s="227">
        <v>115.41176470588235</v>
      </c>
      <c r="P87" s="33">
        <f t="shared" ref="P87" si="202">SUM(L87:N87)</f>
        <v>16</v>
      </c>
      <c r="Q87" s="33">
        <f t="shared" ref="Q87" si="203">SUM(I87:K87)</f>
        <v>1</v>
      </c>
      <c r="R87" s="33">
        <f t="shared" ref="R87" si="204">SUM(G87:H87)</f>
        <v>0</v>
      </c>
      <c r="T87" s="115"/>
    </row>
    <row r="88" spans="1:24" ht="13.5" customHeight="1" x14ac:dyDescent="0.2">
      <c r="A88" s="157"/>
      <c r="B88" s="157"/>
      <c r="C88" s="32"/>
      <c r="D88" s="232"/>
      <c r="E88" s="31"/>
      <c r="F88" s="36">
        <f t="shared" si="159"/>
        <v>1</v>
      </c>
      <c r="G88" s="29">
        <f t="shared" ref="G88:N88" si="205">IF(G87=0,0,G87/$F87)</f>
        <v>0</v>
      </c>
      <c r="H88" s="29">
        <f t="shared" si="205"/>
        <v>0</v>
      </c>
      <c r="I88" s="29">
        <f t="shared" si="205"/>
        <v>0</v>
      </c>
      <c r="J88" s="29">
        <f t="shared" si="205"/>
        <v>0</v>
      </c>
      <c r="K88" s="29">
        <f t="shared" si="205"/>
        <v>5.8823529411764705E-2</v>
      </c>
      <c r="L88" s="29">
        <f t="shared" si="205"/>
        <v>0.29411764705882354</v>
      </c>
      <c r="M88" s="29">
        <f t="shared" si="205"/>
        <v>5.8823529411764705E-2</v>
      </c>
      <c r="N88" s="29">
        <f t="shared" si="205"/>
        <v>0.58823529411764708</v>
      </c>
      <c r="O88" s="228"/>
      <c r="P88" s="36">
        <f t="shared" ref="P88:R88" si="206">IF(P87=0,0,P87/$F87)</f>
        <v>0.94117647058823528</v>
      </c>
      <c r="Q88" s="36">
        <f t="shared" si="206"/>
        <v>5.8823529411764705E-2</v>
      </c>
      <c r="R88" s="36">
        <f t="shared" si="206"/>
        <v>0</v>
      </c>
      <c r="T88" s="113"/>
      <c r="U88" s="69"/>
      <c r="V88" s="69"/>
      <c r="W88" s="69"/>
      <c r="X88" s="69"/>
    </row>
    <row r="89" spans="1:24" ht="12" customHeight="1" x14ac:dyDescent="0.2">
      <c r="A89" s="157"/>
      <c r="B89" s="157"/>
      <c r="C89" s="35"/>
      <c r="D89" s="231" t="s">
        <v>5</v>
      </c>
      <c r="E89" s="34"/>
      <c r="F89" s="33">
        <f t="shared" si="159"/>
        <v>39</v>
      </c>
      <c r="G89" s="33">
        <v>1</v>
      </c>
      <c r="H89" s="33">
        <v>1</v>
      </c>
      <c r="I89" s="33">
        <v>1</v>
      </c>
      <c r="J89" s="33">
        <v>2</v>
      </c>
      <c r="K89" s="33">
        <v>7</v>
      </c>
      <c r="L89" s="33">
        <v>15</v>
      </c>
      <c r="M89" s="33">
        <v>6</v>
      </c>
      <c r="N89" s="33">
        <v>6</v>
      </c>
      <c r="O89" s="227">
        <v>106.48717948717949</v>
      </c>
      <c r="P89" s="33">
        <f t="shared" ref="P89" si="207">SUM(L89:N89)</f>
        <v>27</v>
      </c>
      <c r="Q89" s="33">
        <f t="shared" ref="Q89" si="208">SUM(I89:K89)</f>
        <v>10</v>
      </c>
      <c r="R89" s="33">
        <f t="shared" ref="R89" si="209">SUM(G89:H89)</f>
        <v>2</v>
      </c>
      <c r="T89" s="115"/>
    </row>
    <row r="90" spans="1:24" ht="12" customHeight="1" x14ac:dyDescent="0.2">
      <c r="A90" s="157"/>
      <c r="B90" s="157"/>
      <c r="C90" s="32"/>
      <c r="D90" s="232"/>
      <c r="E90" s="31"/>
      <c r="F90" s="36">
        <f t="shared" si="159"/>
        <v>1</v>
      </c>
      <c r="G90" s="29">
        <f t="shared" ref="G90:N90" si="210">IF(G89=0,0,G89/$F89)</f>
        <v>2.564102564102564E-2</v>
      </c>
      <c r="H90" s="29">
        <f t="shared" si="210"/>
        <v>2.564102564102564E-2</v>
      </c>
      <c r="I90" s="29">
        <f t="shared" si="210"/>
        <v>2.564102564102564E-2</v>
      </c>
      <c r="J90" s="29">
        <f t="shared" si="210"/>
        <v>5.128205128205128E-2</v>
      </c>
      <c r="K90" s="29">
        <f t="shared" si="210"/>
        <v>0.17948717948717949</v>
      </c>
      <c r="L90" s="29">
        <f t="shared" si="210"/>
        <v>0.38461538461538464</v>
      </c>
      <c r="M90" s="29">
        <f t="shared" si="210"/>
        <v>0.15384615384615385</v>
      </c>
      <c r="N90" s="29">
        <f t="shared" si="210"/>
        <v>0.15384615384615385</v>
      </c>
      <c r="O90" s="228"/>
      <c r="P90" s="36">
        <f t="shared" ref="P90:R90" si="211">IF(P89=0,0,P89/$F89)</f>
        <v>0.69230769230769229</v>
      </c>
      <c r="Q90" s="36">
        <f t="shared" si="211"/>
        <v>0.25641025641025639</v>
      </c>
      <c r="R90" s="36">
        <f t="shared" si="211"/>
        <v>5.128205128205128E-2</v>
      </c>
      <c r="T90" s="113"/>
      <c r="U90" s="69"/>
      <c r="V90" s="69"/>
      <c r="W90" s="69"/>
      <c r="X90" s="69"/>
    </row>
    <row r="91" spans="1:24" ht="12" customHeight="1" x14ac:dyDescent="0.2">
      <c r="A91" s="157"/>
      <c r="B91" s="157"/>
      <c r="C91" s="35"/>
      <c r="D91" s="231" t="s">
        <v>4</v>
      </c>
      <c r="E91" s="34"/>
      <c r="F91" s="33">
        <f t="shared" si="159"/>
        <v>22</v>
      </c>
      <c r="G91" s="33">
        <v>0</v>
      </c>
      <c r="H91" s="33">
        <v>0</v>
      </c>
      <c r="I91" s="33">
        <v>1</v>
      </c>
      <c r="J91" s="33">
        <v>3</v>
      </c>
      <c r="K91" s="33">
        <v>4</v>
      </c>
      <c r="L91" s="33">
        <v>8</v>
      </c>
      <c r="M91" s="33">
        <v>2</v>
      </c>
      <c r="N91" s="33">
        <v>4</v>
      </c>
      <c r="O91" s="227">
        <v>105.90909090909091</v>
      </c>
      <c r="P91" s="33">
        <f t="shared" ref="P91" si="212">SUM(L91:N91)</f>
        <v>14</v>
      </c>
      <c r="Q91" s="33">
        <f t="shared" ref="Q91" si="213">SUM(I91:K91)</f>
        <v>8</v>
      </c>
      <c r="R91" s="33">
        <f t="shared" ref="R91" si="214">SUM(G91:H91)</f>
        <v>0</v>
      </c>
      <c r="T91" s="115"/>
    </row>
    <row r="92" spans="1:24" ht="12" customHeight="1" x14ac:dyDescent="0.2">
      <c r="A92" s="157"/>
      <c r="B92" s="157"/>
      <c r="C92" s="32"/>
      <c r="D92" s="232"/>
      <c r="E92" s="31"/>
      <c r="F92" s="36">
        <f t="shared" si="159"/>
        <v>1</v>
      </c>
      <c r="G92" s="29">
        <f t="shared" ref="G92:N92" si="215">IF(G91=0,0,G91/$F91)</f>
        <v>0</v>
      </c>
      <c r="H92" s="29">
        <f t="shared" si="215"/>
        <v>0</v>
      </c>
      <c r="I92" s="29">
        <f t="shared" si="215"/>
        <v>4.5454545454545456E-2</v>
      </c>
      <c r="J92" s="29">
        <f t="shared" si="215"/>
        <v>0.13636363636363635</v>
      </c>
      <c r="K92" s="29">
        <f t="shared" si="215"/>
        <v>0.18181818181818182</v>
      </c>
      <c r="L92" s="29">
        <f t="shared" si="215"/>
        <v>0.36363636363636365</v>
      </c>
      <c r="M92" s="29">
        <f t="shared" si="215"/>
        <v>9.0909090909090912E-2</v>
      </c>
      <c r="N92" s="29">
        <f t="shared" si="215"/>
        <v>0.18181818181818182</v>
      </c>
      <c r="O92" s="228"/>
      <c r="P92" s="36">
        <f t="shared" ref="P92:R92" si="216">IF(P91=0,0,P91/$F91)</f>
        <v>0.63636363636363635</v>
      </c>
      <c r="Q92" s="36">
        <f t="shared" si="216"/>
        <v>0.36363636363636365</v>
      </c>
      <c r="R92" s="36">
        <f t="shared" si="216"/>
        <v>0</v>
      </c>
      <c r="T92" s="113"/>
      <c r="U92" s="69"/>
      <c r="V92" s="69"/>
      <c r="W92" s="69"/>
      <c r="X92" s="69"/>
    </row>
    <row r="93" spans="1:24" ht="12" customHeight="1" x14ac:dyDescent="0.2">
      <c r="A93" s="157"/>
      <c r="B93" s="157"/>
      <c r="C93" s="35"/>
      <c r="D93" s="231" t="s">
        <v>3</v>
      </c>
      <c r="E93" s="34"/>
      <c r="F93" s="33">
        <f t="shared" si="159"/>
        <v>24</v>
      </c>
      <c r="G93" s="33">
        <v>0</v>
      </c>
      <c r="H93" s="33">
        <v>0</v>
      </c>
      <c r="I93" s="33">
        <v>1</v>
      </c>
      <c r="J93" s="33">
        <v>0</v>
      </c>
      <c r="K93" s="33">
        <v>1</v>
      </c>
      <c r="L93" s="33">
        <v>1</v>
      </c>
      <c r="M93" s="33">
        <v>4</v>
      </c>
      <c r="N93" s="33">
        <v>17</v>
      </c>
      <c r="O93" s="227">
        <v>120.58333333333333</v>
      </c>
      <c r="P93" s="33">
        <f t="shared" ref="P93" si="217">SUM(L93:N93)</f>
        <v>22</v>
      </c>
      <c r="Q93" s="33">
        <f t="shared" ref="Q93" si="218">SUM(I93:K93)</f>
        <v>2</v>
      </c>
      <c r="R93" s="33">
        <f t="shared" ref="R93" si="219">SUM(G93:H93)</f>
        <v>0</v>
      </c>
      <c r="T93" s="115"/>
    </row>
    <row r="94" spans="1:24" ht="12" customHeight="1" x14ac:dyDescent="0.2">
      <c r="A94" s="157"/>
      <c r="B94" s="157"/>
      <c r="C94" s="32"/>
      <c r="D94" s="232"/>
      <c r="E94" s="31"/>
      <c r="F94" s="36">
        <f t="shared" si="159"/>
        <v>1</v>
      </c>
      <c r="G94" s="29">
        <f t="shared" ref="G94:N94" si="220">IF(G93=0,0,G93/$F93)</f>
        <v>0</v>
      </c>
      <c r="H94" s="29">
        <f t="shared" si="220"/>
        <v>0</v>
      </c>
      <c r="I94" s="29">
        <f t="shared" si="220"/>
        <v>4.1666666666666664E-2</v>
      </c>
      <c r="J94" s="29">
        <f t="shared" si="220"/>
        <v>0</v>
      </c>
      <c r="K94" s="29">
        <f t="shared" si="220"/>
        <v>4.1666666666666664E-2</v>
      </c>
      <c r="L94" s="29">
        <f t="shared" si="220"/>
        <v>4.1666666666666664E-2</v>
      </c>
      <c r="M94" s="29">
        <f t="shared" si="220"/>
        <v>0.16666666666666666</v>
      </c>
      <c r="N94" s="29">
        <f t="shared" si="220"/>
        <v>0.70833333333333337</v>
      </c>
      <c r="O94" s="228"/>
      <c r="P94" s="36">
        <f t="shared" ref="P94:R94" si="221">IF(P93=0,0,P93/$F93)</f>
        <v>0.91666666666666663</v>
      </c>
      <c r="Q94" s="36">
        <f t="shared" si="221"/>
        <v>8.3333333333333329E-2</v>
      </c>
      <c r="R94" s="36">
        <f t="shared" si="221"/>
        <v>0</v>
      </c>
      <c r="T94" s="113"/>
      <c r="U94" s="69"/>
      <c r="V94" s="69"/>
      <c r="W94" s="69"/>
      <c r="X94" s="69"/>
    </row>
    <row r="95" spans="1:24" ht="12" customHeight="1" x14ac:dyDescent="0.2">
      <c r="A95" s="157"/>
      <c r="B95" s="157"/>
      <c r="C95" s="35"/>
      <c r="D95" s="231" t="s">
        <v>2</v>
      </c>
      <c r="E95" s="34"/>
      <c r="F95" s="33">
        <f t="shared" si="159"/>
        <v>158</v>
      </c>
      <c r="G95" s="33">
        <v>0</v>
      </c>
      <c r="H95" s="33">
        <v>0</v>
      </c>
      <c r="I95" s="33">
        <v>8</v>
      </c>
      <c r="J95" s="33">
        <v>0</v>
      </c>
      <c r="K95" s="33">
        <v>1</v>
      </c>
      <c r="L95" s="33">
        <v>20</v>
      </c>
      <c r="M95" s="33">
        <v>34</v>
      </c>
      <c r="N95" s="33">
        <v>95</v>
      </c>
      <c r="O95" s="227">
        <v>117.61075949367088</v>
      </c>
      <c r="P95" s="33">
        <f t="shared" ref="P95" si="222">SUM(L95:N95)</f>
        <v>149</v>
      </c>
      <c r="Q95" s="33">
        <f t="shared" ref="Q95" si="223">SUM(I95:K95)</f>
        <v>9</v>
      </c>
      <c r="R95" s="33">
        <f t="shared" ref="R95" si="224">SUM(G95:H95)</f>
        <v>0</v>
      </c>
      <c r="T95" s="115"/>
    </row>
    <row r="96" spans="1:24" ht="12" customHeight="1" x14ac:dyDescent="0.2">
      <c r="A96" s="157"/>
      <c r="B96" s="157"/>
      <c r="C96" s="32"/>
      <c r="D96" s="232"/>
      <c r="E96" s="31"/>
      <c r="F96" s="36">
        <f t="shared" si="159"/>
        <v>1</v>
      </c>
      <c r="G96" s="29">
        <f t="shared" ref="G96:N96" si="225">IF(G95=0,0,G95/$F95)</f>
        <v>0</v>
      </c>
      <c r="H96" s="29">
        <f t="shared" si="225"/>
        <v>0</v>
      </c>
      <c r="I96" s="29">
        <f t="shared" si="225"/>
        <v>5.0632911392405063E-2</v>
      </c>
      <c r="J96" s="29">
        <f t="shared" si="225"/>
        <v>0</v>
      </c>
      <c r="K96" s="29">
        <f t="shared" si="225"/>
        <v>6.3291139240506328E-3</v>
      </c>
      <c r="L96" s="29">
        <f t="shared" si="225"/>
        <v>0.12658227848101267</v>
      </c>
      <c r="M96" s="29">
        <f t="shared" si="225"/>
        <v>0.21518987341772153</v>
      </c>
      <c r="N96" s="29">
        <f t="shared" si="225"/>
        <v>0.60126582278481011</v>
      </c>
      <c r="O96" s="228"/>
      <c r="P96" s="36">
        <f t="shared" ref="P96:R96" si="226">IF(P95=0,0,P95/$F95)</f>
        <v>0.94303797468354433</v>
      </c>
      <c r="Q96" s="36">
        <f t="shared" si="226"/>
        <v>5.6962025316455694E-2</v>
      </c>
      <c r="R96" s="36">
        <f t="shared" si="226"/>
        <v>0</v>
      </c>
      <c r="T96" s="113"/>
      <c r="U96" s="69"/>
      <c r="V96" s="69"/>
      <c r="W96" s="69"/>
      <c r="X96" s="69"/>
    </row>
    <row r="97" spans="1:24" ht="12" customHeight="1" x14ac:dyDescent="0.2">
      <c r="A97" s="157"/>
      <c r="B97" s="157"/>
      <c r="C97" s="35"/>
      <c r="D97" s="231" t="s">
        <v>1</v>
      </c>
      <c r="E97" s="34"/>
      <c r="F97" s="33">
        <f t="shared" si="159"/>
        <v>21</v>
      </c>
      <c r="G97" s="33">
        <v>0</v>
      </c>
      <c r="H97" s="33">
        <v>0</v>
      </c>
      <c r="I97" s="33">
        <v>0</v>
      </c>
      <c r="J97" s="33">
        <v>0</v>
      </c>
      <c r="K97" s="33">
        <v>0</v>
      </c>
      <c r="L97" s="33">
        <v>3</v>
      </c>
      <c r="M97" s="33">
        <v>2</v>
      </c>
      <c r="N97" s="33">
        <v>16</v>
      </c>
      <c r="O97" s="227">
        <v>120.52380952380952</v>
      </c>
      <c r="P97" s="33">
        <f t="shared" ref="P97" si="227">SUM(L97:N97)</f>
        <v>21</v>
      </c>
      <c r="Q97" s="33">
        <f t="shared" ref="Q97" si="228">SUM(I97:K97)</f>
        <v>0</v>
      </c>
      <c r="R97" s="33">
        <f t="shared" ref="R97" si="229">SUM(G97:H97)</f>
        <v>0</v>
      </c>
      <c r="T97" s="115"/>
    </row>
    <row r="98" spans="1:24" ht="12" customHeight="1" x14ac:dyDescent="0.2">
      <c r="A98" s="157"/>
      <c r="B98" s="157"/>
      <c r="C98" s="32"/>
      <c r="D98" s="232"/>
      <c r="E98" s="31"/>
      <c r="F98" s="36">
        <f t="shared" si="159"/>
        <v>1</v>
      </c>
      <c r="G98" s="29">
        <f t="shared" ref="G98:N98" si="230">IF(G97=0,0,G97/$F97)</f>
        <v>0</v>
      </c>
      <c r="H98" s="29">
        <f t="shared" si="230"/>
        <v>0</v>
      </c>
      <c r="I98" s="29">
        <f t="shared" si="230"/>
        <v>0</v>
      </c>
      <c r="J98" s="29">
        <f t="shared" si="230"/>
        <v>0</v>
      </c>
      <c r="K98" s="29">
        <f t="shared" si="230"/>
        <v>0</v>
      </c>
      <c r="L98" s="29">
        <f t="shared" si="230"/>
        <v>0.14285714285714285</v>
      </c>
      <c r="M98" s="29">
        <f t="shared" si="230"/>
        <v>9.5238095238095233E-2</v>
      </c>
      <c r="N98" s="29">
        <f t="shared" si="230"/>
        <v>0.76190476190476186</v>
      </c>
      <c r="O98" s="228"/>
      <c r="P98" s="36">
        <f t="shared" ref="P98:R98" si="231">IF(P97=0,0,P97/$F97)</f>
        <v>1</v>
      </c>
      <c r="Q98" s="36">
        <f t="shared" si="231"/>
        <v>0</v>
      </c>
      <c r="R98" s="36">
        <f t="shared" si="231"/>
        <v>0</v>
      </c>
      <c r="T98" s="113"/>
      <c r="U98" s="69"/>
      <c r="V98" s="69"/>
      <c r="W98" s="69"/>
      <c r="X98" s="69"/>
    </row>
    <row r="99" spans="1:24" ht="12.75" customHeight="1" x14ac:dyDescent="0.2">
      <c r="A99" s="157"/>
      <c r="B99" s="157"/>
      <c r="C99" s="35"/>
      <c r="D99" s="231" t="s">
        <v>0</v>
      </c>
      <c r="E99" s="34"/>
      <c r="F99" s="33">
        <f t="shared" si="159"/>
        <v>56</v>
      </c>
      <c r="G99" s="33">
        <v>0</v>
      </c>
      <c r="H99" s="33">
        <v>1</v>
      </c>
      <c r="I99" s="33">
        <v>1</v>
      </c>
      <c r="J99" s="33">
        <v>1</v>
      </c>
      <c r="K99" s="33">
        <v>8</v>
      </c>
      <c r="L99" s="33">
        <v>11</v>
      </c>
      <c r="M99" s="33">
        <v>7</v>
      </c>
      <c r="N99" s="33">
        <v>27</v>
      </c>
      <c r="O99" s="227">
        <v>112.14285714285714</v>
      </c>
      <c r="P99" s="33">
        <f>SUM(L99:N99)</f>
        <v>45</v>
      </c>
      <c r="Q99" s="33">
        <f t="shared" ref="Q99" si="232">SUM(I99:K99)</f>
        <v>10</v>
      </c>
      <c r="R99" s="33">
        <f t="shared" ref="R99" si="233">SUM(G99:H99)</f>
        <v>1</v>
      </c>
      <c r="T99" s="115"/>
    </row>
    <row r="100" spans="1:24" ht="12.75" customHeight="1" x14ac:dyDescent="0.2">
      <c r="A100" s="158"/>
      <c r="B100" s="158"/>
      <c r="C100" s="32"/>
      <c r="D100" s="232"/>
      <c r="E100" s="31"/>
      <c r="F100" s="30">
        <f t="shared" si="159"/>
        <v>1</v>
      </c>
      <c r="G100" s="29">
        <f t="shared" ref="G100:N100" si="234">IF(G99=0,0,G99/$F99)</f>
        <v>0</v>
      </c>
      <c r="H100" s="29">
        <f t="shared" si="234"/>
        <v>1.7857142857142856E-2</v>
      </c>
      <c r="I100" s="29">
        <f t="shared" si="234"/>
        <v>1.7857142857142856E-2</v>
      </c>
      <c r="J100" s="29">
        <f t="shared" si="234"/>
        <v>1.7857142857142856E-2</v>
      </c>
      <c r="K100" s="29">
        <f t="shared" si="234"/>
        <v>0.14285714285714285</v>
      </c>
      <c r="L100" s="29">
        <f t="shared" si="234"/>
        <v>0.19642857142857142</v>
      </c>
      <c r="M100" s="29">
        <f t="shared" si="234"/>
        <v>0.125</v>
      </c>
      <c r="N100" s="29">
        <f t="shared" si="234"/>
        <v>0.48214285714285715</v>
      </c>
      <c r="O100" s="228"/>
      <c r="P100" s="30">
        <f t="shared" ref="P100:R100" si="235">IF(P99=0,0,P99/$F99)</f>
        <v>0.8035714285714286</v>
      </c>
      <c r="Q100" s="30">
        <f t="shared" si="235"/>
        <v>0.17857142857142858</v>
      </c>
      <c r="R100" s="30">
        <f t="shared" si="235"/>
        <v>1.7857142857142856E-2</v>
      </c>
      <c r="T100" s="115"/>
    </row>
  </sheetData>
  <mergeCells count="112">
    <mergeCell ref="D95:D96"/>
    <mergeCell ref="D97:D98"/>
    <mergeCell ref="D99:D100"/>
    <mergeCell ref="D77:D78"/>
    <mergeCell ref="B69:B100"/>
    <mergeCell ref="D69:D70"/>
    <mergeCell ref="D71:D72"/>
    <mergeCell ref="D73:D74"/>
    <mergeCell ref="D75:D76"/>
    <mergeCell ref="D83:D84"/>
    <mergeCell ref="D85:D86"/>
    <mergeCell ref="D87:D88"/>
    <mergeCell ref="D81:D82"/>
    <mergeCell ref="D89:D90"/>
    <mergeCell ref="D91:D92"/>
    <mergeCell ref="D93:D94"/>
    <mergeCell ref="D61:D62"/>
    <mergeCell ref="D63:D64"/>
    <mergeCell ref="D65:D66"/>
    <mergeCell ref="D67:D68"/>
    <mergeCell ref="D79:D80"/>
    <mergeCell ref="B19:B68"/>
    <mergeCell ref="D19:D20"/>
    <mergeCell ref="D21:D22"/>
    <mergeCell ref="D23:D24"/>
    <mergeCell ref="D25:D26"/>
    <mergeCell ref="D27:D28"/>
    <mergeCell ref="D29:D30"/>
    <mergeCell ref="D37:D38"/>
    <mergeCell ref="D39:D40"/>
    <mergeCell ref="D57:D58"/>
    <mergeCell ref="D47:D48"/>
    <mergeCell ref="G3:G6"/>
    <mergeCell ref="H3:H6"/>
    <mergeCell ref="I3:I6"/>
    <mergeCell ref="D55:D56"/>
    <mergeCell ref="D51:D52"/>
    <mergeCell ref="D53:D54"/>
    <mergeCell ref="D41:D42"/>
    <mergeCell ref="D43:D44"/>
    <mergeCell ref="D45:D46"/>
    <mergeCell ref="D35:D36"/>
    <mergeCell ref="D31:D32"/>
    <mergeCell ref="D33:D34"/>
    <mergeCell ref="D49:D50"/>
    <mergeCell ref="A3:E6"/>
    <mergeCell ref="F3:F6"/>
    <mergeCell ref="A7:E8"/>
    <mergeCell ref="A9:A18"/>
    <mergeCell ref="B9:E10"/>
    <mergeCell ref="B11:E12"/>
    <mergeCell ref="B13:E14"/>
    <mergeCell ref="B15:E16"/>
    <mergeCell ref="B17:E18"/>
    <mergeCell ref="A19:A100"/>
    <mergeCell ref="D59:D60"/>
    <mergeCell ref="O57:O58"/>
    <mergeCell ref="O59:O60"/>
    <mergeCell ref="O61:O62"/>
    <mergeCell ref="O51:O52"/>
    <mergeCell ref="O53:O54"/>
    <mergeCell ref="O55:O56"/>
    <mergeCell ref="O43:O44"/>
    <mergeCell ref="O33:O34"/>
    <mergeCell ref="J3:J6"/>
    <mergeCell ref="L3:L6"/>
    <mergeCell ref="M3:M6"/>
    <mergeCell ref="N3:N6"/>
    <mergeCell ref="O3:O6"/>
    <mergeCell ref="O7:O8"/>
    <mergeCell ref="O35:O36"/>
    <mergeCell ref="O37:O38"/>
    <mergeCell ref="O27:O28"/>
    <mergeCell ref="O29:O30"/>
    <mergeCell ref="O31:O32"/>
    <mergeCell ref="O25:O26"/>
    <mergeCell ref="O39:O40"/>
    <mergeCell ref="O41:O42"/>
    <mergeCell ref="K3:K6"/>
    <mergeCell ref="O75:O76"/>
    <mergeCell ref="O77:O78"/>
    <mergeCell ref="O79:O80"/>
    <mergeCell ref="O69:O70"/>
    <mergeCell ref="O71:O72"/>
    <mergeCell ref="O73:O74"/>
    <mergeCell ref="O63:O64"/>
    <mergeCell ref="O65:O66"/>
    <mergeCell ref="O67:O68"/>
    <mergeCell ref="P3:P6"/>
    <mergeCell ref="Q3:Q6"/>
    <mergeCell ref="R3:R6"/>
    <mergeCell ref="O99:O100"/>
    <mergeCell ref="O9:O10"/>
    <mergeCell ref="O11:O12"/>
    <mergeCell ref="O13:O14"/>
    <mergeCell ref="O15:O16"/>
    <mergeCell ref="O17:O18"/>
    <mergeCell ref="O19:O20"/>
    <mergeCell ref="O21:O22"/>
    <mergeCell ref="O23:O24"/>
    <mergeCell ref="O93:O94"/>
    <mergeCell ref="O45:O46"/>
    <mergeCell ref="O47:O48"/>
    <mergeCell ref="O49:O50"/>
    <mergeCell ref="O95:O96"/>
    <mergeCell ref="O97:O98"/>
    <mergeCell ref="O87:O88"/>
    <mergeCell ref="O89:O90"/>
    <mergeCell ref="O91:O92"/>
    <mergeCell ref="O81:O82"/>
    <mergeCell ref="O83:O84"/>
    <mergeCell ref="O85:O8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8.6640625" style="1" customWidth="1"/>
    <col min="17" max="16384" width="9" style="1"/>
  </cols>
  <sheetData>
    <row r="1" spans="1:16" ht="14.4" x14ac:dyDescent="0.2">
      <c r="A1" s="16" t="s">
        <v>431</v>
      </c>
    </row>
    <row r="3" spans="1:16" ht="18" customHeight="1" x14ac:dyDescent="0.2">
      <c r="A3" s="170" t="s">
        <v>63</v>
      </c>
      <c r="B3" s="171"/>
      <c r="C3" s="171"/>
      <c r="D3" s="171"/>
      <c r="E3" s="172"/>
      <c r="F3" s="179" t="s">
        <v>62</v>
      </c>
      <c r="G3" s="186" t="s">
        <v>491</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541</v>
      </c>
      <c r="H7" s="6">
        <f t="shared" ref="H7:H53" si="0">IF(G7=0,0,G7/$F7*100)</f>
        <v>58.804347826086953</v>
      </c>
      <c r="I7" s="13">
        <f>SUM(I8:I12)</f>
        <v>191</v>
      </c>
      <c r="J7" s="6">
        <f t="shared" ref="J7:J53" si="1">IF(I7=0,0,I7/$F7*100)</f>
        <v>20.760869565217391</v>
      </c>
      <c r="K7" s="13">
        <f>SUM(K8:K12)</f>
        <v>158</v>
      </c>
      <c r="L7" s="6">
        <f t="shared" ref="L7:L53" si="2">IF(K7=0,0,K7/$F7*100)</f>
        <v>17.173913043478262</v>
      </c>
      <c r="M7" s="13">
        <f>SUM(M8:M12)</f>
        <v>24</v>
      </c>
      <c r="N7" s="6">
        <f t="shared" ref="N7:N53" si="3">IF(M7=0,0,M7/$F7*100)</f>
        <v>2.6086956521739131</v>
      </c>
      <c r="O7" s="13">
        <f>SUM(O8:O12)</f>
        <v>6</v>
      </c>
      <c r="P7" s="6">
        <f t="shared" ref="P7:P53" si="4">IF(O7=0,0,O7/$F7*100)</f>
        <v>0.65217391304347827</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84</v>
      </c>
      <c r="H9" s="6">
        <f t="shared" si="0"/>
        <v>61.764705882352942</v>
      </c>
      <c r="I9" s="13">
        <v>52</v>
      </c>
      <c r="J9" s="6">
        <f t="shared" si="1"/>
        <v>38.235294117647058</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87</v>
      </c>
      <c r="H10" s="6">
        <f t="shared" si="0"/>
        <v>34.939759036144579</v>
      </c>
      <c r="I10" s="13">
        <v>75</v>
      </c>
      <c r="J10" s="6">
        <f t="shared" si="1"/>
        <v>30.120481927710845</v>
      </c>
      <c r="K10" s="13">
        <v>87</v>
      </c>
      <c r="L10" s="6">
        <f t="shared" si="2"/>
        <v>34.939759036144579</v>
      </c>
      <c r="M10" s="13">
        <v>0</v>
      </c>
      <c r="N10" s="6">
        <f t="shared" si="3"/>
        <v>0</v>
      </c>
      <c r="O10" s="13">
        <v>0</v>
      </c>
      <c r="P10" s="6">
        <f t="shared" si="4"/>
        <v>0</v>
      </c>
    </row>
    <row r="11" spans="1:16" ht="23.1" customHeight="1" x14ac:dyDescent="0.2">
      <c r="A11" s="160"/>
      <c r="B11" s="162" t="s">
        <v>44</v>
      </c>
      <c r="C11" s="163"/>
      <c r="D11" s="163"/>
      <c r="E11" s="164"/>
      <c r="F11" s="8">
        <f t="shared" si="5"/>
        <v>72</v>
      </c>
      <c r="G11" s="7">
        <v>24</v>
      </c>
      <c r="H11" s="6">
        <f t="shared" si="0"/>
        <v>33.333333333333329</v>
      </c>
      <c r="I11" s="13">
        <v>17</v>
      </c>
      <c r="J11" s="6">
        <f t="shared" si="1"/>
        <v>23.611111111111111</v>
      </c>
      <c r="K11" s="13">
        <v>21</v>
      </c>
      <c r="L11" s="6">
        <f t="shared" si="2"/>
        <v>29.166666666666668</v>
      </c>
      <c r="M11" s="13">
        <v>10</v>
      </c>
      <c r="N11" s="6">
        <f t="shared" si="3"/>
        <v>13.888888888888889</v>
      </c>
      <c r="O11" s="13">
        <v>0</v>
      </c>
      <c r="P11" s="6">
        <f t="shared" si="4"/>
        <v>0</v>
      </c>
    </row>
    <row r="12" spans="1:16" ht="23.1" customHeight="1" x14ac:dyDescent="0.2">
      <c r="A12" s="161"/>
      <c r="B12" s="162" t="s">
        <v>43</v>
      </c>
      <c r="C12" s="163"/>
      <c r="D12" s="163"/>
      <c r="E12" s="164"/>
      <c r="F12" s="8">
        <f t="shared" si="5"/>
        <v>201</v>
      </c>
      <c r="G12" s="7">
        <v>84</v>
      </c>
      <c r="H12" s="6">
        <f t="shared" si="0"/>
        <v>41.791044776119399</v>
      </c>
      <c r="I12" s="13">
        <v>47</v>
      </c>
      <c r="J12" s="6">
        <f t="shared" si="1"/>
        <v>23.383084577114428</v>
      </c>
      <c r="K12" s="13">
        <v>50</v>
      </c>
      <c r="L12" s="6">
        <f t="shared" si="2"/>
        <v>24.875621890547265</v>
      </c>
      <c r="M12" s="13">
        <v>14</v>
      </c>
      <c r="N12" s="6">
        <f t="shared" si="3"/>
        <v>6.9651741293532341</v>
      </c>
      <c r="O12" s="13">
        <v>6</v>
      </c>
      <c r="P12" s="6">
        <f t="shared" si="4"/>
        <v>2.9850746268656714</v>
      </c>
    </row>
    <row r="13" spans="1:16" ht="23.1" customHeight="1" x14ac:dyDescent="0.2">
      <c r="A13" s="156" t="s">
        <v>42</v>
      </c>
      <c r="B13" s="156" t="s">
        <v>41</v>
      </c>
      <c r="C13" s="11"/>
      <c r="D13" s="12" t="s">
        <v>15</v>
      </c>
      <c r="E13" s="9"/>
      <c r="F13" s="8">
        <f t="shared" si="5"/>
        <v>239</v>
      </c>
      <c r="G13" s="7">
        <f>SUM(G14:G37)</f>
        <v>55</v>
      </c>
      <c r="H13" s="6">
        <f>IF(G13=0,0,G13/$F13*100)</f>
        <v>23.01255230125523</v>
      </c>
      <c r="I13" s="7">
        <f>SUM(I14:I37)</f>
        <v>68</v>
      </c>
      <c r="J13" s="6">
        <f t="shared" si="1"/>
        <v>28.451882845188287</v>
      </c>
      <c r="K13" s="7">
        <f>SUM(K14:K37)</f>
        <v>93</v>
      </c>
      <c r="L13" s="6">
        <f t="shared" si="2"/>
        <v>38.912133891213394</v>
      </c>
      <c r="M13" s="7">
        <f>SUM(M14:M37)</f>
        <v>19</v>
      </c>
      <c r="N13" s="6">
        <f t="shared" si="3"/>
        <v>7.9497907949790791</v>
      </c>
      <c r="O13" s="7">
        <f>SUM(O14:O37)</f>
        <v>4</v>
      </c>
      <c r="P13" s="6">
        <f t="shared" si="4"/>
        <v>1.6736401673640167</v>
      </c>
    </row>
    <row r="14" spans="1:16" ht="23.1" customHeight="1" x14ac:dyDescent="0.2">
      <c r="A14" s="157"/>
      <c r="B14" s="157"/>
      <c r="C14" s="11"/>
      <c r="D14" s="12" t="s">
        <v>40</v>
      </c>
      <c r="E14" s="9"/>
      <c r="F14" s="8">
        <f t="shared" si="5"/>
        <v>32</v>
      </c>
      <c r="G14" s="7">
        <v>7</v>
      </c>
      <c r="H14" s="6">
        <f t="shared" ref="H14:H37" si="6">IF(G14=0,0,G14/$F14*100)</f>
        <v>21.875</v>
      </c>
      <c r="I14" s="13">
        <v>13</v>
      </c>
      <c r="J14" s="6">
        <f t="shared" si="1"/>
        <v>40.625</v>
      </c>
      <c r="K14" s="13">
        <v>11</v>
      </c>
      <c r="L14" s="6">
        <f t="shared" si="2"/>
        <v>34.375</v>
      </c>
      <c r="M14" s="13">
        <v>1</v>
      </c>
      <c r="N14" s="6">
        <f t="shared" si="3"/>
        <v>3.125</v>
      </c>
      <c r="O14" s="13">
        <v>0</v>
      </c>
      <c r="P14" s="6">
        <f t="shared" si="4"/>
        <v>0</v>
      </c>
    </row>
    <row r="15" spans="1:16" ht="23.1" customHeight="1" x14ac:dyDescent="0.2">
      <c r="A15" s="157"/>
      <c r="B15" s="157"/>
      <c r="C15" s="11"/>
      <c r="D15" s="12" t="s">
        <v>39</v>
      </c>
      <c r="E15" s="9"/>
      <c r="F15" s="8">
        <f t="shared" si="5"/>
        <v>4</v>
      </c>
      <c r="G15" s="7">
        <v>1</v>
      </c>
      <c r="H15" s="6">
        <f t="shared" si="6"/>
        <v>25</v>
      </c>
      <c r="I15" s="13">
        <v>1</v>
      </c>
      <c r="J15" s="6">
        <f t="shared" si="1"/>
        <v>25</v>
      </c>
      <c r="K15" s="13">
        <v>2</v>
      </c>
      <c r="L15" s="6">
        <f t="shared" si="2"/>
        <v>50</v>
      </c>
      <c r="M15" s="13">
        <v>0</v>
      </c>
      <c r="N15" s="6">
        <f t="shared" si="3"/>
        <v>0</v>
      </c>
      <c r="O15" s="13">
        <v>0</v>
      </c>
      <c r="P15" s="6">
        <f t="shared" si="4"/>
        <v>0</v>
      </c>
    </row>
    <row r="16" spans="1:16" ht="23.1" customHeight="1" x14ac:dyDescent="0.2">
      <c r="A16" s="157"/>
      <c r="B16" s="157"/>
      <c r="C16" s="11"/>
      <c r="D16" s="12" t="s">
        <v>38</v>
      </c>
      <c r="E16" s="9"/>
      <c r="F16" s="8">
        <f t="shared" si="5"/>
        <v>11</v>
      </c>
      <c r="G16" s="7">
        <v>3</v>
      </c>
      <c r="H16" s="6">
        <f t="shared" si="6"/>
        <v>27.27272727272727</v>
      </c>
      <c r="I16" s="13">
        <v>6</v>
      </c>
      <c r="J16" s="6">
        <f t="shared" si="1"/>
        <v>54.54545454545454</v>
      </c>
      <c r="K16" s="13">
        <v>2</v>
      </c>
      <c r="L16" s="6">
        <f t="shared" si="2"/>
        <v>18.181818181818183</v>
      </c>
      <c r="M16" s="13">
        <v>0</v>
      </c>
      <c r="N16" s="6">
        <f t="shared" si="3"/>
        <v>0</v>
      </c>
      <c r="O16" s="13">
        <v>0</v>
      </c>
      <c r="P16" s="6">
        <f t="shared" si="4"/>
        <v>0</v>
      </c>
    </row>
    <row r="17" spans="1:16" ht="23.1" customHeight="1" x14ac:dyDescent="0.2">
      <c r="A17" s="157"/>
      <c r="B17" s="157"/>
      <c r="C17" s="11"/>
      <c r="D17" s="12" t="s">
        <v>37</v>
      </c>
      <c r="E17" s="9"/>
      <c r="F17" s="8">
        <f t="shared" si="5"/>
        <v>2</v>
      </c>
      <c r="G17" s="7">
        <v>1</v>
      </c>
      <c r="H17" s="6">
        <f t="shared" si="6"/>
        <v>50</v>
      </c>
      <c r="I17" s="13">
        <v>1</v>
      </c>
      <c r="J17" s="6">
        <f t="shared" si="1"/>
        <v>50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1</v>
      </c>
      <c r="H18" s="6">
        <f t="shared" si="6"/>
        <v>16.666666666666664</v>
      </c>
      <c r="I18" s="13">
        <v>3</v>
      </c>
      <c r="J18" s="6">
        <f t="shared" si="1"/>
        <v>50</v>
      </c>
      <c r="K18" s="13">
        <v>2</v>
      </c>
      <c r="L18" s="6">
        <f t="shared" si="2"/>
        <v>33.333333333333329</v>
      </c>
      <c r="M18" s="13">
        <v>0</v>
      </c>
      <c r="N18" s="6">
        <f t="shared" si="3"/>
        <v>0</v>
      </c>
      <c r="O18" s="13">
        <v>0</v>
      </c>
      <c r="P18" s="6">
        <f t="shared" si="4"/>
        <v>0</v>
      </c>
    </row>
    <row r="19" spans="1:16" ht="23.1" customHeight="1" x14ac:dyDescent="0.2">
      <c r="A19" s="157"/>
      <c r="B19" s="157"/>
      <c r="C19" s="11"/>
      <c r="D19" s="12" t="s">
        <v>35</v>
      </c>
      <c r="E19" s="9"/>
      <c r="F19" s="8">
        <f t="shared" si="5"/>
        <v>1</v>
      </c>
      <c r="G19" s="7">
        <v>0</v>
      </c>
      <c r="H19" s="6">
        <f t="shared" si="6"/>
        <v>0</v>
      </c>
      <c r="I19" s="13">
        <v>1</v>
      </c>
      <c r="J19" s="6">
        <f t="shared" si="1"/>
        <v>100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2</v>
      </c>
      <c r="H20" s="6">
        <f t="shared" si="6"/>
        <v>25</v>
      </c>
      <c r="I20" s="13">
        <v>3</v>
      </c>
      <c r="J20" s="6">
        <f t="shared" si="1"/>
        <v>37.5</v>
      </c>
      <c r="K20" s="13">
        <v>3</v>
      </c>
      <c r="L20" s="6">
        <f t="shared" si="2"/>
        <v>37.5</v>
      </c>
      <c r="M20" s="13">
        <v>0</v>
      </c>
      <c r="N20" s="6">
        <f t="shared" si="3"/>
        <v>0</v>
      </c>
      <c r="O20" s="13">
        <v>0</v>
      </c>
      <c r="P20" s="6">
        <f t="shared" si="4"/>
        <v>0</v>
      </c>
    </row>
    <row r="21" spans="1:16" ht="23.1" customHeight="1" x14ac:dyDescent="0.2">
      <c r="A21" s="157"/>
      <c r="B21" s="157"/>
      <c r="C21" s="11"/>
      <c r="D21" s="12" t="s">
        <v>33</v>
      </c>
      <c r="E21" s="9"/>
      <c r="F21" s="8">
        <f t="shared" si="5"/>
        <v>7</v>
      </c>
      <c r="G21" s="7">
        <v>0</v>
      </c>
      <c r="H21" s="6">
        <f t="shared" si="6"/>
        <v>0</v>
      </c>
      <c r="I21" s="13">
        <v>1</v>
      </c>
      <c r="J21" s="6">
        <f t="shared" si="1"/>
        <v>14.285714285714285</v>
      </c>
      <c r="K21" s="13">
        <v>3</v>
      </c>
      <c r="L21" s="6">
        <f t="shared" si="2"/>
        <v>42.857142857142854</v>
      </c>
      <c r="M21" s="13">
        <v>1</v>
      </c>
      <c r="N21" s="6">
        <f t="shared" si="3"/>
        <v>14.285714285714285</v>
      </c>
      <c r="O21" s="13">
        <v>2</v>
      </c>
      <c r="P21" s="6">
        <f t="shared" si="4"/>
        <v>28.571428571428569</v>
      </c>
    </row>
    <row r="22" spans="1:16" ht="23.1" customHeight="1" x14ac:dyDescent="0.2">
      <c r="A22" s="157"/>
      <c r="B22" s="157"/>
      <c r="C22" s="11"/>
      <c r="D22" s="12" t="s">
        <v>32</v>
      </c>
      <c r="E22" s="9"/>
      <c r="F22" s="8">
        <f t="shared" si="5"/>
        <v>1</v>
      </c>
      <c r="G22" s="7">
        <v>0</v>
      </c>
      <c r="H22" s="6">
        <f t="shared" si="6"/>
        <v>0</v>
      </c>
      <c r="I22" s="13">
        <v>1</v>
      </c>
      <c r="J22" s="6">
        <f t="shared" si="1"/>
        <v>100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1</v>
      </c>
      <c r="J23" s="6">
        <f t="shared" si="1"/>
        <v>11.111111111111111</v>
      </c>
      <c r="K23" s="13">
        <v>4</v>
      </c>
      <c r="L23" s="6">
        <f t="shared" si="2"/>
        <v>44.444444444444443</v>
      </c>
      <c r="M23" s="13">
        <v>0</v>
      </c>
      <c r="N23" s="6">
        <f t="shared" si="3"/>
        <v>0</v>
      </c>
      <c r="O23" s="13">
        <v>0</v>
      </c>
      <c r="P23" s="6">
        <f t="shared" si="4"/>
        <v>0</v>
      </c>
    </row>
    <row r="24" spans="1:16" ht="23.1" customHeight="1" x14ac:dyDescent="0.2">
      <c r="A24" s="157"/>
      <c r="B24" s="157"/>
      <c r="C24" s="11"/>
      <c r="D24" s="12" t="s">
        <v>30</v>
      </c>
      <c r="E24" s="9"/>
      <c r="F24" s="8">
        <f t="shared" si="5"/>
        <v>1</v>
      </c>
      <c r="G24" s="7">
        <v>0</v>
      </c>
      <c r="H24" s="6">
        <f t="shared" si="6"/>
        <v>0</v>
      </c>
      <c r="I24" s="13">
        <v>1</v>
      </c>
      <c r="J24" s="6">
        <f t="shared" si="1"/>
        <v>100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0</v>
      </c>
      <c r="J25" s="6">
        <f t="shared" si="1"/>
        <v>0</v>
      </c>
      <c r="K25" s="13">
        <v>2</v>
      </c>
      <c r="L25" s="6">
        <f t="shared" si="2"/>
        <v>100</v>
      </c>
      <c r="M25" s="13">
        <v>0</v>
      </c>
      <c r="N25" s="6">
        <f t="shared" si="3"/>
        <v>0</v>
      </c>
      <c r="O25" s="13">
        <v>0</v>
      </c>
      <c r="P25" s="6">
        <f t="shared" si="4"/>
        <v>0</v>
      </c>
    </row>
    <row r="26" spans="1:16" ht="23.1" customHeight="1" x14ac:dyDescent="0.2">
      <c r="A26" s="157"/>
      <c r="B26" s="157"/>
      <c r="C26" s="11"/>
      <c r="D26" s="12" t="s">
        <v>28</v>
      </c>
      <c r="E26" s="9"/>
      <c r="F26" s="8">
        <f t="shared" si="5"/>
        <v>11</v>
      </c>
      <c r="G26" s="7">
        <v>4</v>
      </c>
      <c r="H26" s="6">
        <f t="shared" si="6"/>
        <v>36.363636363636367</v>
      </c>
      <c r="I26" s="13">
        <v>2</v>
      </c>
      <c r="J26" s="6">
        <f t="shared" si="1"/>
        <v>18.181818181818183</v>
      </c>
      <c r="K26" s="13">
        <v>3</v>
      </c>
      <c r="L26" s="6">
        <f t="shared" si="2"/>
        <v>27.27272727272727</v>
      </c>
      <c r="M26" s="13">
        <v>2</v>
      </c>
      <c r="N26" s="6">
        <f t="shared" si="3"/>
        <v>18.181818181818183</v>
      </c>
      <c r="O26" s="13">
        <v>0</v>
      </c>
      <c r="P26" s="6">
        <f t="shared" si="4"/>
        <v>0</v>
      </c>
    </row>
    <row r="27" spans="1:16" ht="23.1" customHeight="1" x14ac:dyDescent="0.2">
      <c r="A27" s="157"/>
      <c r="B27" s="157"/>
      <c r="C27" s="11"/>
      <c r="D27" s="12" t="s">
        <v>27</v>
      </c>
      <c r="E27" s="9"/>
      <c r="F27" s="8">
        <f t="shared" si="5"/>
        <v>4</v>
      </c>
      <c r="G27" s="7">
        <v>1</v>
      </c>
      <c r="H27" s="6">
        <f t="shared" si="6"/>
        <v>25</v>
      </c>
      <c r="I27" s="13">
        <v>2</v>
      </c>
      <c r="J27" s="6">
        <f t="shared" si="1"/>
        <v>50</v>
      </c>
      <c r="K27" s="13">
        <v>1</v>
      </c>
      <c r="L27" s="6">
        <f t="shared" si="2"/>
        <v>25</v>
      </c>
      <c r="M27" s="13">
        <v>0</v>
      </c>
      <c r="N27" s="6">
        <f t="shared" si="3"/>
        <v>0</v>
      </c>
      <c r="O27" s="13">
        <v>0</v>
      </c>
      <c r="P27" s="6">
        <f t="shared" si="4"/>
        <v>0</v>
      </c>
    </row>
    <row r="28" spans="1:16" ht="23.1" customHeight="1" x14ac:dyDescent="0.2">
      <c r="A28" s="157"/>
      <c r="B28" s="157"/>
      <c r="C28" s="11"/>
      <c r="D28" s="12" t="s">
        <v>26</v>
      </c>
      <c r="E28" s="9"/>
      <c r="F28" s="8">
        <f t="shared" si="5"/>
        <v>5</v>
      </c>
      <c r="G28" s="7">
        <v>1</v>
      </c>
      <c r="H28" s="6">
        <f t="shared" si="6"/>
        <v>20</v>
      </c>
      <c r="I28" s="13">
        <v>1</v>
      </c>
      <c r="J28" s="6">
        <f t="shared" si="1"/>
        <v>20</v>
      </c>
      <c r="K28" s="13">
        <v>2</v>
      </c>
      <c r="L28" s="6">
        <f t="shared" si="2"/>
        <v>40</v>
      </c>
      <c r="M28" s="13">
        <v>1</v>
      </c>
      <c r="N28" s="6">
        <f t="shared" si="3"/>
        <v>20</v>
      </c>
      <c r="O28" s="13">
        <v>0</v>
      </c>
      <c r="P28" s="6">
        <f t="shared" si="4"/>
        <v>0</v>
      </c>
    </row>
    <row r="29" spans="1:16" ht="23.1" customHeight="1" x14ac:dyDescent="0.2">
      <c r="A29" s="157"/>
      <c r="B29" s="157"/>
      <c r="C29" s="11"/>
      <c r="D29" s="12" t="s">
        <v>25</v>
      </c>
      <c r="E29" s="9"/>
      <c r="F29" s="8">
        <f t="shared" si="5"/>
        <v>13</v>
      </c>
      <c r="G29" s="7">
        <v>5</v>
      </c>
      <c r="H29" s="6">
        <f t="shared" si="6"/>
        <v>38.461538461538467</v>
      </c>
      <c r="I29" s="13">
        <v>3</v>
      </c>
      <c r="J29" s="6">
        <f t="shared" si="1"/>
        <v>23.076923076923077</v>
      </c>
      <c r="K29" s="13">
        <v>5</v>
      </c>
      <c r="L29" s="6">
        <f t="shared" si="2"/>
        <v>38.461538461538467</v>
      </c>
      <c r="M29" s="13">
        <v>0</v>
      </c>
      <c r="N29" s="6">
        <f t="shared" si="3"/>
        <v>0</v>
      </c>
      <c r="O29" s="13">
        <v>0</v>
      </c>
      <c r="P29" s="6">
        <f t="shared" si="4"/>
        <v>0</v>
      </c>
    </row>
    <row r="30" spans="1:16" ht="23.1" customHeight="1" x14ac:dyDescent="0.2">
      <c r="A30" s="157"/>
      <c r="B30" s="157"/>
      <c r="C30" s="11"/>
      <c r="D30" s="12" t="s">
        <v>24</v>
      </c>
      <c r="E30" s="9"/>
      <c r="F30" s="8">
        <f t="shared" si="5"/>
        <v>5</v>
      </c>
      <c r="G30" s="7">
        <v>1</v>
      </c>
      <c r="H30" s="6">
        <f t="shared" si="6"/>
        <v>20</v>
      </c>
      <c r="I30" s="13">
        <v>1</v>
      </c>
      <c r="J30" s="6">
        <f t="shared" si="1"/>
        <v>20</v>
      </c>
      <c r="K30" s="13">
        <v>2</v>
      </c>
      <c r="L30" s="6">
        <f t="shared" si="2"/>
        <v>40</v>
      </c>
      <c r="M30" s="13">
        <v>0</v>
      </c>
      <c r="N30" s="6">
        <f t="shared" si="3"/>
        <v>0</v>
      </c>
      <c r="O30" s="13">
        <v>1</v>
      </c>
      <c r="P30" s="6">
        <f t="shared" si="4"/>
        <v>20</v>
      </c>
    </row>
    <row r="31" spans="1:16" ht="23.1" customHeight="1" x14ac:dyDescent="0.2">
      <c r="A31" s="157"/>
      <c r="B31" s="157"/>
      <c r="C31" s="11"/>
      <c r="D31" s="12" t="s">
        <v>23</v>
      </c>
      <c r="E31" s="9"/>
      <c r="F31" s="8">
        <f t="shared" si="5"/>
        <v>33</v>
      </c>
      <c r="G31" s="7">
        <v>8</v>
      </c>
      <c r="H31" s="6">
        <f t="shared" si="6"/>
        <v>24.242424242424242</v>
      </c>
      <c r="I31" s="13">
        <v>12</v>
      </c>
      <c r="J31" s="6">
        <f t="shared" si="1"/>
        <v>36.363636363636367</v>
      </c>
      <c r="K31" s="13">
        <v>11</v>
      </c>
      <c r="L31" s="6">
        <f t="shared" si="2"/>
        <v>33.333333333333329</v>
      </c>
      <c r="M31" s="13">
        <v>2</v>
      </c>
      <c r="N31" s="6">
        <f t="shared" si="3"/>
        <v>6.0606060606060606</v>
      </c>
      <c r="O31" s="13">
        <v>0</v>
      </c>
      <c r="P31" s="6">
        <f t="shared" si="4"/>
        <v>0</v>
      </c>
    </row>
    <row r="32" spans="1:16" ht="23.1" customHeight="1" x14ac:dyDescent="0.2">
      <c r="A32" s="157"/>
      <c r="B32" s="157"/>
      <c r="C32" s="11"/>
      <c r="D32" s="12" t="s">
        <v>22</v>
      </c>
      <c r="E32" s="9"/>
      <c r="F32" s="8">
        <f t="shared" si="5"/>
        <v>5</v>
      </c>
      <c r="G32" s="7">
        <v>0</v>
      </c>
      <c r="H32" s="6">
        <f t="shared" si="6"/>
        <v>0</v>
      </c>
      <c r="I32" s="13">
        <v>3</v>
      </c>
      <c r="J32" s="6">
        <f t="shared" si="1"/>
        <v>60</v>
      </c>
      <c r="K32" s="13">
        <v>1</v>
      </c>
      <c r="L32" s="6">
        <f t="shared" si="2"/>
        <v>20</v>
      </c>
      <c r="M32" s="13">
        <v>1</v>
      </c>
      <c r="N32" s="6">
        <f t="shared" si="3"/>
        <v>20</v>
      </c>
      <c r="O32" s="13">
        <v>0</v>
      </c>
      <c r="P32" s="6">
        <f t="shared" si="4"/>
        <v>0</v>
      </c>
    </row>
    <row r="33" spans="1:16" ht="24" customHeight="1" x14ac:dyDescent="0.2">
      <c r="A33" s="157"/>
      <c r="B33" s="157"/>
      <c r="C33" s="11"/>
      <c r="D33" s="12" t="s">
        <v>21</v>
      </c>
      <c r="E33" s="9"/>
      <c r="F33" s="8">
        <f t="shared" si="5"/>
        <v>32</v>
      </c>
      <c r="G33" s="7">
        <v>5</v>
      </c>
      <c r="H33" s="6">
        <f t="shared" si="6"/>
        <v>15.625</v>
      </c>
      <c r="I33" s="13">
        <v>3</v>
      </c>
      <c r="J33" s="6">
        <f t="shared" si="1"/>
        <v>9.375</v>
      </c>
      <c r="K33" s="13">
        <v>18</v>
      </c>
      <c r="L33" s="6">
        <f t="shared" si="2"/>
        <v>56.25</v>
      </c>
      <c r="M33" s="13">
        <v>5</v>
      </c>
      <c r="N33" s="6">
        <f t="shared" si="3"/>
        <v>15.625</v>
      </c>
      <c r="O33" s="13">
        <v>1</v>
      </c>
      <c r="P33" s="6">
        <f t="shared" si="4"/>
        <v>3.125</v>
      </c>
    </row>
    <row r="34" spans="1:16" ht="23.1" customHeight="1" x14ac:dyDescent="0.2">
      <c r="A34" s="157"/>
      <c r="B34" s="157"/>
      <c r="C34" s="11"/>
      <c r="D34" s="12" t="s">
        <v>20</v>
      </c>
      <c r="E34" s="9"/>
      <c r="F34" s="8">
        <f t="shared" si="5"/>
        <v>17</v>
      </c>
      <c r="G34" s="7">
        <v>6</v>
      </c>
      <c r="H34" s="6">
        <f t="shared" si="6"/>
        <v>35.294117647058826</v>
      </c>
      <c r="I34" s="13">
        <v>3</v>
      </c>
      <c r="J34" s="6">
        <f t="shared" si="1"/>
        <v>17.647058823529413</v>
      </c>
      <c r="K34" s="13">
        <v>7</v>
      </c>
      <c r="L34" s="6">
        <f t="shared" si="2"/>
        <v>41.17647058823529</v>
      </c>
      <c r="M34" s="13">
        <v>1</v>
      </c>
      <c r="N34" s="6">
        <f t="shared" si="3"/>
        <v>5.8823529411764701</v>
      </c>
      <c r="O34" s="13">
        <v>0</v>
      </c>
      <c r="P34" s="6">
        <f t="shared" si="4"/>
        <v>0</v>
      </c>
    </row>
    <row r="35" spans="1:16" ht="23.1" customHeight="1" x14ac:dyDescent="0.2">
      <c r="A35" s="157"/>
      <c r="B35" s="157"/>
      <c r="C35" s="11"/>
      <c r="D35" s="12" t="s">
        <v>19</v>
      </c>
      <c r="E35" s="9"/>
      <c r="F35" s="8">
        <f t="shared" si="5"/>
        <v>8</v>
      </c>
      <c r="G35" s="7">
        <v>1</v>
      </c>
      <c r="H35" s="6">
        <f t="shared" si="6"/>
        <v>12.5</v>
      </c>
      <c r="I35" s="13">
        <v>2</v>
      </c>
      <c r="J35" s="6">
        <f t="shared" si="1"/>
        <v>25</v>
      </c>
      <c r="K35" s="13">
        <v>5</v>
      </c>
      <c r="L35" s="6">
        <f t="shared" si="2"/>
        <v>62.5</v>
      </c>
      <c r="M35" s="13">
        <v>0</v>
      </c>
      <c r="N35" s="6">
        <f t="shared" si="3"/>
        <v>0</v>
      </c>
      <c r="O35" s="13">
        <v>0</v>
      </c>
      <c r="P35" s="6">
        <f t="shared" si="4"/>
        <v>0</v>
      </c>
    </row>
    <row r="36" spans="1:16" ht="23.1" customHeight="1" x14ac:dyDescent="0.2">
      <c r="A36" s="157"/>
      <c r="B36" s="157"/>
      <c r="C36" s="11"/>
      <c r="D36" s="12" t="s">
        <v>18</v>
      </c>
      <c r="E36" s="9"/>
      <c r="F36" s="8">
        <f t="shared" si="5"/>
        <v>14</v>
      </c>
      <c r="G36" s="7">
        <v>2</v>
      </c>
      <c r="H36" s="6">
        <f t="shared" si="6"/>
        <v>14.285714285714285</v>
      </c>
      <c r="I36" s="13">
        <v>3</v>
      </c>
      <c r="J36" s="6">
        <f t="shared" si="1"/>
        <v>21.428571428571427</v>
      </c>
      <c r="K36" s="13">
        <v>6</v>
      </c>
      <c r="L36" s="6">
        <f t="shared" si="2"/>
        <v>42.857142857142854</v>
      </c>
      <c r="M36" s="13">
        <v>3</v>
      </c>
      <c r="N36" s="6">
        <f t="shared" si="3"/>
        <v>21.428571428571427</v>
      </c>
      <c r="O36" s="13">
        <v>0</v>
      </c>
      <c r="P36" s="6">
        <f t="shared" si="4"/>
        <v>0</v>
      </c>
    </row>
    <row r="37" spans="1:16" ht="23.1" customHeight="1" x14ac:dyDescent="0.2">
      <c r="A37" s="157"/>
      <c r="B37" s="158"/>
      <c r="C37" s="11"/>
      <c r="D37" s="12" t="s">
        <v>17</v>
      </c>
      <c r="E37" s="9"/>
      <c r="F37" s="8">
        <f t="shared" si="5"/>
        <v>8</v>
      </c>
      <c r="G37" s="7">
        <v>2</v>
      </c>
      <c r="H37" s="6">
        <f t="shared" si="6"/>
        <v>25</v>
      </c>
      <c r="I37" s="13">
        <v>1</v>
      </c>
      <c r="J37" s="6">
        <f t="shared" si="1"/>
        <v>12.5</v>
      </c>
      <c r="K37" s="13">
        <v>3</v>
      </c>
      <c r="L37" s="6">
        <f t="shared" si="2"/>
        <v>37.5</v>
      </c>
      <c r="M37" s="13">
        <v>2</v>
      </c>
      <c r="N37" s="6">
        <f t="shared" si="3"/>
        <v>25</v>
      </c>
      <c r="O37" s="13">
        <v>0</v>
      </c>
      <c r="P37" s="6">
        <f t="shared" si="4"/>
        <v>0</v>
      </c>
    </row>
    <row r="38" spans="1:16" ht="23.1" customHeight="1" x14ac:dyDescent="0.2">
      <c r="A38" s="157"/>
      <c r="B38" s="156" t="s">
        <v>16</v>
      </c>
      <c r="C38" s="11"/>
      <c r="D38" s="12" t="s">
        <v>15</v>
      </c>
      <c r="E38" s="9"/>
      <c r="F38" s="8">
        <f t="shared" si="5"/>
        <v>681</v>
      </c>
      <c r="G38" s="7">
        <f>SUM(G39:G53)</f>
        <v>486</v>
      </c>
      <c r="H38" s="6">
        <f t="shared" si="0"/>
        <v>71.365638766519822</v>
      </c>
      <c r="I38" s="7">
        <f>SUM(I39:I53)</f>
        <v>123</v>
      </c>
      <c r="J38" s="6">
        <f t="shared" si="1"/>
        <v>18.06167400881057</v>
      </c>
      <c r="K38" s="7">
        <f>SUM(K39:K53)</f>
        <v>65</v>
      </c>
      <c r="L38" s="6">
        <f t="shared" si="2"/>
        <v>9.5447870778267259</v>
      </c>
      <c r="M38" s="7">
        <f>SUM(M39:M53)</f>
        <v>5</v>
      </c>
      <c r="N38" s="6">
        <f t="shared" si="3"/>
        <v>0.73421439060205573</v>
      </c>
      <c r="O38" s="7">
        <f>SUM(O39:O53)</f>
        <v>2</v>
      </c>
      <c r="P38" s="6">
        <f t="shared" si="4"/>
        <v>0.29368575624082233</v>
      </c>
    </row>
    <row r="39" spans="1:16" ht="23.1" customHeight="1" x14ac:dyDescent="0.2">
      <c r="A39" s="157"/>
      <c r="B39" s="157"/>
      <c r="C39" s="11"/>
      <c r="D39" s="12" t="s">
        <v>14</v>
      </c>
      <c r="E39" s="9"/>
      <c r="F39" s="8">
        <f t="shared" si="5"/>
        <v>6</v>
      </c>
      <c r="G39" s="7">
        <v>5</v>
      </c>
      <c r="H39" s="6">
        <f t="shared" si="0"/>
        <v>83.333333333333343</v>
      </c>
      <c r="I39" s="13">
        <v>1</v>
      </c>
      <c r="J39" s="6">
        <f t="shared" si="1"/>
        <v>16.666666666666664</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59</v>
      </c>
      <c r="H40" s="6">
        <f t="shared" si="0"/>
        <v>76.623376623376629</v>
      </c>
      <c r="I40" s="13">
        <v>12</v>
      </c>
      <c r="J40" s="6">
        <f t="shared" si="1"/>
        <v>15.584415584415584</v>
      </c>
      <c r="K40" s="13">
        <v>6</v>
      </c>
      <c r="L40" s="6">
        <f t="shared" si="2"/>
        <v>7.7922077922077921</v>
      </c>
      <c r="M40" s="13">
        <v>0</v>
      </c>
      <c r="N40" s="6">
        <f t="shared" si="3"/>
        <v>0</v>
      </c>
      <c r="O40" s="13">
        <v>0</v>
      </c>
      <c r="P40" s="6">
        <f t="shared" si="4"/>
        <v>0</v>
      </c>
    </row>
    <row r="41" spans="1:16" ht="23.1" customHeight="1" x14ac:dyDescent="0.2">
      <c r="A41" s="157"/>
      <c r="B41" s="157"/>
      <c r="C41" s="11"/>
      <c r="D41" s="12" t="s">
        <v>12</v>
      </c>
      <c r="E41" s="9"/>
      <c r="F41" s="8">
        <f t="shared" si="5"/>
        <v>13</v>
      </c>
      <c r="G41" s="7">
        <v>10</v>
      </c>
      <c r="H41" s="6">
        <f t="shared" si="0"/>
        <v>76.923076923076934</v>
      </c>
      <c r="I41" s="13">
        <v>3</v>
      </c>
      <c r="J41" s="6">
        <f t="shared" si="1"/>
        <v>23.076923076923077</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8</v>
      </c>
      <c r="H42" s="6">
        <f t="shared" si="0"/>
        <v>53.333333333333336</v>
      </c>
      <c r="I42" s="13">
        <v>4</v>
      </c>
      <c r="J42" s="6">
        <f t="shared" si="1"/>
        <v>26.666666666666668</v>
      </c>
      <c r="K42" s="13">
        <v>3</v>
      </c>
      <c r="L42" s="6">
        <f t="shared" si="2"/>
        <v>20</v>
      </c>
      <c r="M42" s="13">
        <v>0</v>
      </c>
      <c r="N42" s="6">
        <f t="shared" si="3"/>
        <v>0</v>
      </c>
      <c r="O42" s="13">
        <v>0</v>
      </c>
      <c r="P42" s="6">
        <f t="shared" si="4"/>
        <v>0</v>
      </c>
    </row>
    <row r="43" spans="1:16" ht="23.1" customHeight="1" x14ac:dyDescent="0.2">
      <c r="A43" s="157"/>
      <c r="B43" s="157"/>
      <c r="C43" s="11"/>
      <c r="D43" s="12" t="s">
        <v>10</v>
      </c>
      <c r="E43" s="9"/>
      <c r="F43" s="8">
        <f t="shared" si="5"/>
        <v>38</v>
      </c>
      <c r="G43" s="7">
        <v>20</v>
      </c>
      <c r="H43" s="6">
        <f t="shared" si="0"/>
        <v>52.631578947368418</v>
      </c>
      <c r="I43" s="13">
        <v>13</v>
      </c>
      <c r="J43" s="6">
        <f t="shared" si="1"/>
        <v>34.210526315789473</v>
      </c>
      <c r="K43" s="13">
        <v>5</v>
      </c>
      <c r="L43" s="6">
        <f t="shared" si="2"/>
        <v>13.157894736842104</v>
      </c>
      <c r="M43" s="13">
        <v>0</v>
      </c>
      <c r="N43" s="6">
        <f t="shared" si="3"/>
        <v>0</v>
      </c>
      <c r="O43" s="13">
        <v>0</v>
      </c>
      <c r="P43" s="6">
        <f t="shared" si="4"/>
        <v>0</v>
      </c>
    </row>
    <row r="44" spans="1:16" ht="23.1" customHeight="1" x14ac:dyDescent="0.2">
      <c r="A44" s="157"/>
      <c r="B44" s="157"/>
      <c r="C44" s="11"/>
      <c r="D44" s="12" t="s">
        <v>9</v>
      </c>
      <c r="E44" s="9"/>
      <c r="F44" s="8">
        <f t="shared" si="5"/>
        <v>154</v>
      </c>
      <c r="G44" s="7">
        <v>138</v>
      </c>
      <c r="H44" s="6">
        <f t="shared" si="0"/>
        <v>89.610389610389603</v>
      </c>
      <c r="I44" s="13">
        <v>11</v>
      </c>
      <c r="J44" s="6">
        <f t="shared" si="1"/>
        <v>7.1428571428571423</v>
      </c>
      <c r="K44" s="13">
        <v>5</v>
      </c>
      <c r="L44" s="6">
        <f t="shared" si="2"/>
        <v>3.2467532467532463</v>
      </c>
      <c r="M44" s="13">
        <v>0</v>
      </c>
      <c r="N44" s="6">
        <f t="shared" si="3"/>
        <v>0</v>
      </c>
      <c r="O44" s="13">
        <v>0</v>
      </c>
      <c r="P44" s="6">
        <f t="shared" si="4"/>
        <v>0</v>
      </c>
    </row>
    <row r="45" spans="1:16" ht="23.1" customHeight="1" x14ac:dyDescent="0.2">
      <c r="A45" s="157"/>
      <c r="B45" s="157"/>
      <c r="C45" s="11"/>
      <c r="D45" s="12" t="s">
        <v>8</v>
      </c>
      <c r="E45" s="9"/>
      <c r="F45" s="8">
        <f t="shared" si="5"/>
        <v>22</v>
      </c>
      <c r="G45" s="7">
        <v>15</v>
      </c>
      <c r="H45" s="6">
        <f t="shared" si="0"/>
        <v>68.181818181818173</v>
      </c>
      <c r="I45" s="13">
        <v>4</v>
      </c>
      <c r="J45" s="6">
        <f t="shared" si="1"/>
        <v>18.181818181818183</v>
      </c>
      <c r="K45" s="13">
        <v>3</v>
      </c>
      <c r="L45" s="6">
        <f t="shared" si="2"/>
        <v>13.636363636363635</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0</v>
      </c>
      <c r="J47" s="6">
        <f t="shared" si="1"/>
        <v>0</v>
      </c>
      <c r="K47" s="13">
        <v>2</v>
      </c>
      <c r="L47" s="6">
        <f t="shared" si="2"/>
        <v>11.76470588235294</v>
      </c>
      <c r="M47" s="13">
        <v>0</v>
      </c>
      <c r="N47" s="6">
        <f t="shared" si="3"/>
        <v>0</v>
      </c>
      <c r="O47" s="13">
        <v>0</v>
      </c>
      <c r="P47" s="6">
        <f t="shared" si="4"/>
        <v>0</v>
      </c>
    </row>
    <row r="48" spans="1:16" ht="23.1" customHeight="1" x14ac:dyDescent="0.2">
      <c r="A48" s="157"/>
      <c r="B48" s="157"/>
      <c r="C48" s="11"/>
      <c r="D48" s="12" t="s">
        <v>5</v>
      </c>
      <c r="E48" s="9"/>
      <c r="F48" s="8">
        <f t="shared" si="5"/>
        <v>41</v>
      </c>
      <c r="G48" s="7">
        <v>36</v>
      </c>
      <c r="H48" s="6">
        <f t="shared" si="0"/>
        <v>87.804878048780495</v>
      </c>
      <c r="I48" s="13">
        <v>4</v>
      </c>
      <c r="J48" s="6">
        <f t="shared" si="1"/>
        <v>9.7560975609756095</v>
      </c>
      <c r="K48" s="13">
        <v>1</v>
      </c>
      <c r="L48" s="6">
        <f t="shared" si="2"/>
        <v>2.4390243902439024</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9</v>
      </c>
      <c r="H50" s="6">
        <f t="shared" si="0"/>
        <v>37.5</v>
      </c>
      <c r="I50" s="13">
        <v>10</v>
      </c>
      <c r="J50" s="6">
        <f t="shared" si="1"/>
        <v>41.666666666666671</v>
      </c>
      <c r="K50" s="13">
        <v>4</v>
      </c>
      <c r="L50" s="6">
        <f t="shared" si="2"/>
        <v>16.666666666666664</v>
      </c>
      <c r="M50" s="13">
        <v>1</v>
      </c>
      <c r="N50" s="6">
        <f t="shared" si="3"/>
        <v>4.1666666666666661</v>
      </c>
      <c r="O50" s="13">
        <v>0</v>
      </c>
      <c r="P50" s="6">
        <f t="shared" si="4"/>
        <v>0</v>
      </c>
    </row>
    <row r="51" spans="1:16" ht="23.1" customHeight="1" x14ac:dyDescent="0.2">
      <c r="A51" s="157"/>
      <c r="B51" s="157"/>
      <c r="C51" s="11"/>
      <c r="D51" s="12" t="s">
        <v>2</v>
      </c>
      <c r="E51" s="9"/>
      <c r="F51" s="8">
        <f t="shared" si="5"/>
        <v>159</v>
      </c>
      <c r="G51" s="7">
        <v>86</v>
      </c>
      <c r="H51" s="6">
        <f t="shared" si="0"/>
        <v>54.088050314465406</v>
      </c>
      <c r="I51" s="13">
        <v>41</v>
      </c>
      <c r="J51" s="6">
        <f t="shared" si="1"/>
        <v>25.786163522012579</v>
      </c>
      <c r="K51" s="13">
        <v>28</v>
      </c>
      <c r="L51" s="6">
        <f t="shared" si="2"/>
        <v>17.610062893081761</v>
      </c>
      <c r="M51" s="13">
        <v>2</v>
      </c>
      <c r="N51" s="6">
        <f t="shared" si="3"/>
        <v>1.257861635220126</v>
      </c>
      <c r="O51" s="13">
        <v>2</v>
      </c>
      <c r="P51" s="6">
        <f t="shared" si="4"/>
        <v>1.257861635220126</v>
      </c>
    </row>
    <row r="52" spans="1:16" ht="23.1" customHeight="1" x14ac:dyDescent="0.2">
      <c r="A52" s="157"/>
      <c r="B52" s="157"/>
      <c r="C52" s="11"/>
      <c r="D52" s="12" t="s">
        <v>1</v>
      </c>
      <c r="E52" s="9"/>
      <c r="F52" s="8">
        <f t="shared" si="5"/>
        <v>21</v>
      </c>
      <c r="G52" s="7">
        <v>9</v>
      </c>
      <c r="H52" s="6">
        <f t="shared" si="0"/>
        <v>42.857142857142854</v>
      </c>
      <c r="I52" s="13">
        <v>8</v>
      </c>
      <c r="J52" s="6">
        <f t="shared" si="1"/>
        <v>38.095238095238095</v>
      </c>
      <c r="K52" s="13">
        <v>4</v>
      </c>
      <c r="L52" s="6">
        <f t="shared" si="2"/>
        <v>19.047619047619047</v>
      </c>
      <c r="M52" s="13">
        <v>0</v>
      </c>
      <c r="N52" s="6">
        <f t="shared" si="3"/>
        <v>0</v>
      </c>
      <c r="O52" s="13">
        <v>0</v>
      </c>
      <c r="P52" s="6">
        <f t="shared" si="4"/>
        <v>0</v>
      </c>
    </row>
    <row r="53" spans="1:16" ht="24" customHeight="1" x14ac:dyDescent="0.2">
      <c r="A53" s="158"/>
      <c r="B53" s="158"/>
      <c r="C53" s="11"/>
      <c r="D53" s="10" t="s">
        <v>0</v>
      </c>
      <c r="E53" s="9"/>
      <c r="F53" s="8">
        <f t="shared" si="5"/>
        <v>61</v>
      </c>
      <c r="G53" s="7">
        <v>44</v>
      </c>
      <c r="H53" s="6">
        <f t="shared" si="0"/>
        <v>72.131147540983605</v>
      </c>
      <c r="I53" s="13">
        <v>11</v>
      </c>
      <c r="J53" s="6">
        <f t="shared" si="1"/>
        <v>18.032786885245901</v>
      </c>
      <c r="K53" s="13">
        <v>4</v>
      </c>
      <c r="L53" s="6">
        <f t="shared" si="2"/>
        <v>6.557377049180328</v>
      </c>
      <c r="M53" s="13">
        <v>2</v>
      </c>
      <c r="N53" s="6">
        <f t="shared" si="3"/>
        <v>3.278688524590164</v>
      </c>
      <c r="O53" s="13">
        <v>0</v>
      </c>
      <c r="P53" s="6">
        <f t="shared" si="4"/>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100"/>
  <sheetViews>
    <sheetView view="pageBreakPreview" topLeftCell="C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10.109375" style="1" customWidth="1"/>
    <col min="19" max="16384" width="9" style="1"/>
  </cols>
  <sheetData>
    <row r="1" spans="1:25" ht="14.4" x14ac:dyDescent="0.2">
      <c r="A1" s="16" t="s">
        <v>399</v>
      </c>
    </row>
    <row r="2" spans="1:25" x14ac:dyDescent="0.2">
      <c r="O2" s="38" t="s">
        <v>451</v>
      </c>
    </row>
    <row r="3" spans="1:25" ht="13.5" customHeight="1" x14ac:dyDescent="0.2">
      <c r="A3" s="233" t="s">
        <v>63</v>
      </c>
      <c r="B3" s="234"/>
      <c r="C3" s="234"/>
      <c r="D3" s="234"/>
      <c r="E3" s="235"/>
      <c r="F3" s="223" t="s">
        <v>110</v>
      </c>
      <c r="G3" s="224" t="s">
        <v>125</v>
      </c>
      <c r="H3" s="224" t="s">
        <v>124</v>
      </c>
      <c r="I3" s="224" t="s">
        <v>123</v>
      </c>
      <c r="J3" s="224" t="s">
        <v>122</v>
      </c>
      <c r="K3" s="224" t="s">
        <v>121</v>
      </c>
      <c r="L3" s="224" t="s">
        <v>120</v>
      </c>
      <c r="M3" s="224" t="s">
        <v>119</v>
      </c>
      <c r="N3" s="224" t="s">
        <v>118</v>
      </c>
      <c r="O3" s="224" t="s">
        <v>392</v>
      </c>
      <c r="P3" s="215" t="s">
        <v>519</v>
      </c>
      <c r="Q3" s="215" t="s">
        <v>520</v>
      </c>
      <c r="R3" s="215" t="s">
        <v>521</v>
      </c>
    </row>
    <row r="4" spans="1:25" ht="42" customHeight="1" x14ac:dyDescent="0.2">
      <c r="A4" s="236"/>
      <c r="B4" s="237"/>
      <c r="C4" s="237"/>
      <c r="D4" s="237"/>
      <c r="E4" s="238"/>
      <c r="F4" s="186"/>
      <c r="G4" s="229"/>
      <c r="H4" s="229"/>
      <c r="I4" s="229"/>
      <c r="J4" s="229"/>
      <c r="K4" s="229"/>
      <c r="L4" s="229"/>
      <c r="M4" s="229"/>
      <c r="N4" s="229"/>
      <c r="O4" s="229"/>
      <c r="P4" s="216"/>
      <c r="Q4" s="216"/>
      <c r="R4" s="216"/>
    </row>
    <row r="5" spans="1:25" ht="14.25" customHeight="1" x14ac:dyDescent="0.2">
      <c r="A5" s="236"/>
      <c r="B5" s="237"/>
      <c r="C5" s="237"/>
      <c r="D5" s="237"/>
      <c r="E5" s="238"/>
      <c r="F5" s="186"/>
      <c r="G5" s="229"/>
      <c r="H5" s="229"/>
      <c r="I5" s="229"/>
      <c r="J5" s="229"/>
      <c r="K5" s="229"/>
      <c r="L5" s="229"/>
      <c r="M5" s="229"/>
      <c r="N5" s="229"/>
      <c r="O5" s="229"/>
      <c r="P5" s="216"/>
      <c r="Q5" s="216"/>
      <c r="R5" s="216"/>
      <c r="U5" s="71"/>
      <c r="V5" s="71"/>
      <c r="X5" s="71"/>
      <c r="Y5" s="71"/>
    </row>
    <row r="6" spans="1:25" ht="24.75" customHeight="1" x14ac:dyDescent="0.2">
      <c r="A6" s="239"/>
      <c r="B6" s="240"/>
      <c r="C6" s="240"/>
      <c r="D6" s="240"/>
      <c r="E6" s="241"/>
      <c r="F6" s="186"/>
      <c r="G6" s="230"/>
      <c r="H6" s="230"/>
      <c r="I6" s="230"/>
      <c r="J6" s="230"/>
      <c r="K6" s="230"/>
      <c r="L6" s="230"/>
      <c r="M6" s="230"/>
      <c r="N6" s="230"/>
      <c r="O6" s="230"/>
      <c r="P6" s="217"/>
      <c r="Q6" s="217"/>
      <c r="R6" s="217"/>
      <c r="W6" s="71"/>
      <c r="X6" s="71"/>
      <c r="Y6" s="71"/>
    </row>
    <row r="7" spans="1:25" ht="12" customHeight="1" x14ac:dyDescent="0.2">
      <c r="A7" s="170" t="s">
        <v>49</v>
      </c>
      <c r="B7" s="171"/>
      <c r="C7" s="171"/>
      <c r="D7" s="171"/>
      <c r="E7" s="172"/>
      <c r="F7" s="33">
        <f>SUM(F9,F11,F13,F15,F17)</f>
        <v>78297</v>
      </c>
      <c r="G7" s="33">
        <f>SUM(G9,G11,G13,G15,G17)</f>
        <v>11</v>
      </c>
      <c r="H7" s="33">
        <f t="shared" ref="H7:N7" si="0">SUM(H9,H11,H13,H15,H17)</f>
        <v>64</v>
      </c>
      <c r="I7" s="33">
        <f t="shared" si="0"/>
        <v>374</v>
      </c>
      <c r="J7" s="33">
        <f t="shared" si="0"/>
        <v>388</v>
      </c>
      <c r="K7" s="33">
        <f t="shared" si="0"/>
        <v>1299</v>
      </c>
      <c r="L7" s="33">
        <f t="shared" si="0"/>
        <v>10463</v>
      </c>
      <c r="M7" s="33">
        <f t="shared" si="0"/>
        <v>16100</v>
      </c>
      <c r="N7" s="33">
        <f t="shared" si="0"/>
        <v>49598</v>
      </c>
      <c r="O7" s="227">
        <v>118.7804066567046</v>
      </c>
      <c r="P7" s="33">
        <f>SUM(L7:N7)</f>
        <v>76161</v>
      </c>
      <c r="Q7" s="33">
        <f>SUM(I7:K7)</f>
        <v>2061</v>
      </c>
      <c r="R7" s="33">
        <f>SUM(G7:H7)</f>
        <v>75</v>
      </c>
    </row>
    <row r="8" spans="1:25" ht="12" customHeight="1" x14ac:dyDescent="0.2">
      <c r="A8" s="173"/>
      <c r="B8" s="174"/>
      <c r="C8" s="174"/>
      <c r="D8" s="174"/>
      <c r="E8" s="175"/>
      <c r="F8" s="36">
        <f t="shared" ref="F8:F20" si="1">SUM(G8:N8)</f>
        <v>1</v>
      </c>
      <c r="G8" s="29">
        <f t="shared" ref="G8:N8" si="2">IF(G7=0,0,G7/$F7)</f>
        <v>1.4049069568438126E-4</v>
      </c>
      <c r="H8" s="29">
        <f t="shared" si="2"/>
        <v>8.1740041125458196E-4</v>
      </c>
      <c r="I8" s="29">
        <f t="shared" si="2"/>
        <v>4.7766836532689627E-3</v>
      </c>
      <c r="J8" s="29">
        <f t="shared" si="2"/>
        <v>4.9554899932309025E-3</v>
      </c>
      <c r="K8" s="29">
        <f t="shared" si="2"/>
        <v>1.6590673972182841E-2</v>
      </c>
      <c r="L8" s="29">
        <f t="shared" si="2"/>
        <v>0.1336321953586983</v>
      </c>
      <c r="M8" s="29">
        <f t="shared" si="2"/>
        <v>0.20562729095623075</v>
      </c>
      <c r="N8" s="29">
        <f t="shared" si="2"/>
        <v>0.63345977495944927</v>
      </c>
      <c r="O8" s="228"/>
      <c r="P8" s="36">
        <f t="shared" ref="P8:R8" si="3">IF(P7=0,0,P7/$F7)</f>
        <v>0.97271926127437836</v>
      </c>
      <c r="Q8" s="36">
        <f t="shared" si="3"/>
        <v>2.6322847618682709E-2</v>
      </c>
      <c r="R8" s="36">
        <f t="shared" si="3"/>
        <v>9.5789110693896321E-4</v>
      </c>
      <c r="U8" s="70"/>
      <c r="V8" s="70"/>
      <c r="W8" s="70"/>
      <c r="X8" s="70"/>
      <c r="Y8" s="70"/>
    </row>
    <row r="9" spans="1:25" ht="12" customHeight="1" x14ac:dyDescent="0.2">
      <c r="A9" s="159" t="s">
        <v>48</v>
      </c>
      <c r="B9" s="242" t="s">
        <v>47</v>
      </c>
      <c r="C9" s="243"/>
      <c r="D9" s="243"/>
      <c r="E9" s="244"/>
      <c r="F9" s="33">
        <v>3035</v>
      </c>
      <c r="G9" s="33">
        <v>11</v>
      </c>
      <c r="H9" s="33">
        <v>16</v>
      </c>
      <c r="I9" s="33">
        <v>121</v>
      </c>
      <c r="J9" s="33">
        <v>258</v>
      </c>
      <c r="K9" s="33">
        <v>372</v>
      </c>
      <c r="L9" s="33">
        <v>904</v>
      </c>
      <c r="M9" s="33">
        <v>441</v>
      </c>
      <c r="N9" s="33">
        <v>912</v>
      </c>
      <c r="O9" s="227">
        <v>108.20065897858319</v>
      </c>
      <c r="P9" s="33">
        <f t="shared" ref="P9" si="4">SUM(L9:N9)</f>
        <v>2257</v>
      </c>
      <c r="Q9" s="33">
        <f t="shared" ref="Q9" si="5">SUM(I9:K9)</f>
        <v>751</v>
      </c>
      <c r="R9" s="33">
        <f t="shared" ref="R9" si="6">SUM(G9:H9)</f>
        <v>27</v>
      </c>
    </row>
    <row r="10" spans="1:25" ht="12" customHeight="1" x14ac:dyDescent="0.2">
      <c r="A10" s="160"/>
      <c r="B10" s="245"/>
      <c r="C10" s="246"/>
      <c r="D10" s="246"/>
      <c r="E10" s="247"/>
      <c r="F10" s="36">
        <f t="shared" si="1"/>
        <v>1</v>
      </c>
      <c r="G10" s="29">
        <f t="shared" ref="G10:N10" si="7">IF(G9=0,0,G9/$F9)</f>
        <v>3.6243822075782538E-3</v>
      </c>
      <c r="H10" s="29">
        <f t="shared" si="7"/>
        <v>5.2718286655683688E-3</v>
      </c>
      <c r="I10" s="29">
        <f t="shared" si="7"/>
        <v>3.9868204283360791E-2</v>
      </c>
      <c r="J10" s="29">
        <f t="shared" si="7"/>
        <v>8.5008237232289952E-2</v>
      </c>
      <c r="K10" s="29">
        <f t="shared" si="7"/>
        <v>0.12257001647446458</v>
      </c>
      <c r="L10" s="29">
        <f t="shared" si="7"/>
        <v>0.29785831960461284</v>
      </c>
      <c r="M10" s="29">
        <f t="shared" si="7"/>
        <v>0.14530477759472818</v>
      </c>
      <c r="N10" s="29">
        <f t="shared" si="7"/>
        <v>0.30049423393739705</v>
      </c>
      <c r="O10" s="228"/>
      <c r="P10" s="36">
        <f t="shared" ref="P10:R10" si="8">IF(P9=0,0,P9/$F9)</f>
        <v>0.74365733113673804</v>
      </c>
      <c r="Q10" s="36">
        <f t="shared" si="8"/>
        <v>0.24744645799011533</v>
      </c>
      <c r="R10" s="36">
        <f t="shared" si="8"/>
        <v>8.8962108731466226E-3</v>
      </c>
      <c r="U10" s="70"/>
      <c r="V10" s="70"/>
      <c r="W10" s="70"/>
      <c r="X10" s="70"/>
      <c r="Y10" s="72"/>
    </row>
    <row r="11" spans="1:25" ht="12" customHeight="1" x14ac:dyDescent="0.2">
      <c r="A11" s="160"/>
      <c r="B11" s="242" t="s">
        <v>46</v>
      </c>
      <c r="C11" s="243"/>
      <c r="D11" s="243"/>
      <c r="E11" s="244"/>
      <c r="F11" s="33">
        <v>5576</v>
      </c>
      <c r="G11" s="33">
        <v>0</v>
      </c>
      <c r="H11" s="33">
        <v>48</v>
      </c>
      <c r="I11" s="33">
        <v>80</v>
      </c>
      <c r="J11" s="33">
        <v>112</v>
      </c>
      <c r="K11" s="33">
        <v>482</v>
      </c>
      <c r="L11" s="33">
        <v>1625</v>
      </c>
      <c r="M11" s="33">
        <v>859</v>
      </c>
      <c r="N11" s="33">
        <v>2370</v>
      </c>
      <c r="O11" s="227">
        <v>113.08088235294117</v>
      </c>
      <c r="P11" s="33">
        <f t="shared" ref="P11" si="9">SUM(L11:N11)</f>
        <v>4854</v>
      </c>
      <c r="Q11" s="33">
        <f t="shared" ref="Q11" si="10">SUM(I11:K11)</f>
        <v>674</v>
      </c>
      <c r="R11" s="33">
        <f t="shared" ref="R11" si="11">SUM(G11:H11)</f>
        <v>48</v>
      </c>
    </row>
    <row r="12" spans="1:25" ht="12" customHeight="1" x14ac:dyDescent="0.2">
      <c r="A12" s="160"/>
      <c r="B12" s="245"/>
      <c r="C12" s="246"/>
      <c r="D12" s="246"/>
      <c r="E12" s="247"/>
      <c r="F12" s="36">
        <f t="shared" ref="F12:F18" si="12">SUM(G12:N12)</f>
        <v>1</v>
      </c>
      <c r="G12" s="29">
        <f t="shared" ref="G12:N12" si="13">IF(G11=0,0,G11/$F11)</f>
        <v>0</v>
      </c>
      <c r="H12" s="29">
        <f t="shared" si="13"/>
        <v>8.60832137733142E-3</v>
      </c>
      <c r="I12" s="29">
        <f t="shared" si="13"/>
        <v>1.4347202295552367E-2</v>
      </c>
      <c r="J12" s="29">
        <f t="shared" si="13"/>
        <v>2.0086083213773313E-2</v>
      </c>
      <c r="K12" s="29">
        <f t="shared" si="13"/>
        <v>8.6441893830703012E-2</v>
      </c>
      <c r="L12" s="29">
        <f t="shared" si="13"/>
        <v>0.29142754662840747</v>
      </c>
      <c r="M12" s="29">
        <f t="shared" si="13"/>
        <v>0.15405308464849354</v>
      </c>
      <c r="N12" s="29">
        <f t="shared" si="13"/>
        <v>0.42503586800573889</v>
      </c>
      <c r="O12" s="228"/>
      <c r="P12" s="36">
        <f t="shared" ref="P12:R12" si="14">IF(P11=0,0,P11/$F11)</f>
        <v>0.87051649928263986</v>
      </c>
      <c r="Q12" s="36">
        <f t="shared" si="14"/>
        <v>0.1208751793400287</v>
      </c>
      <c r="R12" s="36">
        <f t="shared" si="14"/>
        <v>8.60832137733142E-3</v>
      </c>
      <c r="U12" s="70"/>
      <c r="V12" s="70"/>
      <c r="W12" s="70"/>
      <c r="X12" s="72"/>
      <c r="Y12" s="72"/>
    </row>
    <row r="13" spans="1:25" ht="12" customHeight="1" x14ac:dyDescent="0.2">
      <c r="A13" s="160"/>
      <c r="B13" s="242" t="s">
        <v>45</v>
      </c>
      <c r="C13" s="243"/>
      <c r="D13" s="243"/>
      <c r="E13" s="244"/>
      <c r="F13" s="33">
        <v>24908</v>
      </c>
      <c r="G13" s="33">
        <v>0</v>
      </c>
      <c r="H13" s="33">
        <v>0</v>
      </c>
      <c r="I13" s="33">
        <v>20</v>
      </c>
      <c r="J13" s="33">
        <v>18</v>
      </c>
      <c r="K13" s="33">
        <v>406</v>
      </c>
      <c r="L13" s="33">
        <v>4862</v>
      </c>
      <c r="M13" s="33">
        <v>8001</v>
      </c>
      <c r="N13" s="33">
        <v>11601</v>
      </c>
      <c r="O13" s="227">
        <v>116.72707563834912</v>
      </c>
      <c r="P13" s="33">
        <f t="shared" ref="P13" si="15">SUM(L13:N13)</f>
        <v>24464</v>
      </c>
      <c r="Q13" s="33">
        <f t="shared" ref="Q13" si="16">SUM(I13:K13)</f>
        <v>444</v>
      </c>
      <c r="R13" s="33">
        <f t="shared" ref="R13" si="17">SUM(G13:H13)</f>
        <v>0</v>
      </c>
    </row>
    <row r="14" spans="1:25" ht="12" customHeight="1" x14ac:dyDescent="0.2">
      <c r="A14" s="160"/>
      <c r="B14" s="245"/>
      <c r="C14" s="246"/>
      <c r="D14" s="246"/>
      <c r="E14" s="247"/>
      <c r="F14" s="36">
        <f t="shared" si="12"/>
        <v>1</v>
      </c>
      <c r="G14" s="29">
        <f t="shared" ref="G14:N14" si="18">IF(G13=0,0,G13/$F13)</f>
        <v>0</v>
      </c>
      <c r="H14" s="29">
        <f t="shared" si="18"/>
        <v>0</v>
      </c>
      <c r="I14" s="29">
        <f t="shared" si="18"/>
        <v>8.0295487393608478E-4</v>
      </c>
      <c r="J14" s="29">
        <f t="shared" si="18"/>
        <v>7.2265938654247637E-4</v>
      </c>
      <c r="K14" s="29">
        <f t="shared" si="18"/>
        <v>1.629998394090252E-2</v>
      </c>
      <c r="L14" s="29">
        <f t="shared" si="18"/>
        <v>0.19519832985386221</v>
      </c>
      <c r="M14" s="29">
        <f t="shared" si="18"/>
        <v>0.32122209731813073</v>
      </c>
      <c r="N14" s="29">
        <f t="shared" si="18"/>
        <v>0.46575397462662599</v>
      </c>
      <c r="O14" s="228"/>
      <c r="P14" s="36">
        <f t="shared" ref="P14:R14" si="19">IF(P13=0,0,P13/$F13)</f>
        <v>0.98217440179861892</v>
      </c>
      <c r="Q14" s="36">
        <f t="shared" si="19"/>
        <v>1.7825598201381083E-2</v>
      </c>
      <c r="R14" s="36">
        <f t="shared" si="19"/>
        <v>0</v>
      </c>
      <c r="U14" s="70"/>
      <c r="V14" s="70"/>
      <c r="W14" s="70"/>
      <c r="X14" s="72"/>
      <c r="Y14" s="70"/>
    </row>
    <row r="15" spans="1:25" ht="12" customHeight="1" x14ac:dyDescent="0.2">
      <c r="A15" s="160"/>
      <c r="B15" s="242" t="s">
        <v>44</v>
      </c>
      <c r="C15" s="243"/>
      <c r="D15" s="243"/>
      <c r="E15" s="244"/>
      <c r="F15" s="33">
        <v>11564</v>
      </c>
      <c r="G15" s="33">
        <v>0</v>
      </c>
      <c r="H15" s="33">
        <v>0</v>
      </c>
      <c r="I15" s="33">
        <v>0</v>
      </c>
      <c r="J15" s="33">
        <v>0</v>
      </c>
      <c r="K15" s="33">
        <v>39</v>
      </c>
      <c r="L15" s="33">
        <v>1036</v>
      </c>
      <c r="M15" s="33">
        <v>2527</v>
      </c>
      <c r="N15" s="33">
        <v>7962</v>
      </c>
      <c r="O15" s="227">
        <v>119.58206502940159</v>
      </c>
      <c r="P15" s="33">
        <f t="shared" ref="P15" si="20">SUM(L15:N15)</f>
        <v>11525</v>
      </c>
      <c r="Q15" s="33">
        <f t="shared" ref="Q15" si="21">SUM(I15:K15)</f>
        <v>39</v>
      </c>
      <c r="R15" s="33">
        <f t="shared" ref="R15" si="22">SUM(G15:H15)</f>
        <v>0</v>
      </c>
    </row>
    <row r="16" spans="1:25" ht="12" customHeight="1" x14ac:dyDescent="0.2">
      <c r="A16" s="160"/>
      <c r="B16" s="245"/>
      <c r="C16" s="246"/>
      <c r="D16" s="246"/>
      <c r="E16" s="247"/>
      <c r="F16" s="36">
        <f t="shared" si="12"/>
        <v>1</v>
      </c>
      <c r="G16" s="29">
        <f t="shared" ref="G16:N16" si="23">IF(G15=0,0,G15/$F15)</f>
        <v>0</v>
      </c>
      <c r="H16" s="29">
        <f t="shared" si="23"/>
        <v>0</v>
      </c>
      <c r="I16" s="29">
        <f t="shared" si="23"/>
        <v>0</v>
      </c>
      <c r="J16" s="29">
        <f t="shared" si="23"/>
        <v>0</v>
      </c>
      <c r="K16" s="29">
        <f t="shared" si="23"/>
        <v>3.37253545485991E-3</v>
      </c>
      <c r="L16" s="29">
        <f t="shared" si="23"/>
        <v>8.9588377723970949E-2</v>
      </c>
      <c r="M16" s="29">
        <f t="shared" si="23"/>
        <v>0.21852300242130751</v>
      </c>
      <c r="N16" s="29">
        <f t="shared" si="23"/>
        <v>0.68851608439986167</v>
      </c>
      <c r="O16" s="228"/>
      <c r="P16" s="36">
        <f t="shared" ref="P16:R16" si="24">IF(P15=0,0,P15/$F15)</f>
        <v>0.99662746454514006</v>
      </c>
      <c r="Q16" s="36">
        <f t="shared" si="24"/>
        <v>3.37253545485991E-3</v>
      </c>
      <c r="R16" s="36">
        <f t="shared" si="24"/>
        <v>0</v>
      </c>
      <c r="U16" s="70"/>
      <c r="V16" s="70"/>
      <c r="W16" s="70"/>
      <c r="X16" s="72"/>
      <c r="Y16" s="72"/>
    </row>
    <row r="17" spans="1:25" ht="12" customHeight="1" x14ac:dyDescent="0.2">
      <c r="A17" s="160"/>
      <c r="B17" s="242" t="s">
        <v>43</v>
      </c>
      <c r="C17" s="243"/>
      <c r="D17" s="243"/>
      <c r="E17" s="244"/>
      <c r="F17" s="33">
        <v>33214</v>
      </c>
      <c r="G17" s="33">
        <v>0</v>
      </c>
      <c r="H17" s="33">
        <v>0</v>
      </c>
      <c r="I17" s="33">
        <v>153</v>
      </c>
      <c r="J17" s="33">
        <v>0</v>
      </c>
      <c r="K17" s="33">
        <v>0</v>
      </c>
      <c r="L17" s="33">
        <v>2036</v>
      </c>
      <c r="M17" s="33">
        <v>4272</v>
      </c>
      <c r="N17" s="33">
        <v>26753</v>
      </c>
      <c r="O17" s="227">
        <v>121.96472872884928</v>
      </c>
      <c r="P17" s="33">
        <f t="shared" ref="P17" si="25">SUM(L17:N17)</f>
        <v>33061</v>
      </c>
      <c r="Q17" s="33">
        <f t="shared" ref="Q17" si="26">SUM(I17:K17)</f>
        <v>153</v>
      </c>
      <c r="R17" s="33">
        <f t="shared" ref="R17" si="27">SUM(G17:H17)</f>
        <v>0</v>
      </c>
    </row>
    <row r="18" spans="1:25" ht="12" customHeight="1" x14ac:dyDescent="0.2">
      <c r="A18" s="161"/>
      <c r="B18" s="245"/>
      <c r="C18" s="246"/>
      <c r="D18" s="246"/>
      <c r="E18" s="247"/>
      <c r="F18" s="36">
        <f t="shared" si="12"/>
        <v>1</v>
      </c>
      <c r="G18" s="29">
        <f t="shared" ref="G18:N18" si="28">IF(G17=0,0,G17/$F17)</f>
        <v>0</v>
      </c>
      <c r="H18" s="29">
        <f t="shared" si="28"/>
        <v>0</v>
      </c>
      <c r="I18" s="29">
        <f t="shared" si="28"/>
        <v>4.606491238634311E-3</v>
      </c>
      <c r="J18" s="29">
        <f t="shared" si="28"/>
        <v>0</v>
      </c>
      <c r="K18" s="29">
        <f t="shared" si="28"/>
        <v>0</v>
      </c>
      <c r="L18" s="29">
        <f t="shared" si="28"/>
        <v>6.1299452038297106E-2</v>
      </c>
      <c r="M18" s="29">
        <f t="shared" si="28"/>
        <v>0.12862046125127957</v>
      </c>
      <c r="N18" s="29">
        <f t="shared" si="28"/>
        <v>0.80547359547178898</v>
      </c>
      <c r="O18" s="228"/>
      <c r="P18" s="36">
        <f t="shared" ref="P18:R18" si="29">IF(P17=0,0,P17/$F17)</f>
        <v>0.99539350876136568</v>
      </c>
      <c r="Q18" s="36">
        <f t="shared" si="29"/>
        <v>4.606491238634311E-3</v>
      </c>
      <c r="R18" s="36">
        <f t="shared" si="29"/>
        <v>0</v>
      </c>
      <c r="U18" s="71"/>
      <c r="V18" s="71"/>
      <c r="W18" s="71"/>
      <c r="X18" s="71"/>
      <c r="Y18" s="71"/>
    </row>
    <row r="19" spans="1:25" ht="12" customHeight="1" x14ac:dyDescent="0.2">
      <c r="A19" s="156" t="s">
        <v>42</v>
      </c>
      <c r="B19" s="156" t="s">
        <v>41</v>
      </c>
      <c r="C19" s="35"/>
      <c r="D19" s="231" t="s">
        <v>15</v>
      </c>
      <c r="E19" s="34"/>
      <c r="F19" s="33">
        <f>SUM(F67,F65,F63,F61,F59,F57,F55,F53,F51,F49,F47,F45,F43,F41,F39,F37,F35,F33,F31,F29,F27,F25,F23,F21)</f>
        <v>38665</v>
      </c>
      <c r="G19" s="33">
        <f>SUM(G67,G65,G63,G61,G59,G57,G55,G53,G51,G49,G47,G45,G43,G41,G39,G37,G35,G33,G31,G29,G27,G25,G23,G21)</f>
        <v>0</v>
      </c>
      <c r="H19" s="33">
        <f t="shared" ref="H19:N19" si="30">SUM(H67,H65,H63,H61,H59,H57,H55,H53,H51,H49,H47,H45,H43,H41,H39,H37,H35,H33,H31,H29,H27,H25,H23,H21)</f>
        <v>0</v>
      </c>
      <c r="I19" s="33">
        <f t="shared" si="30"/>
        <v>0</v>
      </c>
      <c r="J19" s="33">
        <f t="shared" si="30"/>
        <v>0</v>
      </c>
      <c r="K19" s="33">
        <f t="shared" si="30"/>
        <v>223</v>
      </c>
      <c r="L19" s="33">
        <f t="shared" si="30"/>
        <v>4331</v>
      </c>
      <c r="M19" s="33">
        <f t="shared" si="30"/>
        <v>8677</v>
      </c>
      <c r="N19" s="33">
        <f t="shared" si="30"/>
        <v>25434</v>
      </c>
      <c r="O19" s="227">
        <v>119.89859045648519</v>
      </c>
      <c r="P19" s="33">
        <f t="shared" ref="P19" si="31">SUM(L19:N19)</f>
        <v>38442</v>
      </c>
      <c r="Q19" s="33">
        <f t="shared" ref="Q19" si="32">SUM(I19:K19)</f>
        <v>223</v>
      </c>
      <c r="R19" s="33">
        <f t="shared" ref="R19" si="33">SUM(G19:H19)</f>
        <v>0</v>
      </c>
    </row>
    <row r="20" spans="1:25" ht="12" customHeight="1" x14ac:dyDescent="0.2">
      <c r="A20" s="157"/>
      <c r="B20" s="157"/>
      <c r="C20" s="32"/>
      <c r="D20" s="232"/>
      <c r="E20" s="31"/>
      <c r="F20" s="36">
        <f t="shared" si="1"/>
        <v>1</v>
      </c>
      <c r="G20" s="29">
        <f t="shared" ref="G20:N20" si="34">IF(G19=0,0,G19/$F19)</f>
        <v>0</v>
      </c>
      <c r="H20" s="29">
        <f t="shared" si="34"/>
        <v>0</v>
      </c>
      <c r="I20" s="29">
        <f t="shared" si="34"/>
        <v>0</v>
      </c>
      <c r="J20" s="29">
        <f t="shared" si="34"/>
        <v>0</v>
      </c>
      <c r="K20" s="29">
        <f t="shared" si="34"/>
        <v>5.7674899780162936E-3</v>
      </c>
      <c r="L20" s="29">
        <f t="shared" si="34"/>
        <v>0.11201344885555412</v>
      </c>
      <c r="M20" s="29">
        <f t="shared" si="34"/>
        <v>0.22441484546747706</v>
      </c>
      <c r="N20" s="29">
        <f t="shared" si="34"/>
        <v>0.65780421569895253</v>
      </c>
      <c r="O20" s="228"/>
      <c r="P20" s="36">
        <f t="shared" ref="P20:R20" si="35">IF(P19=0,0,P19/$F19)</f>
        <v>0.99423251002198365</v>
      </c>
      <c r="Q20" s="36">
        <f t="shared" si="35"/>
        <v>5.7674899780162936E-3</v>
      </c>
      <c r="R20" s="36">
        <f t="shared" si="35"/>
        <v>0</v>
      </c>
      <c r="U20" s="70"/>
      <c r="V20" s="70"/>
      <c r="W20" s="72"/>
      <c r="X20" s="72"/>
      <c r="Y20" s="72"/>
    </row>
    <row r="21" spans="1:25" ht="12" customHeight="1" x14ac:dyDescent="0.2">
      <c r="A21" s="157"/>
      <c r="B21" s="157"/>
      <c r="C21" s="35"/>
      <c r="D21" s="231" t="s">
        <v>354</v>
      </c>
      <c r="E21" s="34"/>
      <c r="F21" s="33">
        <v>4922</v>
      </c>
      <c r="G21" s="33">
        <v>0</v>
      </c>
      <c r="H21" s="33">
        <v>0</v>
      </c>
      <c r="I21" s="33">
        <v>0</v>
      </c>
      <c r="J21" s="33">
        <v>0</v>
      </c>
      <c r="K21" s="33">
        <v>0</v>
      </c>
      <c r="L21" s="33">
        <v>1457</v>
      </c>
      <c r="M21" s="33">
        <v>2522</v>
      </c>
      <c r="N21" s="33">
        <v>943</v>
      </c>
      <c r="O21" s="227">
        <v>112.92848435595286</v>
      </c>
      <c r="P21" s="33">
        <f t="shared" ref="P21" si="36">SUM(L21:N21)</f>
        <v>4922</v>
      </c>
      <c r="Q21" s="33">
        <f t="shared" ref="Q21" si="37">SUM(I21:K21)</f>
        <v>0</v>
      </c>
      <c r="R21" s="33">
        <f t="shared" ref="R21" si="38">SUM(G21:H21)</f>
        <v>0</v>
      </c>
    </row>
    <row r="22" spans="1:25" ht="12" customHeight="1" x14ac:dyDescent="0.2">
      <c r="A22" s="157"/>
      <c r="B22" s="157"/>
      <c r="C22" s="32"/>
      <c r="D22" s="232"/>
      <c r="E22" s="31"/>
      <c r="F22" s="36">
        <f t="shared" ref="F22:F68" si="39">SUM(G22:N22)</f>
        <v>0.99999999999999989</v>
      </c>
      <c r="G22" s="29">
        <f t="shared" ref="G22:N22" si="40">IF(G21=0,0,G21/$F21)</f>
        <v>0</v>
      </c>
      <c r="H22" s="29">
        <f t="shared" si="40"/>
        <v>0</v>
      </c>
      <c r="I22" s="29">
        <f t="shared" si="40"/>
        <v>0</v>
      </c>
      <c r="J22" s="29">
        <f t="shared" si="40"/>
        <v>0</v>
      </c>
      <c r="K22" s="29">
        <f t="shared" si="40"/>
        <v>0</v>
      </c>
      <c r="L22" s="29">
        <f t="shared" si="40"/>
        <v>0.29601787891101178</v>
      </c>
      <c r="M22" s="29">
        <f t="shared" si="40"/>
        <v>0.51239333604225923</v>
      </c>
      <c r="N22" s="29">
        <f t="shared" si="40"/>
        <v>0.19158878504672897</v>
      </c>
      <c r="O22" s="228"/>
      <c r="P22" s="36">
        <f t="shared" ref="P22:R22" si="41">IF(P21=0,0,P21/$F21)</f>
        <v>1</v>
      </c>
      <c r="Q22" s="36">
        <f t="shared" si="41"/>
        <v>0</v>
      </c>
      <c r="R22" s="36">
        <f t="shared" si="41"/>
        <v>0</v>
      </c>
      <c r="U22" s="70"/>
      <c r="V22" s="70"/>
      <c r="W22" s="72"/>
      <c r="X22" s="72"/>
      <c r="Y22" s="72"/>
    </row>
    <row r="23" spans="1:25" ht="12" customHeight="1" x14ac:dyDescent="0.2">
      <c r="A23" s="157"/>
      <c r="B23" s="157"/>
      <c r="C23" s="35"/>
      <c r="D23" s="231" t="s">
        <v>355</v>
      </c>
      <c r="E23" s="34"/>
      <c r="F23" s="33">
        <v>432</v>
      </c>
      <c r="G23" s="33">
        <v>0</v>
      </c>
      <c r="H23" s="33">
        <v>0</v>
      </c>
      <c r="I23" s="33">
        <v>0</v>
      </c>
      <c r="J23" s="33">
        <v>0</v>
      </c>
      <c r="K23" s="33">
        <v>0</v>
      </c>
      <c r="L23" s="33">
        <v>18</v>
      </c>
      <c r="M23" s="33">
        <v>414</v>
      </c>
      <c r="N23" s="33">
        <v>0</v>
      </c>
      <c r="O23" s="227">
        <v>111.16898148148148</v>
      </c>
      <c r="P23" s="33">
        <f t="shared" ref="P23" si="42">SUM(L23:N23)</f>
        <v>432</v>
      </c>
      <c r="Q23" s="33">
        <f t="shared" ref="Q23" si="43">SUM(I23:K23)</f>
        <v>0</v>
      </c>
      <c r="R23" s="33">
        <f t="shared" ref="R23" si="44">SUM(G23:H23)</f>
        <v>0</v>
      </c>
    </row>
    <row r="24" spans="1:25" ht="12" customHeight="1" x14ac:dyDescent="0.2">
      <c r="A24" s="157"/>
      <c r="B24" s="157"/>
      <c r="C24" s="32"/>
      <c r="D24" s="232"/>
      <c r="E24" s="31"/>
      <c r="F24" s="36">
        <f t="shared" si="39"/>
        <v>1</v>
      </c>
      <c r="G24" s="29">
        <f t="shared" ref="G24:N24" si="45">IF(G23=0,0,G23/$F23)</f>
        <v>0</v>
      </c>
      <c r="H24" s="29">
        <f t="shared" si="45"/>
        <v>0</v>
      </c>
      <c r="I24" s="29">
        <f t="shared" si="45"/>
        <v>0</v>
      </c>
      <c r="J24" s="29">
        <f t="shared" si="45"/>
        <v>0</v>
      </c>
      <c r="K24" s="29">
        <f t="shared" si="45"/>
        <v>0</v>
      </c>
      <c r="L24" s="29">
        <f t="shared" si="45"/>
        <v>4.1666666666666664E-2</v>
      </c>
      <c r="M24" s="29">
        <f t="shared" si="45"/>
        <v>0.95833333333333337</v>
      </c>
      <c r="N24" s="29">
        <f t="shared" si="45"/>
        <v>0</v>
      </c>
      <c r="O24" s="228"/>
      <c r="P24" s="36">
        <f t="shared" ref="P24:R24" si="46">IF(P23=0,0,P23/$F23)</f>
        <v>1</v>
      </c>
      <c r="Q24" s="36">
        <f t="shared" si="46"/>
        <v>0</v>
      </c>
      <c r="R24" s="36">
        <f t="shared" si="46"/>
        <v>0</v>
      </c>
      <c r="U24" s="70"/>
      <c r="V24" s="70"/>
      <c r="W24" s="72"/>
      <c r="X24" s="72"/>
      <c r="Y24" s="72"/>
    </row>
    <row r="25" spans="1:25" ht="12" customHeight="1" x14ac:dyDescent="0.2">
      <c r="A25" s="157"/>
      <c r="B25" s="157"/>
      <c r="C25" s="35"/>
      <c r="D25" s="231" t="s">
        <v>356</v>
      </c>
      <c r="E25" s="34"/>
      <c r="F25" s="33">
        <v>1032</v>
      </c>
      <c r="G25" s="33">
        <v>0</v>
      </c>
      <c r="H25" s="33">
        <v>0</v>
      </c>
      <c r="I25" s="33">
        <v>0</v>
      </c>
      <c r="J25" s="33">
        <v>0</v>
      </c>
      <c r="K25" s="33">
        <v>108</v>
      </c>
      <c r="L25" s="33">
        <v>757</v>
      </c>
      <c r="M25" s="33">
        <v>167</v>
      </c>
      <c r="N25" s="33">
        <v>0</v>
      </c>
      <c r="O25" s="227">
        <v>104.91375968992249</v>
      </c>
      <c r="P25" s="33">
        <f t="shared" ref="P25" si="47">SUM(L25:N25)</f>
        <v>924</v>
      </c>
      <c r="Q25" s="33">
        <f t="shared" ref="Q25" si="48">SUM(I25:K25)</f>
        <v>108</v>
      </c>
      <c r="R25" s="33">
        <f t="shared" ref="R25" si="49">SUM(G25:H25)</f>
        <v>0</v>
      </c>
    </row>
    <row r="26" spans="1:25" ht="12" customHeight="1" x14ac:dyDescent="0.2">
      <c r="A26" s="157"/>
      <c r="B26" s="157"/>
      <c r="C26" s="32"/>
      <c r="D26" s="232"/>
      <c r="E26" s="31"/>
      <c r="F26" s="36">
        <f t="shared" si="39"/>
        <v>1</v>
      </c>
      <c r="G26" s="29">
        <f t="shared" ref="G26:N26" si="50">IF(G25=0,0,G25/$F25)</f>
        <v>0</v>
      </c>
      <c r="H26" s="29">
        <f t="shared" si="50"/>
        <v>0</v>
      </c>
      <c r="I26" s="29">
        <f t="shared" si="50"/>
        <v>0</v>
      </c>
      <c r="J26" s="29">
        <f t="shared" si="50"/>
        <v>0</v>
      </c>
      <c r="K26" s="29">
        <f t="shared" si="50"/>
        <v>0.10465116279069768</v>
      </c>
      <c r="L26" s="29">
        <f t="shared" si="50"/>
        <v>0.73352713178294571</v>
      </c>
      <c r="M26" s="29">
        <f t="shared" si="50"/>
        <v>0.1618217054263566</v>
      </c>
      <c r="N26" s="29">
        <f t="shared" si="50"/>
        <v>0</v>
      </c>
      <c r="O26" s="228"/>
      <c r="P26" s="36">
        <f t="shared" ref="P26:R26" si="51">IF(P25=0,0,P25/$F25)</f>
        <v>0.89534883720930236</v>
      </c>
      <c r="Q26" s="36">
        <f t="shared" si="51"/>
        <v>0.10465116279069768</v>
      </c>
      <c r="R26" s="36">
        <f t="shared" si="51"/>
        <v>0</v>
      </c>
      <c r="U26" s="70"/>
      <c r="V26" s="70"/>
      <c r="W26" s="72"/>
      <c r="X26" s="72"/>
      <c r="Y26" s="72"/>
    </row>
    <row r="27" spans="1:25" ht="12" customHeight="1" x14ac:dyDescent="0.2">
      <c r="A27" s="157"/>
      <c r="B27" s="157"/>
      <c r="C27" s="35"/>
      <c r="D27" s="231" t="s">
        <v>357</v>
      </c>
      <c r="E27" s="34"/>
      <c r="F27" s="33">
        <v>117</v>
      </c>
      <c r="G27" s="33">
        <v>0</v>
      </c>
      <c r="H27" s="33">
        <v>0</v>
      </c>
      <c r="I27" s="33">
        <v>0</v>
      </c>
      <c r="J27" s="33">
        <v>0</v>
      </c>
      <c r="K27" s="33">
        <v>0</v>
      </c>
      <c r="L27" s="33">
        <v>0</v>
      </c>
      <c r="M27" s="33">
        <v>117</v>
      </c>
      <c r="N27" s="33">
        <v>0</v>
      </c>
      <c r="O27" s="227">
        <v>115.2051282051282</v>
      </c>
      <c r="P27" s="33">
        <f t="shared" ref="P27" si="52">SUM(L27:N27)</f>
        <v>117</v>
      </c>
      <c r="Q27" s="33">
        <f t="shared" ref="Q27" si="53">SUM(I27:K27)</f>
        <v>0</v>
      </c>
      <c r="R27" s="33">
        <f t="shared" ref="R27" si="54">SUM(G27:H27)</f>
        <v>0</v>
      </c>
    </row>
    <row r="28" spans="1:25" ht="12" customHeight="1" x14ac:dyDescent="0.2">
      <c r="A28" s="157"/>
      <c r="B28" s="157"/>
      <c r="C28" s="32"/>
      <c r="D28" s="232"/>
      <c r="E28" s="31"/>
      <c r="F28" s="36">
        <f t="shared" si="39"/>
        <v>1</v>
      </c>
      <c r="G28" s="29">
        <f t="shared" ref="G28:N28" si="55">IF(G27=0,0,G27/$F27)</f>
        <v>0</v>
      </c>
      <c r="H28" s="29">
        <f t="shared" si="55"/>
        <v>0</v>
      </c>
      <c r="I28" s="29">
        <f t="shared" si="55"/>
        <v>0</v>
      </c>
      <c r="J28" s="29">
        <f t="shared" si="55"/>
        <v>0</v>
      </c>
      <c r="K28" s="29">
        <f t="shared" si="55"/>
        <v>0</v>
      </c>
      <c r="L28" s="29">
        <f t="shared" si="55"/>
        <v>0</v>
      </c>
      <c r="M28" s="29">
        <f t="shared" si="55"/>
        <v>1</v>
      </c>
      <c r="N28" s="29">
        <f t="shared" si="55"/>
        <v>0</v>
      </c>
      <c r="O28" s="228"/>
      <c r="P28" s="36">
        <f t="shared" ref="P28:R28" si="56">IF(P27=0,0,P27/$F27)</f>
        <v>1</v>
      </c>
      <c r="Q28" s="36">
        <f t="shared" si="56"/>
        <v>0</v>
      </c>
      <c r="R28" s="36">
        <f t="shared" si="56"/>
        <v>0</v>
      </c>
      <c r="U28" s="70"/>
      <c r="V28" s="70"/>
      <c r="W28" s="72"/>
      <c r="X28" s="72"/>
      <c r="Y28" s="72"/>
    </row>
    <row r="29" spans="1:25" ht="12" customHeight="1" x14ac:dyDescent="0.2">
      <c r="A29" s="157"/>
      <c r="B29" s="157"/>
      <c r="C29" s="35"/>
      <c r="D29" s="231" t="s">
        <v>358</v>
      </c>
      <c r="E29" s="34"/>
      <c r="F29" s="33">
        <v>671</v>
      </c>
      <c r="G29" s="33">
        <v>0</v>
      </c>
      <c r="H29" s="33">
        <v>0</v>
      </c>
      <c r="I29" s="33">
        <v>0</v>
      </c>
      <c r="J29" s="33">
        <v>0</v>
      </c>
      <c r="K29" s="33">
        <v>0</v>
      </c>
      <c r="L29" s="33">
        <v>107</v>
      </c>
      <c r="M29" s="33">
        <v>217</v>
      </c>
      <c r="N29" s="33">
        <v>347</v>
      </c>
      <c r="O29" s="227">
        <v>116.11773472429211</v>
      </c>
      <c r="P29" s="33">
        <f t="shared" ref="P29" si="57">SUM(L29:N29)</f>
        <v>671</v>
      </c>
      <c r="Q29" s="33">
        <f t="shared" ref="Q29" si="58">SUM(I29:K29)</f>
        <v>0</v>
      </c>
      <c r="R29" s="33">
        <f t="shared" ref="R29" si="59">SUM(G29:H29)</f>
        <v>0</v>
      </c>
    </row>
    <row r="30" spans="1:25" ht="12" customHeight="1" x14ac:dyDescent="0.2">
      <c r="A30" s="157"/>
      <c r="B30" s="157"/>
      <c r="C30" s="32"/>
      <c r="D30" s="232"/>
      <c r="E30" s="31"/>
      <c r="F30" s="36">
        <f t="shared" si="39"/>
        <v>1</v>
      </c>
      <c r="G30" s="29">
        <f t="shared" ref="G30:N30" si="60">IF(G29=0,0,G29/$F29)</f>
        <v>0</v>
      </c>
      <c r="H30" s="29">
        <f t="shared" si="60"/>
        <v>0</v>
      </c>
      <c r="I30" s="29">
        <f t="shared" si="60"/>
        <v>0</v>
      </c>
      <c r="J30" s="29">
        <f t="shared" si="60"/>
        <v>0</v>
      </c>
      <c r="K30" s="29">
        <f t="shared" si="60"/>
        <v>0</v>
      </c>
      <c r="L30" s="29">
        <f t="shared" si="60"/>
        <v>0.15946348733233978</v>
      </c>
      <c r="M30" s="29">
        <f t="shared" si="60"/>
        <v>0.32339791356184799</v>
      </c>
      <c r="N30" s="29">
        <f t="shared" si="60"/>
        <v>0.51713859910581217</v>
      </c>
      <c r="O30" s="228"/>
      <c r="P30" s="36">
        <f t="shared" ref="P30:R30" si="61">IF(P29=0,0,P29/$F29)</f>
        <v>1</v>
      </c>
      <c r="Q30" s="36">
        <f t="shared" si="61"/>
        <v>0</v>
      </c>
      <c r="R30" s="36">
        <f t="shared" si="61"/>
        <v>0</v>
      </c>
      <c r="U30" s="70"/>
      <c r="V30" s="70"/>
      <c r="W30" s="72"/>
      <c r="X30" s="72"/>
      <c r="Y30" s="72"/>
    </row>
    <row r="31" spans="1:25" ht="12" customHeight="1" x14ac:dyDescent="0.2">
      <c r="A31" s="157"/>
      <c r="B31" s="157"/>
      <c r="C31" s="35"/>
      <c r="D31" s="231" t="s">
        <v>359</v>
      </c>
      <c r="E31" s="34"/>
      <c r="F31" s="33">
        <v>99</v>
      </c>
      <c r="G31" s="33">
        <v>0</v>
      </c>
      <c r="H31" s="33">
        <v>0</v>
      </c>
      <c r="I31" s="33">
        <v>0</v>
      </c>
      <c r="J31" s="33">
        <v>0</v>
      </c>
      <c r="K31" s="33">
        <v>0</v>
      </c>
      <c r="L31" s="33">
        <v>0</v>
      </c>
      <c r="M31" s="33">
        <v>0</v>
      </c>
      <c r="N31" s="33">
        <v>99</v>
      </c>
      <c r="O31" s="227">
        <v>122</v>
      </c>
      <c r="P31" s="33">
        <f t="shared" ref="P31" si="62">SUM(L31:N31)</f>
        <v>99</v>
      </c>
      <c r="Q31" s="33">
        <f t="shared" ref="Q31" si="63">SUM(I31:K31)</f>
        <v>0</v>
      </c>
      <c r="R31" s="33">
        <f t="shared" ref="R31" si="64">SUM(G31:H31)</f>
        <v>0</v>
      </c>
    </row>
    <row r="32" spans="1:25" ht="12" customHeight="1" x14ac:dyDescent="0.2">
      <c r="A32" s="157"/>
      <c r="B32" s="157"/>
      <c r="C32" s="32"/>
      <c r="D32" s="232"/>
      <c r="E32" s="31"/>
      <c r="F32" s="36">
        <f t="shared" si="39"/>
        <v>1</v>
      </c>
      <c r="G32" s="29">
        <f t="shared" ref="G32:N32" si="65">IF(G31=0,0,G31/$F31)</f>
        <v>0</v>
      </c>
      <c r="H32" s="29">
        <f t="shared" si="65"/>
        <v>0</v>
      </c>
      <c r="I32" s="29">
        <f t="shared" si="65"/>
        <v>0</v>
      </c>
      <c r="J32" s="29">
        <f t="shared" si="65"/>
        <v>0</v>
      </c>
      <c r="K32" s="29">
        <f t="shared" si="65"/>
        <v>0</v>
      </c>
      <c r="L32" s="29">
        <f t="shared" si="65"/>
        <v>0</v>
      </c>
      <c r="M32" s="29">
        <f t="shared" si="65"/>
        <v>0</v>
      </c>
      <c r="N32" s="29">
        <f t="shared" si="65"/>
        <v>1</v>
      </c>
      <c r="O32" s="228"/>
      <c r="P32" s="36">
        <f t="shared" ref="P32:R32" si="66">IF(P31=0,0,P31/$F31)</f>
        <v>1</v>
      </c>
      <c r="Q32" s="36">
        <f t="shared" si="66"/>
        <v>0</v>
      </c>
      <c r="R32" s="36">
        <f t="shared" si="66"/>
        <v>0</v>
      </c>
      <c r="U32" s="70"/>
      <c r="V32" s="70"/>
      <c r="W32" s="72"/>
      <c r="X32" s="72"/>
      <c r="Y32" s="72"/>
    </row>
    <row r="33" spans="1:25" ht="12" customHeight="1" x14ac:dyDescent="0.2">
      <c r="A33" s="157"/>
      <c r="B33" s="157"/>
      <c r="C33" s="35"/>
      <c r="D33" s="231" t="s">
        <v>360</v>
      </c>
      <c r="E33" s="34"/>
      <c r="F33" s="33">
        <v>769</v>
      </c>
      <c r="G33" s="33">
        <v>0</v>
      </c>
      <c r="H33" s="33">
        <v>0</v>
      </c>
      <c r="I33" s="33">
        <v>0</v>
      </c>
      <c r="J33" s="33">
        <v>0</v>
      </c>
      <c r="K33" s="33">
        <v>0</v>
      </c>
      <c r="L33" s="33">
        <v>387</v>
      </c>
      <c r="M33" s="33">
        <v>299</v>
      </c>
      <c r="N33" s="33">
        <v>83</v>
      </c>
      <c r="O33" s="227">
        <v>112.21456436931079</v>
      </c>
      <c r="P33" s="33">
        <f t="shared" ref="P33" si="67">SUM(L33:N33)</f>
        <v>769</v>
      </c>
      <c r="Q33" s="33">
        <f t="shared" ref="Q33" si="68">SUM(I33:K33)</f>
        <v>0</v>
      </c>
      <c r="R33" s="33">
        <f t="shared" ref="R33" si="69">SUM(G33:H33)</f>
        <v>0</v>
      </c>
    </row>
    <row r="34" spans="1:25" ht="12" customHeight="1" x14ac:dyDescent="0.2">
      <c r="A34" s="157"/>
      <c r="B34" s="157"/>
      <c r="C34" s="32"/>
      <c r="D34" s="232"/>
      <c r="E34" s="31"/>
      <c r="F34" s="36">
        <f t="shared" si="39"/>
        <v>1</v>
      </c>
      <c r="G34" s="29">
        <f t="shared" ref="G34:N34" si="70">IF(G33=0,0,G33/$F33)</f>
        <v>0</v>
      </c>
      <c r="H34" s="29">
        <f t="shared" si="70"/>
        <v>0</v>
      </c>
      <c r="I34" s="29">
        <f t="shared" si="70"/>
        <v>0</v>
      </c>
      <c r="J34" s="29">
        <f t="shared" si="70"/>
        <v>0</v>
      </c>
      <c r="K34" s="29">
        <f t="shared" si="70"/>
        <v>0</v>
      </c>
      <c r="L34" s="29">
        <f t="shared" si="70"/>
        <v>0.50325097529258778</v>
      </c>
      <c r="M34" s="29">
        <f t="shared" si="70"/>
        <v>0.38881664499349805</v>
      </c>
      <c r="N34" s="29">
        <f t="shared" si="70"/>
        <v>0.10793237971391417</v>
      </c>
      <c r="O34" s="228"/>
      <c r="P34" s="36">
        <f t="shared" ref="P34:R34" si="71">IF(P33=0,0,P33/$F33)</f>
        <v>1</v>
      </c>
      <c r="Q34" s="36">
        <f t="shared" si="71"/>
        <v>0</v>
      </c>
      <c r="R34" s="36">
        <f t="shared" si="71"/>
        <v>0</v>
      </c>
      <c r="U34" s="70"/>
      <c r="V34" s="70"/>
      <c r="W34" s="72"/>
      <c r="X34" s="72"/>
      <c r="Y34" s="72"/>
    </row>
    <row r="35" spans="1:25" ht="12" customHeight="1" x14ac:dyDescent="0.2">
      <c r="A35" s="157"/>
      <c r="B35" s="157"/>
      <c r="C35" s="35"/>
      <c r="D35" s="231" t="s">
        <v>361</v>
      </c>
      <c r="E35" s="34"/>
      <c r="F35" s="33">
        <v>2554</v>
      </c>
      <c r="G35" s="33">
        <v>0</v>
      </c>
      <c r="H35" s="33">
        <v>0</v>
      </c>
      <c r="I35" s="33">
        <v>0</v>
      </c>
      <c r="J35" s="33">
        <v>0</v>
      </c>
      <c r="K35" s="33">
        <v>0</v>
      </c>
      <c r="L35" s="33">
        <v>0</v>
      </c>
      <c r="M35" s="33">
        <v>0</v>
      </c>
      <c r="N35" s="33">
        <v>2554</v>
      </c>
      <c r="O35" s="227">
        <v>123.16523101018011</v>
      </c>
      <c r="P35" s="33">
        <f t="shared" ref="P35" si="72">SUM(L35:N35)</f>
        <v>2554</v>
      </c>
      <c r="Q35" s="33">
        <f t="shared" ref="Q35" si="73">SUM(I35:K35)</f>
        <v>0</v>
      </c>
      <c r="R35" s="33">
        <f t="shared" ref="R35" si="74">SUM(G35:H35)</f>
        <v>0</v>
      </c>
    </row>
    <row r="36" spans="1:25" ht="12" customHeight="1" x14ac:dyDescent="0.2">
      <c r="A36" s="157"/>
      <c r="B36" s="157"/>
      <c r="C36" s="32"/>
      <c r="D36" s="232"/>
      <c r="E36" s="31"/>
      <c r="F36" s="36">
        <f t="shared" si="39"/>
        <v>1</v>
      </c>
      <c r="G36" s="29">
        <f t="shared" ref="G36:N36" si="75">IF(G35=0,0,G35/$F35)</f>
        <v>0</v>
      </c>
      <c r="H36" s="29">
        <f t="shared" si="75"/>
        <v>0</v>
      </c>
      <c r="I36" s="29">
        <f t="shared" si="75"/>
        <v>0</v>
      </c>
      <c r="J36" s="29">
        <f t="shared" si="75"/>
        <v>0</v>
      </c>
      <c r="K36" s="29">
        <f t="shared" si="75"/>
        <v>0</v>
      </c>
      <c r="L36" s="29">
        <f t="shared" si="75"/>
        <v>0</v>
      </c>
      <c r="M36" s="29">
        <f t="shared" si="75"/>
        <v>0</v>
      </c>
      <c r="N36" s="29">
        <f t="shared" si="75"/>
        <v>1</v>
      </c>
      <c r="O36" s="228"/>
      <c r="P36" s="36">
        <f t="shared" ref="P36:R36" si="76">IF(P35=0,0,P35/$F35)</f>
        <v>1</v>
      </c>
      <c r="Q36" s="36">
        <f t="shared" si="76"/>
        <v>0</v>
      </c>
      <c r="R36" s="36">
        <f t="shared" si="76"/>
        <v>0</v>
      </c>
      <c r="U36" s="70"/>
      <c r="V36" s="70"/>
      <c r="W36" s="72"/>
      <c r="X36" s="72"/>
      <c r="Y36" s="72"/>
    </row>
    <row r="37" spans="1:25" ht="12" customHeight="1" x14ac:dyDescent="0.2">
      <c r="A37" s="157"/>
      <c r="B37" s="157"/>
      <c r="C37" s="35"/>
      <c r="D37" s="231" t="s">
        <v>362</v>
      </c>
      <c r="E37" s="34"/>
      <c r="F37" s="33">
        <v>39</v>
      </c>
      <c r="G37" s="33">
        <v>0</v>
      </c>
      <c r="H37" s="33">
        <v>0</v>
      </c>
      <c r="I37" s="33">
        <v>0</v>
      </c>
      <c r="J37" s="33">
        <v>0</v>
      </c>
      <c r="K37" s="33">
        <v>0</v>
      </c>
      <c r="L37" s="33">
        <v>0</v>
      </c>
      <c r="M37" s="33">
        <v>39</v>
      </c>
      <c r="N37" s="33">
        <v>0</v>
      </c>
      <c r="O37" s="227">
        <v>111</v>
      </c>
      <c r="P37" s="33">
        <f t="shared" ref="P37" si="77">SUM(L37:N37)</f>
        <v>39</v>
      </c>
      <c r="Q37" s="33">
        <f t="shared" ref="Q37" si="78">SUM(I37:K37)</f>
        <v>0</v>
      </c>
      <c r="R37" s="33">
        <f t="shared" ref="R37" si="79">SUM(G37:H37)</f>
        <v>0</v>
      </c>
    </row>
    <row r="38" spans="1:25" ht="12" customHeight="1" x14ac:dyDescent="0.2">
      <c r="A38" s="157"/>
      <c r="B38" s="157"/>
      <c r="C38" s="32"/>
      <c r="D38" s="232"/>
      <c r="E38" s="31"/>
      <c r="F38" s="36">
        <f t="shared" si="39"/>
        <v>1</v>
      </c>
      <c r="G38" s="29">
        <f t="shared" ref="G38:N38" si="80">IF(G37=0,0,G37/$F37)</f>
        <v>0</v>
      </c>
      <c r="H38" s="29">
        <f t="shared" si="80"/>
        <v>0</v>
      </c>
      <c r="I38" s="29">
        <f t="shared" si="80"/>
        <v>0</v>
      </c>
      <c r="J38" s="29">
        <f t="shared" si="80"/>
        <v>0</v>
      </c>
      <c r="K38" s="29">
        <f t="shared" si="80"/>
        <v>0</v>
      </c>
      <c r="L38" s="29">
        <f t="shared" si="80"/>
        <v>0</v>
      </c>
      <c r="M38" s="29">
        <f t="shared" si="80"/>
        <v>1</v>
      </c>
      <c r="N38" s="29">
        <f t="shared" si="80"/>
        <v>0</v>
      </c>
      <c r="O38" s="228"/>
      <c r="P38" s="36">
        <f t="shared" ref="P38:R38" si="81">IF(P37=0,0,P37/$F37)</f>
        <v>1</v>
      </c>
      <c r="Q38" s="36">
        <f t="shared" si="81"/>
        <v>0</v>
      </c>
      <c r="R38" s="36">
        <f t="shared" si="81"/>
        <v>0</v>
      </c>
      <c r="U38" s="70"/>
      <c r="V38" s="70"/>
      <c r="W38" s="72"/>
      <c r="X38" s="72"/>
      <c r="Y38" s="72"/>
    </row>
    <row r="39" spans="1:25" ht="12" customHeight="1" x14ac:dyDescent="0.2">
      <c r="A39" s="157"/>
      <c r="B39" s="157"/>
      <c r="C39" s="35"/>
      <c r="D39" s="231" t="s">
        <v>363</v>
      </c>
      <c r="E39" s="34"/>
      <c r="F39" s="33">
        <v>918</v>
      </c>
      <c r="G39" s="33">
        <v>0</v>
      </c>
      <c r="H39" s="33">
        <v>0</v>
      </c>
      <c r="I39" s="33">
        <v>0</v>
      </c>
      <c r="J39" s="33">
        <v>0</v>
      </c>
      <c r="K39" s="33">
        <v>12</v>
      </c>
      <c r="L39" s="33">
        <v>0</v>
      </c>
      <c r="M39" s="33">
        <v>601</v>
      </c>
      <c r="N39" s="33">
        <v>305</v>
      </c>
      <c r="O39" s="227">
        <v>117.41394335511983</v>
      </c>
      <c r="P39" s="33">
        <f t="shared" ref="P39" si="82">SUM(L39:N39)</f>
        <v>906</v>
      </c>
      <c r="Q39" s="33">
        <f t="shared" ref="Q39" si="83">SUM(I39:K39)</f>
        <v>12</v>
      </c>
      <c r="R39" s="33">
        <f t="shared" ref="R39" si="84">SUM(G39:H39)</f>
        <v>0</v>
      </c>
    </row>
    <row r="40" spans="1:25" ht="12" customHeight="1" x14ac:dyDescent="0.2">
      <c r="A40" s="157"/>
      <c r="B40" s="157"/>
      <c r="C40" s="32"/>
      <c r="D40" s="232"/>
      <c r="E40" s="31"/>
      <c r="F40" s="36">
        <f t="shared" si="39"/>
        <v>1</v>
      </c>
      <c r="G40" s="29">
        <f t="shared" ref="G40:N40" si="85">IF(G39=0,0,G39/$F39)</f>
        <v>0</v>
      </c>
      <c r="H40" s="29">
        <f t="shared" si="85"/>
        <v>0</v>
      </c>
      <c r="I40" s="29">
        <f t="shared" si="85"/>
        <v>0</v>
      </c>
      <c r="J40" s="29">
        <f t="shared" si="85"/>
        <v>0</v>
      </c>
      <c r="K40" s="29">
        <f t="shared" si="85"/>
        <v>1.3071895424836602E-2</v>
      </c>
      <c r="L40" s="29">
        <f t="shared" si="85"/>
        <v>0</v>
      </c>
      <c r="M40" s="29">
        <f t="shared" si="85"/>
        <v>0.65468409586056642</v>
      </c>
      <c r="N40" s="29">
        <f t="shared" si="85"/>
        <v>0.33224400871459697</v>
      </c>
      <c r="O40" s="228"/>
      <c r="P40" s="36">
        <f t="shared" ref="P40:R40" si="86">IF(P39=0,0,P39/$F39)</f>
        <v>0.98692810457516345</v>
      </c>
      <c r="Q40" s="36">
        <f t="shared" si="86"/>
        <v>1.3071895424836602E-2</v>
      </c>
      <c r="R40" s="36">
        <f t="shared" si="86"/>
        <v>0</v>
      </c>
      <c r="U40" s="70"/>
      <c r="V40" s="70"/>
      <c r="W40" s="72"/>
      <c r="X40" s="72"/>
      <c r="Y40" s="72"/>
    </row>
    <row r="41" spans="1:25" ht="12" customHeight="1" x14ac:dyDescent="0.2">
      <c r="A41" s="157"/>
      <c r="B41" s="157"/>
      <c r="C41" s="35"/>
      <c r="D41" s="231" t="s">
        <v>364</v>
      </c>
      <c r="E41" s="34"/>
      <c r="F41" s="33">
        <v>101</v>
      </c>
      <c r="G41" s="33">
        <v>0</v>
      </c>
      <c r="H41" s="33">
        <v>0</v>
      </c>
      <c r="I41" s="33">
        <v>0</v>
      </c>
      <c r="J41" s="33">
        <v>0</v>
      </c>
      <c r="K41" s="33">
        <v>0</v>
      </c>
      <c r="L41" s="33">
        <v>0</v>
      </c>
      <c r="M41" s="33">
        <v>0</v>
      </c>
      <c r="N41" s="33">
        <v>101</v>
      </c>
      <c r="O41" s="227">
        <v>122</v>
      </c>
      <c r="P41" s="33">
        <f t="shared" ref="P41" si="87">SUM(L41:N41)</f>
        <v>101</v>
      </c>
      <c r="Q41" s="33">
        <f t="shared" ref="Q41" si="88">SUM(I41:K41)</f>
        <v>0</v>
      </c>
      <c r="R41" s="33">
        <f t="shared" ref="R41" si="89">SUM(G41:H41)</f>
        <v>0</v>
      </c>
    </row>
    <row r="42" spans="1:25" ht="12" customHeight="1" x14ac:dyDescent="0.2">
      <c r="A42" s="157"/>
      <c r="B42" s="157"/>
      <c r="C42" s="32"/>
      <c r="D42" s="232"/>
      <c r="E42" s="31"/>
      <c r="F42" s="36">
        <f t="shared" si="39"/>
        <v>1</v>
      </c>
      <c r="G42" s="29">
        <f t="shared" ref="G42:N42" si="90">IF(G41=0,0,G41/$F41)</f>
        <v>0</v>
      </c>
      <c r="H42" s="29">
        <f t="shared" si="90"/>
        <v>0</v>
      </c>
      <c r="I42" s="29">
        <f t="shared" si="90"/>
        <v>0</v>
      </c>
      <c r="J42" s="29">
        <f t="shared" si="90"/>
        <v>0</v>
      </c>
      <c r="K42" s="29">
        <f t="shared" si="90"/>
        <v>0</v>
      </c>
      <c r="L42" s="29">
        <f t="shared" si="90"/>
        <v>0</v>
      </c>
      <c r="M42" s="29">
        <f t="shared" si="90"/>
        <v>0</v>
      </c>
      <c r="N42" s="29">
        <f t="shared" si="90"/>
        <v>1</v>
      </c>
      <c r="O42" s="228"/>
      <c r="P42" s="36">
        <f t="shared" ref="P42:R42" si="91">IF(P41=0,0,P41/$F41)</f>
        <v>1</v>
      </c>
      <c r="Q42" s="36">
        <f t="shared" si="91"/>
        <v>0</v>
      </c>
      <c r="R42" s="36">
        <f t="shared" si="91"/>
        <v>0</v>
      </c>
      <c r="U42" s="70"/>
      <c r="V42" s="70"/>
      <c r="W42" s="72"/>
      <c r="X42" s="72"/>
      <c r="Y42" s="72"/>
    </row>
    <row r="43" spans="1:25" ht="12" customHeight="1" x14ac:dyDescent="0.2">
      <c r="A43" s="157"/>
      <c r="B43" s="157"/>
      <c r="C43" s="35"/>
      <c r="D43" s="231" t="s">
        <v>365</v>
      </c>
      <c r="E43" s="34"/>
      <c r="F43" s="33">
        <v>329</v>
      </c>
      <c r="G43" s="33">
        <v>0</v>
      </c>
      <c r="H43" s="33">
        <v>0</v>
      </c>
      <c r="I43" s="33">
        <v>0</v>
      </c>
      <c r="J43" s="33">
        <v>0</v>
      </c>
      <c r="K43" s="33">
        <v>0</v>
      </c>
      <c r="L43" s="33">
        <v>0</v>
      </c>
      <c r="M43" s="33">
        <v>329</v>
      </c>
      <c r="N43" s="33">
        <v>0</v>
      </c>
      <c r="O43" s="227">
        <v>116</v>
      </c>
      <c r="P43" s="33">
        <f t="shared" ref="P43" si="92">SUM(L43:N43)</f>
        <v>329</v>
      </c>
      <c r="Q43" s="33">
        <f t="shared" ref="Q43" si="93">SUM(I43:K43)</f>
        <v>0</v>
      </c>
      <c r="R43" s="33">
        <f t="shared" ref="R43" si="94">SUM(G43:H43)</f>
        <v>0</v>
      </c>
    </row>
    <row r="44" spans="1:25" ht="12" customHeight="1" x14ac:dyDescent="0.2">
      <c r="A44" s="157"/>
      <c r="B44" s="157"/>
      <c r="C44" s="32"/>
      <c r="D44" s="232"/>
      <c r="E44" s="31"/>
      <c r="F44" s="36">
        <f t="shared" si="39"/>
        <v>1</v>
      </c>
      <c r="G44" s="29">
        <f t="shared" ref="G44:N44" si="95">IF(G43=0,0,G43/$F43)</f>
        <v>0</v>
      </c>
      <c r="H44" s="29">
        <f t="shared" si="95"/>
        <v>0</v>
      </c>
      <c r="I44" s="29">
        <f t="shared" si="95"/>
        <v>0</v>
      </c>
      <c r="J44" s="29">
        <f t="shared" si="95"/>
        <v>0</v>
      </c>
      <c r="K44" s="29">
        <f t="shared" si="95"/>
        <v>0</v>
      </c>
      <c r="L44" s="29">
        <f t="shared" si="95"/>
        <v>0</v>
      </c>
      <c r="M44" s="29">
        <f t="shared" si="95"/>
        <v>1</v>
      </c>
      <c r="N44" s="29">
        <f t="shared" si="95"/>
        <v>0</v>
      </c>
      <c r="O44" s="228"/>
      <c r="P44" s="36">
        <f t="shared" ref="P44:R44" si="96">IF(P43=0,0,P43/$F43)</f>
        <v>1</v>
      </c>
      <c r="Q44" s="36">
        <f t="shared" si="96"/>
        <v>0</v>
      </c>
      <c r="R44" s="36">
        <f t="shared" si="96"/>
        <v>0</v>
      </c>
      <c r="U44" s="70"/>
      <c r="V44" s="70"/>
      <c r="W44" s="70"/>
      <c r="X44" s="72"/>
      <c r="Y44" s="72"/>
    </row>
    <row r="45" spans="1:25" ht="12" customHeight="1" x14ac:dyDescent="0.2">
      <c r="A45" s="157"/>
      <c r="B45" s="157"/>
      <c r="C45" s="35"/>
      <c r="D45" s="231" t="s">
        <v>366</v>
      </c>
      <c r="E45" s="34"/>
      <c r="F45" s="33">
        <v>1843</v>
      </c>
      <c r="G45" s="33">
        <v>0</v>
      </c>
      <c r="H45" s="33">
        <v>0</v>
      </c>
      <c r="I45" s="33">
        <v>0</v>
      </c>
      <c r="J45" s="33">
        <v>0</v>
      </c>
      <c r="K45" s="33">
        <v>8</v>
      </c>
      <c r="L45" s="33">
        <v>52</v>
      </c>
      <c r="M45" s="33">
        <v>24</v>
      </c>
      <c r="N45" s="33">
        <v>1759</v>
      </c>
      <c r="O45" s="227">
        <v>124.08193163320672</v>
      </c>
      <c r="P45" s="33">
        <f t="shared" ref="P45" si="97">SUM(L45:N45)</f>
        <v>1835</v>
      </c>
      <c r="Q45" s="33">
        <f t="shared" ref="Q45" si="98">SUM(I45:K45)</f>
        <v>8</v>
      </c>
      <c r="R45" s="33">
        <f t="shared" ref="R45" si="99">SUM(G45:H45)</f>
        <v>0</v>
      </c>
    </row>
    <row r="46" spans="1:25" ht="12" customHeight="1" x14ac:dyDescent="0.2">
      <c r="A46" s="157"/>
      <c r="B46" s="157"/>
      <c r="C46" s="32"/>
      <c r="D46" s="232"/>
      <c r="E46" s="31"/>
      <c r="F46" s="36">
        <f t="shared" si="39"/>
        <v>1</v>
      </c>
      <c r="G46" s="29">
        <f t="shared" ref="G46:N46" si="100">IF(G45=0,0,G45/$F45)</f>
        <v>0</v>
      </c>
      <c r="H46" s="29">
        <f t="shared" si="100"/>
        <v>0</v>
      </c>
      <c r="I46" s="29">
        <f t="shared" si="100"/>
        <v>0</v>
      </c>
      <c r="J46" s="29">
        <f t="shared" si="100"/>
        <v>0</v>
      </c>
      <c r="K46" s="29">
        <f t="shared" si="100"/>
        <v>4.3407487791644059E-3</v>
      </c>
      <c r="L46" s="29">
        <f t="shared" si="100"/>
        <v>2.821486706456864E-2</v>
      </c>
      <c r="M46" s="29">
        <f t="shared" si="100"/>
        <v>1.3022246337493217E-2</v>
      </c>
      <c r="N46" s="29">
        <f t="shared" si="100"/>
        <v>0.95442213781877372</v>
      </c>
      <c r="O46" s="228"/>
      <c r="P46" s="36">
        <f t="shared" ref="P46:R46" si="101">IF(P45=0,0,P45/$F45)</f>
        <v>0.99565925122083554</v>
      </c>
      <c r="Q46" s="36">
        <f t="shared" si="101"/>
        <v>4.3407487791644059E-3</v>
      </c>
      <c r="R46" s="36">
        <f t="shared" si="101"/>
        <v>0</v>
      </c>
      <c r="U46" s="70"/>
      <c r="V46" s="70"/>
      <c r="W46" s="72"/>
      <c r="X46" s="72"/>
      <c r="Y46" s="72"/>
    </row>
    <row r="47" spans="1:25" ht="12" customHeight="1" x14ac:dyDescent="0.2">
      <c r="A47" s="157"/>
      <c r="B47" s="157"/>
      <c r="C47" s="35"/>
      <c r="D47" s="231" t="s">
        <v>367</v>
      </c>
      <c r="E47" s="34"/>
      <c r="F47" s="33">
        <v>348</v>
      </c>
      <c r="G47" s="33">
        <v>0</v>
      </c>
      <c r="H47" s="33">
        <v>0</v>
      </c>
      <c r="I47" s="33">
        <v>0</v>
      </c>
      <c r="J47" s="33">
        <v>0</v>
      </c>
      <c r="K47" s="33">
        <v>0</v>
      </c>
      <c r="L47" s="33">
        <v>99</v>
      </c>
      <c r="M47" s="33">
        <v>249</v>
      </c>
      <c r="N47" s="33">
        <v>0</v>
      </c>
      <c r="O47" s="227">
        <v>112.42816091954023</v>
      </c>
      <c r="P47" s="33">
        <f t="shared" ref="P47" si="102">SUM(L47:N47)</f>
        <v>348</v>
      </c>
      <c r="Q47" s="33">
        <f t="shared" ref="Q47" si="103">SUM(I47:K47)</f>
        <v>0</v>
      </c>
      <c r="R47" s="33">
        <f t="shared" ref="R47" si="104">SUM(G47:H47)</f>
        <v>0</v>
      </c>
    </row>
    <row r="48" spans="1:25" ht="12" customHeight="1" x14ac:dyDescent="0.2">
      <c r="A48" s="157"/>
      <c r="B48" s="157"/>
      <c r="C48" s="32"/>
      <c r="D48" s="232"/>
      <c r="E48" s="31"/>
      <c r="F48" s="36">
        <f t="shared" si="39"/>
        <v>1</v>
      </c>
      <c r="G48" s="29">
        <f t="shared" ref="G48:N48" si="105">IF(G47=0,0,G47/$F47)</f>
        <v>0</v>
      </c>
      <c r="H48" s="29">
        <f t="shared" si="105"/>
        <v>0</v>
      </c>
      <c r="I48" s="29">
        <f t="shared" si="105"/>
        <v>0</v>
      </c>
      <c r="J48" s="29">
        <f t="shared" si="105"/>
        <v>0</v>
      </c>
      <c r="K48" s="29">
        <f t="shared" si="105"/>
        <v>0</v>
      </c>
      <c r="L48" s="29">
        <f t="shared" si="105"/>
        <v>0.28448275862068967</v>
      </c>
      <c r="M48" s="29">
        <f t="shared" si="105"/>
        <v>0.71551724137931039</v>
      </c>
      <c r="N48" s="29">
        <f t="shared" si="105"/>
        <v>0</v>
      </c>
      <c r="O48" s="228"/>
      <c r="P48" s="36">
        <f t="shared" ref="P48:R48" si="106">IF(P47=0,0,P47/$F47)</f>
        <v>1</v>
      </c>
      <c r="Q48" s="36">
        <f t="shared" si="106"/>
        <v>0</v>
      </c>
      <c r="R48" s="36">
        <f t="shared" si="106"/>
        <v>0</v>
      </c>
      <c r="U48" s="70"/>
      <c r="V48" s="70"/>
      <c r="W48" s="72"/>
      <c r="X48" s="72"/>
      <c r="Y48" s="72"/>
    </row>
    <row r="49" spans="1:25" ht="12" customHeight="1" x14ac:dyDescent="0.2">
      <c r="A49" s="157"/>
      <c r="B49" s="157"/>
      <c r="C49" s="35"/>
      <c r="D49" s="231" t="s">
        <v>368</v>
      </c>
      <c r="E49" s="34"/>
      <c r="F49" s="33">
        <v>1049</v>
      </c>
      <c r="G49" s="33">
        <v>0</v>
      </c>
      <c r="H49" s="33">
        <v>0</v>
      </c>
      <c r="I49" s="33">
        <v>0</v>
      </c>
      <c r="J49" s="33">
        <v>0</v>
      </c>
      <c r="K49" s="33">
        <v>0</v>
      </c>
      <c r="L49" s="33">
        <v>83</v>
      </c>
      <c r="M49" s="33">
        <v>338</v>
      </c>
      <c r="N49" s="33">
        <v>628</v>
      </c>
      <c r="O49" s="227">
        <v>123.23832221163012</v>
      </c>
      <c r="P49" s="33">
        <f t="shared" ref="P49" si="107">SUM(L49:N49)</f>
        <v>1049</v>
      </c>
      <c r="Q49" s="33">
        <f t="shared" ref="Q49" si="108">SUM(I49:K49)</f>
        <v>0</v>
      </c>
      <c r="R49" s="33">
        <f t="shared" ref="R49" si="109">SUM(G49:H49)</f>
        <v>0</v>
      </c>
    </row>
    <row r="50" spans="1:25" ht="12" customHeight="1" x14ac:dyDescent="0.2">
      <c r="A50" s="157"/>
      <c r="B50" s="157"/>
      <c r="C50" s="32"/>
      <c r="D50" s="232"/>
      <c r="E50" s="31"/>
      <c r="F50" s="36">
        <f t="shared" si="39"/>
        <v>1</v>
      </c>
      <c r="G50" s="29">
        <f t="shared" ref="G50:N50" si="110">IF(G49=0,0,G49/$F49)</f>
        <v>0</v>
      </c>
      <c r="H50" s="29">
        <f t="shared" si="110"/>
        <v>0</v>
      </c>
      <c r="I50" s="29">
        <f t="shared" si="110"/>
        <v>0</v>
      </c>
      <c r="J50" s="29">
        <f t="shared" si="110"/>
        <v>0</v>
      </c>
      <c r="K50" s="29">
        <f t="shared" si="110"/>
        <v>0</v>
      </c>
      <c r="L50" s="29">
        <f t="shared" si="110"/>
        <v>7.9122974261201143E-2</v>
      </c>
      <c r="M50" s="29">
        <f t="shared" si="110"/>
        <v>0.32221163012392756</v>
      </c>
      <c r="N50" s="29">
        <f t="shared" si="110"/>
        <v>0.59866539561487131</v>
      </c>
      <c r="O50" s="228"/>
      <c r="P50" s="36">
        <f t="shared" ref="P50:R50" si="111">IF(P49=0,0,P49/$F49)</f>
        <v>1</v>
      </c>
      <c r="Q50" s="36">
        <f t="shared" si="111"/>
        <v>0</v>
      </c>
      <c r="R50" s="36">
        <f t="shared" si="111"/>
        <v>0</v>
      </c>
      <c r="U50" s="70"/>
      <c r="V50" s="70"/>
      <c r="W50" s="70"/>
      <c r="X50" s="72"/>
      <c r="Y50" s="72"/>
    </row>
    <row r="51" spans="1:25" ht="12" customHeight="1" x14ac:dyDescent="0.2">
      <c r="A51" s="157"/>
      <c r="B51" s="157"/>
      <c r="C51" s="35"/>
      <c r="D51" s="231" t="s">
        <v>369</v>
      </c>
      <c r="E51" s="34"/>
      <c r="F51" s="33">
        <v>1060</v>
      </c>
      <c r="G51" s="33">
        <v>0</v>
      </c>
      <c r="H51" s="33">
        <v>0</v>
      </c>
      <c r="I51" s="33">
        <v>0</v>
      </c>
      <c r="J51" s="33">
        <v>0</v>
      </c>
      <c r="K51" s="33">
        <v>0</v>
      </c>
      <c r="L51" s="33">
        <v>204</v>
      </c>
      <c r="M51" s="33">
        <v>420</v>
      </c>
      <c r="N51" s="33">
        <v>436</v>
      </c>
      <c r="O51" s="227">
        <v>115.80094339622642</v>
      </c>
      <c r="P51" s="33">
        <f t="shared" ref="P51" si="112">SUM(L51:N51)</f>
        <v>1060</v>
      </c>
      <c r="Q51" s="33">
        <f t="shared" ref="Q51" si="113">SUM(I51:K51)</f>
        <v>0</v>
      </c>
      <c r="R51" s="33">
        <f t="shared" ref="R51" si="114">SUM(G51:H51)</f>
        <v>0</v>
      </c>
    </row>
    <row r="52" spans="1:25" ht="12" customHeight="1" x14ac:dyDescent="0.2">
      <c r="A52" s="157"/>
      <c r="B52" s="157"/>
      <c r="C52" s="32"/>
      <c r="D52" s="232"/>
      <c r="E52" s="31"/>
      <c r="F52" s="36">
        <f t="shared" si="39"/>
        <v>1</v>
      </c>
      <c r="G52" s="29">
        <f t="shared" ref="G52:N52" si="115">IF(G51=0,0,G51/$F51)</f>
        <v>0</v>
      </c>
      <c r="H52" s="29">
        <f t="shared" si="115"/>
        <v>0</v>
      </c>
      <c r="I52" s="29">
        <f t="shared" si="115"/>
        <v>0</v>
      </c>
      <c r="J52" s="29">
        <f t="shared" si="115"/>
        <v>0</v>
      </c>
      <c r="K52" s="29">
        <f t="shared" si="115"/>
        <v>0</v>
      </c>
      <c r="L52" s="29">
        <f t="shared" si="115"/>
        <v>0.19245283018867926</v>
      </c>
      <c r="M52" s="29">
        <f t="shared" si="115"/>
        <v>0.39622641509433965</v>
      </c>
      <c r="N52" s="29">
        <f t="shared" si="115"/>
        <v>0.41132075471698115</v>
      </c>
      <c r="O52" s="228"/>
      <c r="P52" s="36">
        <f t="shared" ref="P52:R52" si="116">IF(P51=0,0,P51/$F51)</f>
        <v>1</v>
      </c>
      <c r="Q52" s="36">
        <f t="shared" si="116"/>
        <v>0</v>
      </c>
      <c r="R52" s="36">
        <f t="shared" si="116"/>
        <v>0</v>
      </c>
      <c r="U52" s="70"/>
      <c r="V52" s="70"/>
      <c r="W52" s="72"/>
      <c r="X52" s="72"/>
      <c r="Y52" s="72"/>
    </row>
    <row r="53" spans="1:25" ht="12" customHeight="1" x14ac:dyDescent="0.2">
      <c r="A53" s="157"/>
      <c r="B53" s="157"/>
      <c r="C53" s="35"/>
      <c r="D53" s="231" t="s">
        <v>370</v>
      </c>
      <c r="E53" s="34"/>
      <c r="F53" s="33">
        <v>1210</v>
      </c>
      <c r="G53" s="33">
        <v>0</v>
      </c>
      <c r="H53" s="33">
        <v>0</v>
      </c>
      <c r="I53" s="33">
        <v>0</v>
      </c>
      <c r="J53" s="33">
        <v>0</v>
      </c>
      <c r="K53" s="33">
        <v>0</v>
      </c>
      <c r="L53" s="33">
        <v>0</v>
      </c>
      <c r="M53" s="33">
        <v>230</v>
      </c>
      <c r="N53" s="33">
        <v>980</v>
      </c>
      <c r="O53" s="227">
        <v>121.97685950413224</v>
      </c>
      <c r="P53" s="33">
        <f t="shared" ref="P53" si="117">SUM(L53:N53)</f>
        <v>1210</v>
      </c>
      <c r="Q53" s="33">
        <f t="shared" ref="Q53" si="118">SUM(I53:K53)</f>
        <v>0</v>
      </c>
      <c r="R53" s="33">
        <f t="shared" ref="R53" si="119">SUM(G53:H53)</f>
        <v>0</v>
      </c>
    </row>
    <row r="54" spans="1:25" ht="12" customHeight="1" x14ac:dyDescent="0.2">
      <c r="A54" s="157"/>
      <c r="B54" s="157"/>
      <c r="C54" s="32"/>
      <c r="D54" s="232"/>
      <c r="E54" s="31"/>
      <c r="F54" s="36">
        <f t="shared" si="39"/>
        <v>1</v>
      </c>
      <c r="G54" s="29">
        <f t="shared" ref="G54:N54" si="120">IF(G53=0,0,G53/$F53)</f>
        <v>0</v>
      </c>
      <c r="H54" s="29">
        <f t="shared" si="120"/>
        <v>0</v>
      </c>
      <c r="I54" s="29">
        <f t="shared" si="120"/>
        <v>0</v>
      </c>
      <c r="J54" s="29">
        <f t="shared" si="120"/>
        <v>0</v>
      </c>
      <c r="K54" s="29">
        <f t="shared" si="120"/>
        <v>0</v>
      </c>
      <c r="L54" s="29">
        <f t="shared" si="120"/>
        <v>0</v>
      </c>
      <c r="M54" s="29">
        <f t="shared" si="120"/>
        <v>0.19008264462809918</v>
      </c>
      <c r="N54" s="29">
        <f t="shared" si="120"/>
        <v>0.80991735537190079</v>
      </c>
      <c r="O54" s="228"/>
      <c r="P54" s="36">
        <f t="shared" ref="P54:R54" si="121">IF(P53=0,0,P53/$F53)</f>
        <v>1</v>
      </c>
      <c r="Q54" s="36">
        <f t="shared" si="121"/>
        <v>0</v>
      </c>
      <c r="R54" s="36">
        <f t="shared" si="121"/>
        <v>0</v>
      </c>
      <c r="U54" s="70"/>
      <c r="V54" s="70"/>
      <c r="W54" s="72"/>
      <c r="X54" s="72"/>
      <c r="Y54" s="70"/>
    </row>
    <row r="55" spans="1:25" ht="12" customHeight="1" x14ac:dyDescent="0.2">
      <c r="A55" s="157"/>
      <c r="B55" s="157"/>
      <c r="C55" s="35"/>
      <c r="D55" s="231" t="s">
        <v>371</v>
      </c>
      <c r="E55" s="34"/>
      <c r="F55" s="33">
        <v>3816</v>
      </c>
      <c r="G55" s="33">
        <v>0</v>
      </c>
      <c r="H55" s="33">
        <v>0</v>
      </c>
      <c r="I55" s="33">
        <v>0</v>
      </c>
      <c r="J55" s="33">
        <v>0</v>
      </c>
      <c r="K55" s="33">
        <v>10</v>
      </c>
      <c r="L55" s="33">
        <v>297</v>
      </c>
      <c r="M55" s="33">
        <v>1266</v>
      </c>
      <c r="N55" s="33">
        <v>2243</v>
      </c>
      <c r="O55" s="227">
        <v>118.79035639412997</v>
      </c>
      <c r="P55" s="33">
        <f t="shared" ref="P55" si="122">SUM(L55:N55)</f>
        <v>3806</v>
      </c>
      <c r="Q55" s="33">
        <f t="shared" ref="Q55" si="123">SUM(I55:K55)</f>
        <v>10</v>
      </c>
      <c r="R55" s="33">
        <f t="shared" ref="R55" si="124">SUM(G55:H55)</f>
        <v>0</v>
      </c>
    </row>
    <row r="56" spans="1:25" ht="12" customHeight="1" x14ac:dyDescent="0.2">
      <c r="A56" s="157"/>
      <c r="B56" s="157"/>
      <c r="C56" s="32"/>
      <c r="D56" s="232"/>
      <c r="E56" s="31"/>
      <c r="F56" s="36">
        <f t="shared" si="39"/>
        <v>1</v>
      </c>
      <c r="G56" s="29">
        <f t="shared" ref="G56:N56" si="125">IF(G55=0,0,G55/$F55)</f>
        <v>0</v>
      </c>
      <c r="H56" s="29">
        <f t="shared" si="125"/>
        <v>0</v>
      </c>
      <c r="I56" s="29">
        <f t="shared" si="125"/>
        <v>0</v>
      </c>
      <c r="J56" s="29">
        <f t="shared" si="125"/>
        <v>0</v>
      </c>
      <c r="K56" s="29">
        <f t="shared" si="125"/>
        <v>2.6205450733752622E-3</v>
      </c>
      <c r="L56" s="29">
        <f t="shared" si="125"/>
        <v>7.783018867924528E-2</v>
      </c>
      <c r="M56" s="29">
        <f t="shared" si="125"/>
        <v>0.33176100628930816</v>
      </c>
      <c r="N56" s="29">
        <f t="shared" si="125"/>
        <v>0.58778825995807127</v>
      </c>
      <c r="O56" s="228"/>
      <c r="P56" s="36">
        <f t="shared" ref="P56:R56" si="126">IF(P55=0,0,P55/$F55)</f>
        <v>0.99737945492662472</v>
      </c>
      <c r="Q56" s="36">
        <f t="shared" si="126"/>
        <v>2.6205450733752622E-3</v>
      </c>
      <c r="R56" s="36">
        <f t="shared" si="126"/>
        <v>0</v>
      </c>
      <c r="U56" s="70"/>
      <c r="V56" s="70"/>
      <c r="W56" s="72"/>
      <c r="X56" s="72"/>
      <c r="Y56" s="72"/>
    </row>
    <row r="57" spans="1:25" ht="12" customHeight="1" x14ac:dyDescent="0.2">
      <c r="A57" s="157"/>
      <c r="B57" s="157"/>
      <c r="C57" s="35"/>
      <c r="D57" s="231" t="s">
        <v>372</v>
      </c>
      <c r="E57" s="34"/>
      <c r="F57" s="33">
        <v>771</v>
      </c>
      <c r="G57" s="33">
        <v>0</v>
      </c>
      <c r="H57" s="33">
        <v>0</v>
      </c>
      <c r="I57" s="33">
        <v>0</v>
      </c>
      <c r="J57" s="33">
        <v>0</v>
      </c>
      <c r="K57" s="33">
        <v>0</v>
      </c>
      <c r="L57" s="33">
        <v>0</v>
      </c>
      <c r="M57" s="33">
        <v>159</v>
      </c>
      <c r="N57" s="33">
        <v>612</v>
      </c>
      <c r="O57" s="227">
        <v>124.09079118028535</v>
      </c>
      <c r="P57" s="33">
        <f t="shared" ref="P57" si="127">SUM(L57:N57)</f>
        <v>771</v>
      </c>
      <c r="Q57" s="33">
        <f t="shared" ref="Q57" si="128">SUM(I57:K57)</f>
        <v>0</v>
      </c>
      <c r="R57" s="33">
        <f t="shared" ref="R57" si="129">SUM(G57:H57)</f>
        <v>0</v>
      </c>
    </row>
    <row r="58" spans="1:25" ht="12" customHeight="1" x14ac:dyDescent="0.2">
      <c r="A58" s="157"/>
      <c r="B58" s="157"/>
      <c r="C58" s="32"/>
      <c r="D58" s="232"/>
      <c r="E58" s="31"/>
      <c r="F58" s="36">
        <f t="shared" si="39"/>
        <v>1</v>
      </c>
      <c r="G58" s="29">
        <f t="shared" ref="G58:N58" si="130">IF(G57=0,0,G57/$F57)</f>
        <v>0</v>
      </c>
      <c r="H58" s="29">
        <f t="shared" si="130"/>
        <v>0</v>
      </c>
      <c r="I58" s="29">
        <f t="shared" si="130"/>
        <v>0</v>
      </c>
      <c r="J58" s="29">
        <f t="shared" si="130"/>
        <v>0</v>
      </c>
      <c r="K58" s="29">
        <f t="shared" si="130"/>
        <v>0</v>
      </c>
      <c r="L58" s="29">
        <f t="shared" si="130"/>
        <v>0</v>
      </c>
      <c r="M58" s="29">
        <f t="shared" si="130"/>
        <v>0.20622568093385213</v>
      </c>
      <c r="N58" s="29">
        <f t="shared" si="130"/>
        <v>0.79377431906614782</v>
      </c>
      <c r="O58" s="228"/>
      <c r="P58" s="36">
        <f t="shared" ref="P58:R58" si="131">IF(P57=0,0,P57/$F57)</f>
        <v>1</v>
      </c>
      <c r="Q58" s="36">
        <f t="shared" si="131"/>
        <v>0</v>
      </c>
      <c r="R58" s="36">
        <f t="shared" si="131"/>
        <v>0</v>
      </c>
      <c r="U58" s="70"/>
      <c r="V58" s="70"/>
      <c r="W58" s="72"/>
      <c r="X58" s="72"/>
      <c r="Y58" s="72"/>
    </row>
    <row r="59" spans="1:25" ht="12.75" customHeight="1" x14ac:dyDescent="0.2">
      <c r="A59" s="157"/>
      <c r="B59" s="157"/>
      <c r="C59" s="35"/>
      <c r="D59" s="231" t="s">
        <v>373</v>
      </c>
      <c r="E59" s="34"/>
      <c r="F59" s="33">
        <v>8237</v>
      </c>
      <c r="G59" s="33">
        <v>0</v>
      </c>
      <c r="H59" s="33">
        <v>0</v>
      </c>
      <c r="I59" s="33">
        <v>0</v>
      </c>
      <c r="J59" s="33">
        <v>0</v>
      </c>
      <c r="K59" s="33">
        <v>0</v>
      </c>
      <c r="L59" s="33">
        <v>494</v>
      </c>
      <c r="M59" s="33">
        <v>439</v>
      </c>
      <c r="N59" s="33">
        <v>7304</v>
      </c>
      <c r="O59" s="227">
        <v>124.36833798713124</v>
      </c>
      <c r="P59" s="33">
        <f t="shared" ref="P59" si="132">SUM(L59:N59)</f>
        <v>8237</v>
      </c>
      <c r="Q59" s="33">
        <f t="shared" ref="Q59" si="133">SUM(I59:K59)</f>
        <v>0</v>
      </c>
      <c r="R59" s="33">
        <f t="shared" ref="R59" si="134">SUM(G59:H59)</f>
        <v>0</v>
      </c>
    </row>
    <row r="60" spans="1:25" ht="12.75" customHeight="1" x14ac:dyDescent="0.2">
      <c r="A60" s="157"/>
      <c r="B60" s="157"/>
      <c r="C60" s="32"/>
      <c r="D60" s="232"/>
      <c r="E60" s="31"/>
      <c r="F60" s="36">
        <f t="shared" si="39"/>
        <v>1</v>
      </c>
      <c r="G60" s="29">
        <f t="shared" ref="G60:N60" si="135">IF(G59=0,0,G59/$F59)</f>
        <v>0</v>
      </c>
      <c r="H60" s="29">
        <f t="shared" si="135"/>
        <v>0</v>
      </c>
      <c r="I60" s="29">
        <f t="shared" si="135"/>
        <v>0</v>
      </c>
      <c r="J60" s="29">
        <f t="shared" si="135"/>
        <v>0</v>
      </c>
      <c r="K60" s="29">
        <f t="shared" si="135"/>
        <v>0</v>
      </c>
      <c r="L60" s="29">
        <f t="shared" si="135"/>
        <v>5.9973291246813158E-2</v>
      </c>
      <c r="M60" s="29">
        <f t="shared" si="135"/>
        <v>5.3296102950103195E-2</v>
      </c>
      <c r="N60" s="29">
        <f t="shared" si="135"/>
        <v>0.8867306058030836</v>
      </c>
      <c r="O60" s="228"/>
      <c r="P60" s="36">
        <f t="shared" ref="P60:R60" si="136">IF(P59=0,0,P59/$F59)</f>
        <v>1</v>
      </c>
      <c r="Q60" s="36">
        <f t="shared" si="136"/>
        <v>0</v>
      </c>
      <c r="R60" s="36">
        <f t="shared" si="136"/>
        <v>0</v>
      </c>
      <c r="U60" s="70"/>
      <c r="V60" s="70"/>
      <c r="W60" s="72"/>
      <c r="X60" s="72"/>
      <c r="Y60" s="72"/>
    </row>
    <row r="61" spans="1:25" ht="12" customHeight="1" x14ac:dyDescent="0.2">
      <c r="A61" s="157"/>
      <c r="B61" s="157"/>
      <c r="C61" s="35"/>
      <c r="D61" s="231" t="s">
        <v>20</v>
      </c>
      <c r="E61" s="34"/>
      <c r="F61" s="33">
        <v>2352</v>
      </c>
      <c r="G61" s="33">
        <v>0</v>
      </c>
      <c r="H61" s="33">
        <v>0</v>
      </c>
      <c r="I61" s="33">
        <v>0</v>
      </c>
      <c r="J61" s="33">
        <v>0</v>
      </c>
      <c r="K61" s="33">
        <v>0</v>
      </c>
      <c r="L61" s="33">
        <v>180</v>
      </c>
      <c r="M61" s="33">
        <v>125</v>
      </c>
      <c r="N61" s="33">
        <v>2047</v>
      </c>
      <c r="O61" s="227">
        <v>122.85884353741497</v>
      </c>
      <c r="P61" s="33">
        <f t="shared" ref="P61" si="137">SUM(L61:N61)</f>
        <v>2352</v>
      </c>
      <c r="Q61" s="33">
        <f t="shared" ref="Q61" si="138">SUM(I61:K61)</f>
        <v>0</v>
      </c>
      <c r="R61" s="33">
        <f t="shared" ref="R61" si="139">SUM(G61:H61)</f>
        <v>0</v>
      </c>
    </row>
    <row r="62" spans="1:25" ht="12" customHeight="1" x14ac:dyDescent="0.2">
      <c r="A62" s="157"/>
      <c r="B62" s="157"/>
      <c r="C62" s="32"/>
      <c r="D62" s="232"/>
      <c r="E62" s="31"/>
      <c r="F62" s="36">
        <f t="shared" si="39"/>
        <v>1</v>
      </c>
      <c r="G62" s="29">
        <f t="shared" ref="G62:N62" si="140">IF(G61=0,0,G61/$F61)</f>
        <v>0</v>
      </c>
      <c r="H62" s="29">
        <f t="shared" si="140"/>
        <v>0</v>
      </c>
      <c r="I62" s="29">
        <f t="shared" si="140"/>
        <v>0</v>
      </c>
      <c r="J62" s="29">
        <f t="shared" si="140"/>
        <v>0</v>
      </c>
      <c r="K62" s="29">
        <f t="shared" si="140"/>
        <v>0</v>
      </c>
      <c r="L62" s="29">
        <f t="shared" si="140"/>
        <v>7.6530612244897961E-2</v>
      </c>
      <c r="M62" s="29">
        <f t="shared" si="140"/>
        <v>5.3146258503401357E-2</v>
      </c>
      <c r="N62" s="29">
        <f t="shared" si="140"/>
        <v>0.87032312925170063</v>
      </c>
      <c r="O62" s="228"/>
      <c r="P62" s="36">
        <f t="shared" ref="P62:R62" si="141">IF(P61=0,0,P61/$F61)</f>
        <v>1</v>
      </c>
      <c r="Q62" s="36">
        <f t="shared" si="141"/>
        <v>0</v>
      </c>
      <c r="R62" s="36">
        <f t="shared" si="141"/>
        <v>0</v>
      </c>
      <c r="U62" s="70"/>
      <c r="V62" s="70"/>
      <c r="W62" s="72"/>
      <c r="X62" s="72"/>
      <c r="Y62" s="72"/>
    </row>
    <row r="63" spans="1:25" ht="12" customHeight="1" x14ac:dyDescent="0.2">
      <c r="A63" s="157"/>
      <c r="B63" s="157"/>
      <c r="C63" s="35"/>
      <c r="D63" s="231" t="s">
        <v>374</v>
      </c>
      <c r="E63" s="34"/>
      <c r="F63" s="33">
        <v>1280</v>
      </c>
      <c r="G63" s="33">
        <v>0</v>
      </c>
      <c r="H63" s="33">
        <v>0</v>
      </c>
      <c r="I63" s="33">
        <v>0</v>
      </c>
      <c r="J63" s="33">
        <v>0</v>
      </c>
      <c r="K63" s="33">
        <v>0</v>
      </c>
      <c r="L63" s="33">
        <v>0</v>
      </c>
      <c r="M63" s="33">
        <v>125</v>
      </c>
      <c r="N63" s="33">
        <v>1155</v>
      </c>
      <c r="O63" s="227">
        <v>122.58046874999999</v>
      </c>
      <c r="P63" s="33">
        <f t="shared" ref="P63" si="142">SUM(L63:N63)</f>
        <v>1280</v>
      </c>
      <c r="Q63" s="33">
        <f t="shared" ref="Q63" si="143">SUM(I63:K63)</f>
        <v>0</v>
      </c>
      <c r="R63" s="33">
        <f t="shared" ref="R63" si="144">SUM(G63:H63)</f>
        <v>0</v>
      </c>
    </row>
    <row r="64" spans="1:25" ht="12" customHeight="1" x14ac:dyDescent="0.2">
      <c r="A64" s="157"/>
      <c r="B64" s="157"/>
      <c r="C64" s="32"/>
      <c r="D64" s="232"/>
      <c r="E64" s="31"/>
      <c r="F64" s="36">
        <f t="shared" si="39"/>
        <v>1</v>
      </c>
      <c r="G64" s="29">
        <f t="shared" ref="G64:N64" si="145">IF(G63=0,0,G63/$F63)</f>
        <v>0</v>
      </c>
      <c r="H64" s="29">
        <f t="shared" si="145"/>
        <v>0</v>
      </c>
      <c r="I64" s="29">
        <f t="shared" si="145"/>
        <v>0</v>
      </c>
      <c r="J64" s="29">
        <f t="shared" si="145"/>
        <v>0</v>
      </c>
      <c r="K64" s="29">
        <f t="shared" si="145"/>
        <v>0</v>
      </c>
      <c r="L64" s="29">
        <f t="shared" si="145"/>
        <v>0</v>
      </c>
      <c r="M64" s="29">
        <f t="shared" si="145"/>
        <v>9.765625E-2</v>
      </c>
      <c r="N64" s="29">
        <f t="shared" si="145"/>
        <v>0.90234375</v>
      </c>
      <c r="O64" s="228"/>
      <c r="P64" s="36">
        <f t="shared" ref="P64:R64" si="146">IF(P63=0,0,P63/$F63)</f>
        <v>1</v>
      </c>
      <c r="Q64" s="36">
        <f t="shared" si="146"/>
        <v>0</v>
      </c>
      <c r="R64" s="36">
        <f t="shared" si="146"/>
        <v>0</v>
      </c>
      <c r="U64" s="70"/>
      <c r="V64" s="70"/>
      <c r="W64" s="72"/>
      <c r="X64" s="72"/>
      <c r="Y64" s="72"/>
    </row>
    <row r="65" spans="1:25" ht="12" customHeight="1" x14ac:dyDescent="0.2">
      <c r="A65" s="157"/>
      <c r="B65" s="157"/>
      <c r="C65" s="35"/>
      <c r="D65" s="231" t="s">
        <v>375</v>
      </c>
      <c r="E65" s="34"/>
      <c r="F65" s="33">
        <v>3199</v>
      </c>
      <c r="G65" s="33">
        <v>0</v>
      </c>
      <c r="H65" s="33">
        <v>0</v>
      </c>
      <c r="I65" s="33">
        <v>0</v>
      </c>
      <c r="J65" s="33">
        <v>0</v>
      </c>
      <c r="K65" s="33">
        <v>0</v>
      </c>
      <c r="L65" s="33">
        <v>164</v>
      </c>
      <c r="M65" s="33">
        <v>597</v>
      </c>
      <c r="N65" s="33">
        <v>2438</v>
      </c>
      <c r="O65" s="227">
        <v>119.80150046889653</v>
      </c>
      <c r="P65" s="33">
        <f t="shared" ref="P65" si="147">SUM(L65:N65)</f>
        <v>3199</v>
      </c>
      <c r="Q65" s="33">
        <f t="shared" ref="Q65" si="148">SUM(I65:K65)</f>
        <v>0</v>
      </c>
      <c r="R65" s="33">
        <f t="shared" ref="R65" si="149">SUM(G65:H65)</f>
        <v>0</v>
      </c>
    </row>
    <row r="66" spans="1:25" ht="12" customHeight="1" x14ac:dyDescent="0.2">
      <c r="A66" s="157"/>
      <c r="B66" s="157"/>
      <c r="C66" s="32"/>
      <c r="D66" s="232"/>
      <c r="E66" s="31"/>
      <c r="F66" s="36">
        <f t="shared" si="39"/>
        <v>1</v>
      </c>
      <c r="G66" s="29">
        <f t="shared" ref="G66:N66" si="150">IF(G65=0,0,G65/$F65)</f>
        <v>0</v>
      </c>
      <c r="H66" s="29">
        <f t="shared" si="150"/>
        <v>0</v>
      </c>
      <c r="I66" s="29">
        <f t="shared" si="150"/>
        <v>0</v>
      </c>
      <c r="J66" s="29">
        <f t="shared" si="150"/>
        <v>0</v>
      </c>
      <c r="K66" s="29">
        <f t="shared" si="150"/>
        <v>0</v>
      </c>
      <c r="L66" s="29">
        <f t="shared" si="150"/>
        <v>5.1266020631447327E-2</v>
      </c>
      <c r="M66" s="29">
        <f t="shared" si="150"/>
        <v>0.18662081900593935</v>
      </c>
      <c r="N66" s="29">
        <f t="shared" si="150"/>
        <v>0.76211316036261334</v>
      </c>
      <c r="O66" s="228"/>
      <c r="P66" s="36">
        <f t="shared" ref="P66:R66" si="151">IF(P65=0,0,P65/$F65)</f>
        <v>1</v>
      </c>
      <c r="Q66" s="36">
        <f t="shared" si="151"/>
        <v>0</v>
      </c>
      <c r="R66" s="36">
        <f t="shared" si="151"/>
        <v>0</v>
      </c>
      <c r="U66" s="70"/>
      <c r="V66" s="70"/>
      <c r="W66" s="70"/>
      <c r="X66" s="72"/>
      <c r="Y66" s="72"/>
    </row>
    <row r="67" spans="1:25" ht="12" customHeight="1" x14ac:dyDescent="0.2">
      <c r="A67" s="157"/>
      <c r="B67" s="157"/>
      <c r="C67" s="35"/>
      <c r="D67" s="231" t="s">
        <v>376</v>
      </c>
      <c r="E67" s="34"/>
      <c r="F67" s="33">
        <v>1517</v>
      </c>
      <c r="G67" s="33">
        <v>0</v>
      </c>
      <c r="H67" s="33">
        <v>0</v>
      </c>
      <c r="I67" s="33">
        <v>0</v>
      </c>
      <c r="J67" s="33">
        <v>0</v>
      </c>
      <c r="K67" s="33">
        <v>85</v>
      </c>
      <c r="L67" s="33">
        <v>32</v>
      </c>
      <c r="M67" s="33">
        <v>0</v>
      </c>
      <c r="N67" s="33">
        <v>1400</v>
      </c>
      <c r="O67" s="227">
        <v>123.19116677653263</v>
      </c>
      <c r="P67" s="33">
        <f t="shared" ref="P67" si="152">SUM(L67:N67)</f>
        <v>1432</v>
      </c>
      <c r="Q67" s="33">
        <f t="shared" ref="Q67" si="153">SUM(I67:K67)</f>
        <v>85</v>
      </c>
      <c r="R67" s="33">
        <f t="shared" ref="R67" si="154">SUM(G67:H67)</f>
        <v>0</v>
      </c>
    </row>
    <row r="68" spans="1:25" ht="12" customHeight="1" x14ac:dyDescent="0.2">
      <c r="A68" s="157"/>
      <c r="B68" s="158"/>
      <c r="C68" s="32"/>
      <c r="D68" s="232"/>
      <c r="E68" s="31"/>
      <c r="F68" s="36">
        <f t="shared" si="39"/>
        <v>1</v>
      </c>
      <c r="G68" s="29">
        <f t="shared" ref="G68:N68" si="155">IF(G67=0,0,G67/$F67)</f>
        <v>0</v>
      </c>
      <c r="H68" s="29">
        <f t="shared" si="155"/>
        <v>0</v>
      </c>
      <c r="I68" s="29">
        <f t="shared" si="155"/>
        <v>0</v>
      </c>
      <c r="J68" s="29">
        <f t="shared" si="155"/>
        <v>0</v>
      </c>
      <c r="K68" s="29">
        <f t="shared" si="155"/>
        <v>5.6031641397495058E-2</v>
      </c>
      <c r="L68" s="29">
        <f t="shared" si="155"/>
        <v>2.1094264996704019E-2</v>
      </c>
      <c r="M68" s="29">
        <f t="shared" si="155"/>
        <v>0</v>
      </c>
      <c r="N68" s="29">
        <f t="shared" si="155"/>
        <v>0.92287409360580097</v>
      </c>
      <c r="O68" s="228"/>
      <c r="P68" s="36">
        <f t="shared" ref="P68:R68" si="156">IF(P67=0,0,P67/$F67)</f>
        <v>0.94396835860250494</v>
      </c>
      <c r="Q68" s="36">
        <f t="shared" si="156"/>
        <v>5.6031641397495058E-2</v>
      </c>
      <c r="R68" s="36">
        <f t="shared" si="156"/>
        <v>0</v>
      </c>
      <c r="U68" s="70"/>
      <c r="V68" s="70"/>
      <c r="W68" s="70"/>
      <c r="X68" s="72"/>
      <c r="Y68" s="72"/>
    </row>
    <row r="69" spans="1:25" ht="12" customHeight="1" x14ac:dyDescent="0.2">
      <c r="A69" s="157"/>
      <c r="B69" s="156" t="s">
        <v>16</v>
      </c>
      <c r="C69" s="35"/>
      <c r="D69" s="231" t="s">
        <v>15</v>
      </c>
      <c r="E69" s="34"/>
      <c r="F69" s="33">
        <f>SUM(F71,F73,F75,F77,F79,F81,F83,F85,F87,F89,F91,F93,F95,F97,F99)</f>
        <v>39632</v>
      </c>
      <c r="G69" s="33">
        <f>SUM(G71,G73,G75,G77,G79,G81,G83,G85,G87,G89,G91,G93,G95,G97,G99)</f>
        <v>11</v>
      </c>
      <c r="H69" s="33">
        <f t="shared" ref="H69:N69" si="157">SUM(H71,H73,H75,H77,H79,H81,H83,H85,H87,H89,H91,H93,H95,H97,H99)</f>
        <v>64</v>
      </c>
      <c r="I69" s="33">
        <f t="shared" si="157"/>
        <v>374</v>
      </c>
      <c r="J69" s="33">
        <f t="shared" si="157"/>
        <v>388</v>
      </c>
      <c r="K69" s="33">
        <f t="shared" si="157"/>
        <v>1076</v>
      </c>
      <c r="L69" s="33">
        <f t="shared" si="157"/>
        <v>6132</v>
      </c>
      <c r="M69" s="33">
        <f t="shared" si="157"/>
        <v>7423</v>
      </c>
      <c r="N69" s="33">
        <f t="shared" si="157"/>
        <v>24164</v>
      </c>
      <c r="O69" s="227">
        <v>117.68950595478401</v>
      </c>
      <c r="P69" s="33">
        <f t="shared" ref="P69" si="158">SUM(L69:N69)</f>
        <v>37719</v>
      </c>
      <c r="Q69" s="33">
        <f t="shared" ref="Q69" si="159">SUM(I69:K69)</f>
        <v>1838</v>
      </c>
      <c r="R69" s="33">
        <f t="shared" ref="R69" si="160">SUM(G69:H69)</f>
        <v>75</v>
      </c>
    </row>
    <row r="70" spans="1:25" ht="12" customHeight="1" x14ac:dyDescent="0.2">
      <c r="A70" s="157"/>
      <c r="B70" s="157"/>
      <c r="C70" s="32"/>
      <c r="D70" s="232"/>
      <c r="E70" s="31"/>
      <c r="F70" s="36">
        <f t="shared" ref="F70:F100" si="161">SUM(G70:N70)</f>
        <v>1</v>
      </c>
      <c r="G70" s="29">
        <f t="shared" ref="G70:N70" si="162">IF(G69=0,0,G69/$F69)</f>
        <v>2.7755349212757365E-4</v>
      </c>
      <c r="H70" s="29">
        <f t="shared" si="162"/>
        <v>1.6148566814695195E-3</v>
      </c>
      <c r="I70" s="29">
        <f t="shared" si="162"/>
        <v>9.4368187323375045E-3</v>
      </c>
      <c r="J70" s="29">
        <f t="shared" si="162"/>
        <v>9.7900686314089623E-3</v>
      </c>
      <c r="K70" s="29">
        <f t="shared" si="162"/>
        <v>2.7149777957206297E-2</v>
      </c>
      <c r="L70" s="29">
        <f t="shared" si="162"/>
        <v>0.15472345579329835</v>
      </c>
      <c r="M70" s="29">
        <f t="shared" si="162"/>
        <v>0.18729814291481631</v>
      </c>
      <c r="N70" s="29">
        <f t="shared" si="162"/>
        <v>0.6097093257973355</v>
      </c>
      <c r="O70" s="228"/>
      <c r="P70" s="36">
        <f t="shared" ref="P70:R70" si="163">IF(P69=0,0,P69/$F69)</f>
        <v>0.95173092450545016</v>
      </c>
      <c r="Q70" s="36">
        <f t="shared" si="163"/>
        <v>4.6376665320952769E-2</v>
      </c>
      <c r="R70" s="36">
        <f t="shared" si="163"/>
        <v>1.8924101735970933E-3</v>
      </c>
      <c r="U70" s="70"/>
      <c r="V70" s="70"/>
      <c r="W70" s="70"/>
      <c r="X70" s="72"/>
      <c r="Y70" s="70"/>
    </row>
    <row r="71" spans="1:25" ht="12" customHeight="1" x14ac:dyDescent="0.2">
      <c r="A71" s="157"/>
      <c r="B71" s="157"/>
      <c r="C71" s="35"/>
      <c r="D71" s="231" t="s">
        <v>117</v>
      </c>
      <c r="E71" s="34"/>
      <c r="F71" s="33">
        <v>85</v>
      </c>
      <c r="G71" s="33">
        <v>0</v>
      </c>
      <c r="H71" s="33">
        <v>0</v>
      </c>
      <c r="I71" s="33">
        <v>0</v>
      </c>
      <c r="J71" s="33">
        <v>15</v>
      </c>
      <c r="K71" s="33">
        <v>13</v>
      </c>
      <c r="L71" s="33">
        <v>14</v>
      </c>
      <c r="M71" s="33">
        <v>36</v>
      </c>
      <c r="N71" s="33">
        <v>7</v>
      </c>
      <c r="O71" s="227">
        <v>103.89411764705882</v>
      </c>
      <c r="P71" s="33">
        <f t="shared" ref="P71" si="164">SUM(L71:N71)</f>
        <v>57</v>
      </c>
      <c r="Q71" s="33">
        <f t="shared" ref="Q71" si="165">SUM(I71:K71)</f>
        <v>28</v>
      </c>
      <c r="R71" s="33">
        <f t="shared" ref="R71" si="166">SUM(G71:H71)</f>
        <v>0</v>
      </c>
    </row>
    <row r="72" spans="1:25" ht="12" customHeight="1" x14ac:dyDescent="0.2">
      <c r="A72" s="157"/>
      <c r="B72" s="157"/>
      <c r="C72" s="32"/>
      <c r="D72" s="232"/>
      <c r="E72" s="31"/>
      <c r="F72" s="36">
        <f t="shared" si="161"/>
        <v>1</v>
      </c>
      <c r="G72" s="29">
        <f t="shared" ref="G72:N72" si="167">IF(G71=0,0,G71/$F71)</f>
        <v>0</v>
      </c>
      <c r="H72" s="29">
        <f t="shared" si="167"/>
        <v>0</v>
      </c>
      <c r="I72" s="29">
        <f t="shared" si="167"/>
        <v>0</v>
      </c>
      <c r="J72" s="29">
        <f t="shared" si="167"/>
        <v>0.17647058823529413</v>
      </c>
      <c r="K72" s="29">
        <f t="shared" si="167"/>
        <v>0.15294117647058825</v>
      </c>
      <c r="L72" s="29">
        <f t="shared" si="167"/>
        <v>0.16470588235294117</v>
      </c>
      <c r="M72" s="29">
        <f t="shared" si="167"/>
        <v>0.42352941176470588</v>
      </c>
      <c r="N72" s="29">
        <f t="shared" si="167"/>
        <v>8.2352941176470587E-2</v>
      </c>
      <c r="O72" s="228"/>
      <c r="P72" s="36">
        <f t="shared" ref="P72:R72" si="168">IF(P71=0,0,P71/$F71)</f>
        <v>0.6705882352941176</v>
      </c>
      <c r="Q72" s="36">
        <f t="shared" si="168"/>
        <v>0.32941176470588235</v>
      </c>
      <c r="R72" s="36">
        <f t="shared" si="168"/>
        <v>0</v>
      </c>
      <c r="U72" s="70"/>
      <c r="V72" s="70"/>
      <c r="W72" s="70"/>
      <c r="X72" s="72"/>
      <c r="Y72" s="70"/>
    </row>
    <row r="73" spans="1:25" ht="12" customHeight="1" x14ac:dyDescent="0.2">
      <c r="A73" s="157"/>
      <c r="B73" s="157"/>
      <c r="C73" s="35"/>
      <c r="D73" s="231" t="s">
        <v>13</v>
      </c>
      <c r="E73" s="34"/>
      <c r="F73" s="33">
        <v>2237</v>
      </c>
      <c r="G73" s="33">
        <v>0</v>
      </c>
      <c r="H73" s="33">
        <v>6</v>
      </c>
      <c r="I73" s="33">
        <v>10</v>
      </c>
      <c r="J73" s="33">
        <v>113</v>
      </c>
      <c r="K73" s="33">
        <v>143</v>
      </c>
      <c r="L73" s="33">
        <v>348</v>
      </c>
      <c r="M73" s="33">
        <v>711</v>
      </c>
      <c r="N73" s="33">
        <v>906</v>
      </c>
      <c r="O73" s="227">
        <v>113.66517657577113</v>
      </c>
      <c r="P73" s="33">
        <f t="shared" ref="P73" si="169">SUM(L73:N73)</f>
        <v>1965</v>
      </c>
      <c r="Q73" s="33">
        <f t="shared" ref="Q73" si="170">SUM(I73:K73)</f>
        <v>266</v>
      </c>
      <c r="R73" s="33">
        <f t="shared" ref="R73" si="171">SUM(G73:H73)</f>
        <v>6</v>
      </c>
    </row>
    <row r="74" spans="1:25" ht="12" customHeight="1" x14ac:dyDescent="0.2">
      <c r="A74" s="157"/>
      <c r="B74" s="157"/>
      <c r="C74" s="32"/>
      <c r="D74" s="232"/>
      <c r="E74" s="31"/>
      <c r="F74" s="36">
        <f t="shared" si="161"/>
        <v>1</v>
      </c>
      <c r="G74" s="29">
        <f t="shared" ref="G74:N74" si="172">IF(G73=0,0,G73/$F73)</f>
        <v>0</v>
      </c>
      <c r="H74" s="29">
        <f t="shared" si="172"/>
        <v>2.682163611980331E-3</v>
      </c>
      <c r="I74" s="29">
        <f t="shared" si="172"/>
        <v>4.4702726866338843E-3</v>
      </c>
      <c r="J74" s="29">
        <f t="shared" si="172"/>
        <v>5.0514081358962896E-2</v>
      </c>
      <c r="K74" s="29">
        <f t="shared" si="172"/>
        <v>6.3924899418864548E-2</v>
      </c>
      <c r="L74" s="29">
        <f t="shared" si="172"/>
        <v>0.15556548949485918</v>
      </c>
      <c r="M74" s="29">
        <f t="shared" si="172"/>
        <v>0.31783638801966918</v>
      </c>
      <c r="N74" s="29">
        <f t="shared" si="172"/>
        <v>0.40500670540902994</v>
      </c>
      <c r="O74" s="228"/>
      <c r="P74" s="36">
        <f t="shared" ref="P74:R74" si="173">IF(P73=0,0,P73/$F73)</f>
        <v>0.87840858292355839</v>
      </c>
      <c r="Q74" s="36">
        <f t="shared" si="173"/>
        <v>0.11890925346446134</v>
      </c>
      <c r="R74" s="36">
        <f t="shared" si="173"/>
        <v>2.682163611980331E-3</v>
      </c>
      <c r="U74" s="70"/>
      <c r="V74" s="70"/>
      <c r="W74" s="72"/>
      <c r="X74" s="72"/>
      <c r="Y74" s="72"/>
    </row>
    <row r="75" spans="1:25" ht="12" customHeight="1" x14ac:dyDescent="0.2">
      <c r="A75" s="157"/>
      <c r="B75" s="157"/>
      <c r="C75" s="35"/>
      <c r="D75" s="231" t="s">
        <v>12</v>
      </c>
      <c r="E75" s="34"/>
      <c r="F75" s="33">
        <v>294</v>
      </c>
      <c r="G75" s="33">
        <v>0</v>
      </c>
      <c r="H75" s="33">
        <v>0</v>
      </c>
      <c r="I75" s="33">
        <v>0</v>
      </c>
      <c r="J75" s="33">
        <v>0</v>
      </c>
      <c r="K75" s="33">
        <v>0</v>
      </c>
      <c r="L75" s="33">
        <v>21</v>
      </c>
      <c r="M75" s="33">
        <v>3</v>
      </c>
      <c r="N75" s="33">
        <v>270</v>
      </c>
      <c r="O75" s="227">
        <v>126.82653061224489</v>
      </c>
      <c r="P75" s="33">
        <f t="shared" ref="P75" si="174">SUM(L75:N75)</f>
        <v>294</v>
      </c>
      <c r="Q75" s="33">
        <f t="shared" ref="Q75" si="175">SUM(I75:K75)</f>
        <v>0</v>
      </c>
      <c r="R75" s="33">
        <f t="shared" ref="R75" si="176">SUM(G75:H75)</f>
        <v>0</v>
      </c>
    </row>
    <row r="76" spans="1:25" ht="12" customHeight="1" x14ac:dyDescent="0.2">
      <c r="A76" s="157"/>
      <c r="B76" s="157"/>
      <c r="C76" s="32"/>
      <c r="D76" s="232"/>
      <c r="E76" s="31"/>
      <c r="F76" s="36">
        <f t="shared" si="161"/>
        <v>1</v>
      </c>
      <c r="G76" s="29">
        <f t="shared" ref="G76:N76" si="177">IF(G75=0,0,G75/$F75)</f>
        <v>0</v>
      </c>
      <c r="H76" s="29">
        <f t="shared" si="177"/>
        <v>0</v>
      </c>
      <c r="I76" s="29">
        <f t="shared" si="177"/>
        <v>0</v>
      </c>
      <c r="J76" s="29">
        <f t="shared" si="177"/>
        <v>0</v>
      </c>
      <c r="K76" s="29">
        <f t="shared" si="177"/>
        <v>0</v>
      </c>
      <c r="L76" s="29">
        <f t="shared" si="177"/>
        <v>7.1428571428571425E-2</v>
      </c>
      <c r="M76" s="29">
        <f t="shared" si="177"/>
        <v>1.020408163265306E-2</v>
      </c>
      <c r="N76" s="29">
        <f t="shared" si="177"/>
        <v>0.91836734693877553</v>
      </c>
      <c r="O76" s="228"/>
      <c r="P76" s="36">
        <f t="shared" ref="P76:R76" si="178">IF(P75=0,0,P75/$F75)</f>
        <v>1</v>
      </c>
      <c r="Q76" s="36">
        <f t="shared" si="178"/>
        <v>0</v>
      </c>
      <c r="R76" s="36">
        <f t="shared" si="178"/>
        <v>0</v>
      </c>
      <c r="U76" s="70"/>
      <c r="V76" s="70"/>
      <c r="W76" s="72"/>
      <c r="X76" s="70"/>
      <c r="Y76" s="72"/>
    </row>
    <row r="77" spans="1:25" ht="12" customHeight="1" x14ac:dyDescent="0.2">
      <c r="A77" s="157"/>
      <c r="B77" s="157"/>
      <c r="C77" s="35"/>
      <c r="D77" s="231" t="s">
        <v>11</v>
      </c>
      <c r="E77" s="34"/>
      <c r="F77" s="33">
        <v>978</v>
      </c>
      <c r="G77" s="33">
        <v>0</v>
      </c>
      <c r="H77" s="33">
        <v>0</v>
      </c>
      <c r="I77" s="33">
        <v>0</v>
      </c>
      <c r="J77" s="33">
        <v>0</v>
      </c>
      <c r="K77" s="33">
        <v>0</v>
      </c>
      <c r="L77" s="33">
        <v>6</v>
      </c>
      <c r="M77" s="33">
        <v>11</v>
      </c>
      <c r="N77" s="33">
        <v>961</v>
      </c>
      <c r="O77" s="227">
        <v>123.79652351738241</v>
      </c>
      <c r="P77" s="33">
        <f t="shared" ref="P77" si="179">SUM(L77:N77)</f>
        <v>978</v>
      </c>
      <c r="Q77" s="33">
        <f t="shared" ref="Q77" si="180">SUM(I77:K77)</f>
        <v>0</v>
      </c>
      <c r="R77" s="33">
        <f t="shared" ref="R77" si="181">SUM(G77:H77)</f>
        <v>0</v>
      </c>
    </row>
    <row r="78" spans="1:25" ht="12" customHeight="1" x14ac:dyDescent="0.2">
      <c r="A78" s="157"/>
      <c r="B78" s="157"/>
      <c r="C78" s="32"/>
      <c r="D78" s="232"/>
      <c r="E78" s="31"/>
      <c r="F78" s="36">
        <f t="shared" si="161"/>
        <v>1</v>
      </c>
      <c r="G78" s="29">
        <f t="shared" ref="G78:N78" si="182">IF(G77=0,0,G77/$F77)</f>
        <v>0</v>
      </c>
      <c r="H78" s="29">
        <f t="shared" si="182"/>
        <v>0</v>
      </c>
      <c r="I78" s="29">
        <f t="shared" si="182"/>
        <v>0</v>
      </c>
      <c r="J78" s="29">
        <f t="shared" si="182"/>
        <v>0</v>
      </c>
      <c r="K78" s="29">
        <f t="shared" si="182"/>
        <v>0</v>
      </c>
      <c r="L78" s="29">
        <f t="shared" si="182"/>
        <v>6.1349693251533744E-3</v>
      </c>
      <c r="M78" s="29">
        <f t="shared" si="182"/>
        <v>1.1247443762781187E-2</v>
      </c>
      <c r="N78" s="29">
        <f t="shared" si="182"/>
        <v>0.98261758691206547</v>
      </c>
      <c r="O78" s="228"/>
      <c r="P78" s="36">
        <f t="shared" ref="P78:R78" si="183">IF(P77=0,0,P77/$F77)</f>
        <v>1</v>
      </c>
      <c r="Q78" s="36">
        <f t="shared" si="183"/>
        <v>0</v>
      </c>
      <c r="R78" s="36">
        <f t="shared" si="183"/>
        <v>0</v>
      </c>
      <c r="U78" s="70"/>
      <c r="V78" s="70"/>
      <c r="W78" s="70"/>
      <c r="X78" s="72"/>
      <c r="Y78" s="72"/>
    </row>
    <row r="79" spans="1:25" ht="12" customHeight="1" x14ac:dyDescent="0.2">
      <c r="A79" s="157"/>
      <c r="B79" s="157"/>
      <c r="C79" s="35"/>
      <c r="D79" s="231" t="s">
        <v>10</v>
      </c>
      <c r="E79" s="34"/>
      <c r="F79" s="33">
        <v>2262</v>
      </c>
      <c r="G79" s="33">
        <v>0</v>
      </c>
      <c r="H79" s="33">
        <v>0</v>
      </c>
      <c r="I79" s="33">
        <v>55</v>
      </c>
      <c r="J79" s="33">
        <v>86</v>
      </c>
      <c r="K79" s="33">
        <v>192</v>
      </c>
      <c r="L79" s="33">
        <v>874</v>
      </c>
      <c r="M79" s="33">
        <v>583</v>
      </c>
      <c r="N79" s="33">
        <v>472</v>
      </c>
      <c r="O79" s="227">
        <v>108.45402298850574</v>
      </c>
      <c r="P79" s="33">
        <f t="shared" ref="P79" si="184">SUM(L79:N79)</f>
        <v>1929</v>
      </c>
      <c r="Q79" s="33">
        <f t="shared" ref="Q79" si="185">SUM(I79:K79)</f>
        <v>333</v>
      </c>
      <c r="R79" s="33">
        <f t="shared" ref="R79" si="186">SUM(G79:H79)</f>
        <v>0</v>
      </c>
    </row>
    <row r="80" spans="1:25" ht="12" customHeight="1" x14ac:dyDescent="0.2">
      <c r="A80" s="157"/>
      <c r="B80" s="157"/>
      <c r="C80" s="32"/>
      <c r="D80" s="232"/>
      <c r="E80" s="31"/>
      <c r="F80" s="36">
        <f t="shared" si="161"/>
        <v>1</v>
      </c>
      <c r="G80" s="29">
        <f t="shared" ref="G80:N80" si="187">IF(G79=0,0,G79/$F79)</f>
        <v>0</v>
      </c>
      <c r="H80" s="29">
        <f t="shared" si="187"/>
        <v>0</v>
      </c>
      <c r="I80" s="29">
        <f t="shared" si="187"/>
        <v>2.4314765694076038E-2</v>
      </c>
      <c r="J80" s="29">
        <f t="shared" si="187"/>
        <v>3.8019451812555262E-2</v>
      </c>
      <c r="K80" s="29">
        <f t="shared" si="187"/>
        <v>8.4880636604774531E-2</v>
      </c>
      <c r="L80" s="29">
        <f t="shared" si="187"/>
        <v>0.38638373121131742</v>
      </c>
      <c r="M80" s="29">
        <f t="shared" si="187"/>
        <v>0.25773651635720601</v>
      </c>
      <c r="N80" s="29">
        <f t="shared" si="187"/>
        <v>0.20866489832007074</v>
      </c>
      <c r="O80" s="228"/>
      <c r="P80" s="36">
        <f t="shared" ref="P80:R80" si="188">IF(P79=0,0,P79/$F79)</f>
        <v>0.85278514588859411</v>
      </c>
      <c r="Q80" s="36">
        <f t="shared" si="188"/>
        <v>0.14721485411140584</v>
      </c>
      <c r="R80" s="36">
        <f t="shared" si="188"/>
        <v>0</v>
      </c>
      <c r="U80" s="70"/>
      <c r="V80" s="70"/>
      <c r="W80" s="70"/>
      <c r="X80" s="70"/>
      <c r="Y80" s="70"/>
    </row>
    <row r="81" spans="1:25" ht="12" customHeight="1" x14ac:dyDescent="0.2">
      <c r="A81" s="157"/>
      <c r="B81" s="157"/>
      <c r="C81" s="35"/>
      <c r="D81" s="231" t="s">
        <v>9</v>
      </c>
      <c r="E81" s="34"/>
      <c r="F81" s="33">
        <v>5295</v>
      </c>
      <c r="G81" s="33">
        <v>5</v>
      </c>
      <c r="H81" s="33">
        <v>0</v>
      </c>
      <c r="I81" s="33">
        <v>20</v>
      </c>
      <c r="J81" s="33">
        <v>100</v>
      </c>
      <c r="K81" s="33">
        <v>129</v>
      </c>
      <c r="L81" s="33">
        <v>1565</v>
      </c>
      <c r="M81" s="33">
        <v>1569</v>
      </c>
      <c r="N81" s="33">
        <v>1907</v>
      </c>
      <c r="O81" s="227">
        <v>113.58923512747876</v>
      </c>
      <c r="P81" s="33">
        <f t="shared" ref="P81" si="189">SUM(L81:N81)</f>
        <v>5041</v>
      </c>
      <c r="Q81" s="33">
        <f t="shared" ref="Q81" si="190">SUM(I81:K81)</f>
        <v>249</v>
      </c>
      <c r="R81" s="33">
        <f t="shared" ref="R81" si="191">SUM(G81:H81)</f>
        <v>5</v>
      </c>
    </row>
    <row r="82" spans="1:25" ht="12" customHeight="1" x14ac:dyDescent="0.2">
      <c r="A82" s="157"/>
      <c r="B82" s="157"/>
      <c r="C82" s="32"/>
      <c r="D82" s="232"/>
      <c r="E82" s="31"/>
      <c r="F82" s="36">
        <f t="shared" si="161"/>
        <v>1</v>
      </c>
      <c r="G82" s="29">
        <f t="shared" ref="G82:N82" si="192">IF(G81=0,0,G81/$F81)</f>
        <v>9.4428706326723328E-4</v>
      </c>
      <c r="H82" s="29">
        <f t="shared" si="192"/>
        <v>0</v>
      </c>
      <c r="I82" s="29">
        <f t="shared" si="192"/>
        <v>3.7771482530689331E-3</v>
      </c>
      <c r="J82" s="29">
        <f t="shared" si="192"/>
        <v>1.8885741265344664E-2</v>
      </c>
      <c r="K82" s="29">
        <f t="shared" si="192"/>
        <v>2.4362606232294616E-2</v>
      </c>
      <c r="L82" s="29">
        <f t="shared" si="192"/>
        <v>0.29556185080264402</v>
      </c>
      <c r="M82" s="29">
        <f t="shared" si="192"/>
        <v>0.29631728045325778</v>
      </c>
      <c r="N82" s="29">
        <f t="shared" si="192"/>
        <v>0.36015108593012274</v>
      </c>
      <c r="O82" s="228"/>
      <c r="P82" s="36">
        <f t="shared" ref="P82:R82" si="193">IF(P81=0,0,P81/$F81)</f>
        <v>0.95203021718602454</v>
      </c>
      <c r="Q82" s="36">
        <f t="shared" si="193"/>
        <v>4.7025495750708218E-2</v>
      </c>
      <c r="R82" s="36">
        <f t="shared" si="193"/>
        <v>9.4428706326723328E-4</v>
      </c>
      <c r="U82" s="70"/>
      <c r="V82" s="70"/>
      <c r="W82" s="70"/>
      <c r="X82" s="72"/>
      <c r="Y82" s="72"/>
    </row>
    <row r="83" spans="1:25" ht="12" customHeight="1" x14ac:dyDescent="0.2">
      <c r="A83" s="157"/>
      <c r="B83" s="157"/>
      <c r="C83" s="35"/>
      <c r="D83" s="231" t="s">
        <v>8</v>
      </c>
      <c r="E83" s="34"/>
      <c r="F83" s="33">
        <v>1038</v>
      </c>
      <c r="G83" s="33">
        <v>0</v>
      </c>
      <c r="H83" s="33">
        <v>0</v>
      </c>
      <c r="I83" s="33">
        <v>0</v>
      </c>
      <c r="J83" s="33">
        <v>0</v>
      </c>
      <c r="K83" s="33">
        <v>0</v>
      </c>
      <c r="L83" s="33">
        <v>0</v>
      </c>
      <c r="M83" s="33">
        <v>14</v>
      </c>
      <c r="N83" s="33">
        <v>1024</v>
      </c>
      <c r="O83" s="227">
        <v>123.44412331406551</v>
      </c>
      <c r="P83" s="33">
        <f t="shared" ref="P83" si="194">SUM(L83:N83)</f>
        <v>1038</v>
      </c>
      <c r="Q83" s="33">
        <f t="shared" ref="Q83" si="195">SUM(I83:K83)</f>
        <v>0</v>
      </c>
      <c r="R83" s="33">
        <f t="shared" ref="R83" si="196">SUM(G83:H83)</f>
        <v>0</v>
      </c>
    </row>
    <row r="84" spans="1:25" ht="12" customHeight="1" x14ac:dyDescent="0.2">
      <c r="A84" s="157"/>
      <c r="B84" s="157"/>
      <c r="C84" s="32"/>
      <c r="D84" s="232"/>
      <c r="E84" s="31"/>
      <c r="F84" s="36">
        <f t="shared" si="161"/>
        <v>1</v>
      </c>
      <c r="G84" s="29">
        <f t="shared" ref="G84:N84" si="197">IF(G83=0,0,G83/$F83)</f>
        <v>0</v>
      </c>
      <c r="H84" s="29">
        <f t="shared" si="197"/>
        <v>0</v>
      </c>
      <c r="I84" s="29">
        <f t="shared" si="197"/>
        <v>0</v>
      </c>
      <c r="J84" s="29">
        <f t="shared" si="197"/>
        <v>0</v>
      </c>
      <c r="K84" s="29">
        <f t="shared" si="197"/>
        <v>0</v>
      </c>
      <c r="L84" s="29">
        <f t="shared" si="197"/>
        <v>0</v>
      </c>
      <c r="M84" s="29">
        <f t="shared" si="197"/>
        <v>1.348747591522158E-2</v>
      </c>
      <c r="N84" s="29">
        <f t="shared" si="197"/>
        <v>0.98651252408477841</v>
      </c>
      <c r="O84" s="228"/>
      <c r="P84" s="36">
        <f t="shared" ref="P84:R84" si="198">IF(P83=0,0,P83/$F83)</f>
        <v>1</v>
      </c>
      <c r="Q84" s="36">
        <f t="shared" si="198"/>
        <v>0</v>
      </c>
      <c r="R84" s="36">
        <f t="shared" si="198"/>
        <v>0</v>
      </c>
      <c r="U84" s="70"/>
      <c r="V84" s="70"/>
      <c r="W84" s="70"/>
      <c r="X84" s="72"/>
      <c r="Y84" s="72"/>
    </row>
    <row r="85" spans="1:25" ht="12" customHeight="1" x14ac:dyDescent="0.2">
      <c r="A85" s="157"/>
      <c r="B85" s="157"/>
      <c r="C85" s="35"/>
      <c r="D85" s="231" t="s">
        <v>7</v>
      </c>
      <c r="E85" s="34"/>
      <c r="F85" s="33">
        <v>124</v>
      </c>
      <c r="G85" s="33">
        <v>0</v>
      </c>
      <c r="H85" s="33">
        <v>0</v>
      </c>
      <c r="I85" s="33">
        <v>0</v>
      </c>
      <c r="J85" s="33">
        <v>0</v>
      </c>
      <c r="K85" s="33">
        <v>5</v>
      </c>
      <c r="L85" s="33">
        <v>44</v>
      </c>
      <c r="M85" s="33">
        <v>19</v>
      </c>
      <c r="N85" s="33">
        <v>56</v>
      </c>
      <c r="O85" s="227">
        <v>113.29032258064517</v>
      </c>
      <c r="P85" s="33">
        <f t="shared" ref="P85" si="199">SUM(L85:N85)</f>
        <v>119</v>
      </c>
      <c r="Q85" s="33">
        <f t="shared" ref="Q85" si="200">SUM(I85:K85)</f>
        <v>5</v>
      </c>
      <c r="R85" s="33">
        <f t="shared" ref="R85" si="201">SUM(G85:H85)</f>
        <v>0</v>
      </c>
    </row>
    <row r="86" spans="1:25" ht="12" customHeight="1" x14ac:dyDescent="0.2">
      <c r="A86" s="157"/>
      <c r="B86" s="157"/>
      <c r="C86" s="32"/>
      <c r="D86" s="232"/>
      <c r="E86" s="31"/>
      <c r="F86" s="36">
        <f t="shared" si="161"/>
        <v>1</v>
      </c>
      <c r="G86" s="29">
        <f t="shared" ref="G86:N86" si="202">IF(G85=0,0,G85/$F85)</f>
        <v>0</v>
      </c>
      <c r="H86" s="29">
        <f t="shared" si="202"/>
        <v>0</v>
      </c>
      <c r="I86" s="29">
        <f t="shared" si="202"/>
        <v>0</v>
      </c>
      <c r="J86" s="29">
        <f t="shared" si="202"/>
        <v>0</v>
      </c>
      <c r="K86" s="29">
        <f t="shared" si="202"/>
        <v>4.0322580645161289E-2</v>
      </c>
      <c r="L86" s="29">
        <f t="shared" si="202"/>
        <v>0.35483870967741937</v>
      </c>
      <c r="M86" s="29">
        <f t="shared" si="202"/>
        <v>0.15322580645161291</v>
      </c>
      <c r="N86" s="29">
        <f t="shared" si="202"/>
        <v>0.45161290322580644</v>
      </c>
      <c r="O86" s="228"/>
      <c r="P86" s="36">
        <f t="shared" ref="P86:R86" si="203">IF(P85=0,0,P85/$F85)</f>
        <v>0.95967741935483875</v>
      </c>
      <c r="Q86" s="36">
        <f t="shared" si="203"/>
        <v>4.0322580645161289E-2</v>
      </c>
      <c r="R86" s="36">
        <f t="shared" si="203"/>
        <v>0</v>
      </c>
      <c r="U86" s="70"/>
      <c r="V86" s="70"/>
      <c r="W86" s="72"/>
      <c r="X86" s="72"/>
      <c r="Y86" s="72"/>
    </row>
    <row r="87" spans="1:25" ht="13.5" customHeight="1" x14ac:dyDescent="0.2">
      <c r="A87" s="157"/>
      <c r="B87" s="157"/>
      <c r="C87" s="35"/>
      <c r="D87" s="248" t="s">
        <v>116</v>
      </c>
      <c r="E87" s="34"/>
      <c r="F87" s="33">
        <v>560</v>
      </c>
      <c r="G87" s="33">
        <v>0</v>
      </c>
      <c r="H87" s="33">
        <v>0</v>
      </c>
      <c r="I87" s="33">
        <v>0</v>
      </c>
      <c r="J87" s="33">
        <v>0</v>
      </c>
      <c r="K87" s="33">
        <v>7</v>
      </c>
      <c r="L87" s="33">
        <v>83</v>
      </c>
      <c r="M87" s="33">
        <v>9</v>
      </c>
      <c r="N87" s="33">
        <v>461</v>
      </c>
      <c r="O87" s="227">
        <v>121.40178571428571</v>
      </c>
      <c r="P87" s="33">
        <f t="shared" ref="P87" si="204">SUM(L87:N87)</f>
        <v>553</v>
      </c>
      <c r="Q87" s="33">
        <f t="shared" ref="Q87" si="205">SUM(I87:K87)</f>
        <v>7</v>
      </c>
      <c r="R87" s="33">
        <f t="shared" ref="R87" si="206">SUM(G87:H87)</f>
        <v>0</v>
      </c>
    </row>
    <row r="88" spans="1:25" ht="13.5" customHeight="1" x14ac:dyDescent="0.2">
      <c r="A88" s="157"/>
      <c r="B88" s="157"/>
      <c r="C88" s="32"/>
      <c r="D88" s="232"/>
      <c r="E88" s="31"/>
      <c r="F88" s="36">
        <f t="shared" si="161"/>
        <v>1</v>
      </c>
      <c r="G88" s="29">
        <f t="shared" ref="G88:N88" si="207">IF(G87=0,0,G87/$F87)</f>
        <v>0</v>
      </c>
      <c r="H88" s="29">
        <f t="shared" si="207"/>
        <v>0</v>
      </c>
      <c r="I88" s="29">
        <f t="shared" si="207"/>
        <v>0</v>
      </c>
      <c r="J88" s="29">
        <f t="shared" si="207"/>
        <v>0</v>
      </c>
      <c r="K88" s="29">
        <f t="shared" si="207"/>
        <v>1.2500000000000001E-2</v>
      </c>
      <c r="L88" s="29">
        <f t="shared" si="207"/>
        <v>0.14821428571428572</v>
      </c>
      <c r="M88" s="29">
        <f t="shared" si="207"/>
        <v>1.607142857142857E-2</v>
      </c>
      <c r="N88" s="29">
        <f t="shared" si="207"/>
        <v>0.82321428571428568</v>
      </c>
      <c r="O88" s="228"/>
      <c r="P88" s="36">
        <f t="shared" ref="P88:R88" si="208">IF(P87=0,0,P87/$F87)</f>
        <v>0.98750000000000004</v>
      </c>
      <c r="Q88" s="36">
        <f t="shared" si="208"/>
        <v>1.2500000000000001E-2</v>
      </c>
      <c r="R88" s="36">
        <f t="shared" si="208"/>
        <v>0</v>
      </c>
      <c r="U88" s="70"/>
      <c r="V88" s="70"/>
      <c r="W88" s="70"/>
      <c r="X88" s="70"/>
      <c r="Y88" s="70"/>
    </row>
    <row r="89" spans="1:25" ht="12" customHeight="1" x14ac:dyDescent="0.2">
      <c r="A89" s="157"/>
      <c r="B89" s="157"/>
      <c r="C89" s="35"/>
      <c r="D89" s="231" t="s">
        <v>5</v>
      </c>
      <c r="E89" s="34"/>
      <c r="F89" s="33">
        <v>1254</v>
      </c>
      <c r="G89" s="33">
        <v>6</v>
      </c>
      <c r="H89" s="33">
        <v>10</v>
      </c>
      <c r="I89" s="33">
        <v>12</v>
      </c>
      <c r="J89" s="33">
        <v>13</v>
      </c>
      <c r="K89" s="33">
        <v>275</v>
      </c>
      <c r="L89" s="33">
        <v>688</v>
      </c>
      <c r="M89" s="33">
        <v>183</v>
      </c>
      <c r="N89" s="33">
        <v>67</v>
      </c>
      <c r="O89" s="227">
        <v>106.46969696969697</v>
      </c>
      <c r="P89" s="33">
        <f t="shared" ref="P89" si="209">SUM(L89:N89)</f>
        <v>938</v>
      </c>
      <c r="Q89" s="33">
        <f t="shared" ref="Q89" si="210">SUM(I89:K89)</f>
        <v>300</v>
      </c>
      <c r="R89" s="33">
        <f t="shared" ref="R89" si="211">SUM(G89:H89)</f>
        <v>16</v>
      </c>
    </row>
    <row r="90" spans="1:25" ht="12" customHeight="1" x14ac:dyDescent="0.2">
      <c r="A90" s="157"/>
      <c r="B90" s="157"/>
      <c r="C90" s="32"/>
      <c r="D90" s="232"/>
      <c r="E90" s="31"/>
      <c r="F90" s="36">
        <f t="shared" si="161"/>
        <v>1.0000000000000002</v>
      </c>
      <c r="G90" s="29">
        <f t="shared" ref="G90:N90" si="212">IF(G89=0,0,G89/$F89)</f>
        <v>4.7846889952153108E-3</v>
      </c>
      <c r="H90" s="29">
        <f t="shared" si="212"/>
        <v>7.9744816586921844E-3</v>
      </c>
      <c r="I90" s="29">
        <f t="shared" si="212"/>
        <v>9.5693779904306216E-3</v>
      </c>
      <c r="J90" s="29">
        <f t="shared" si="212"/>
        <v>1.036682615629984E-2</v>
      </c>
      <c r="K90" s="29">
        <f t="shared" si="212"/>
        <v>0.21929824561403508</v>
      </c>
      <c r="L90" s="29">
        <f t="shared" si="212"/>
        <v>0.54864433811802238</v>
      </c>
      <c r="M90" s="29">
        <f t="shared" si="212"/>
        <v>0.145933014354067</v>
      </c>
      <c r="N90" s="29">
        <f t="shared" si="212"/>
        <v>5.3429027113237638E-2</v>
      </c>
      <c r="O90" s="228"/>
      <c r="P90" s="36">
        <f t="shared" ref="P90:R90" si="213">IF(P89=0,0,P89/$F89)</f>
        <v>0.74800637958532701</v>
      </c>
      <c r="Q90" s="36">
        <f t="shared" si="213"/>
        <v>0.23923444976076555</v>
      </c>
      <c r="R90" s="36">
        <f t="shared" si="213"/>
        <v>1.2759170653907496E-2</v>
      </c>
      <c r="U90" s="70"/>
      <c r="V90" s="70"/>
      <c r="W90" s="72"/>
      <c r="X90" s="70"/>
      <c r="Y90" s="72"/>
    </row>
    <row r="91" spans="1:25" ht="12" customHeight="1" x14ac:dyDescent="0.2">
      <c r="A91" s="157"/>
      <c r="B91" s="157"/>
      <c r="C91" s="35"/>
      <c r="D91" s="231" t="s">
        <v>4</v>
      </c>
      <c r="E91" s="34"/>
      <c r="F91" s="33">
        <v>438</v>
      </c>
      <c r="G91" s="33">
        <v>0</v>
      </c>
      <c r="H91" s="33">
        <v>0</v>
      </c>
      <c r="I91" s="33">
        <v>21</v>
      </c>
      <c r="J91" s="33">
        <v>52</v>
      </c>
      <c r="K91" s="33">
        <v>60</v>
      </c>
      <c r="L91" s="33">
        <v>218</v>
      </c>
      <c r="M91" s="33">
        <v>33</v>
      </c>
      <c r="N91" s="33">
        <v>54</v>
      </c>
      <c r="O91" s="227">
        <v>102.75799086757991</v>
      </c>
      <c r="P91" s="33">
        <f t="shared" ref="P91" si="214">SUM(L91:N91)</f>
        <v>305</v>
      </c>
      <c r="Q91" s="33">
        <f t="shared" ref="Q91" si="215">SUM(I91:K91)</f>
        <v>133</v>
      </c>
      <c r="R91" s="33">
        <f t="shared" ref="R91" si="216">SUM(G91:H91)</f>
        <v>0</v>
      </c>
    </row>
    <row r="92" spans="1:25" ht="12" customHeight="1" x14ac:dyDescent="0.2">
      <c r="A92" s="157"/>
      <c r="B92" s="157"/>
      <c r="C92" s="32"/>
      <c r="D92" s="232"/>
      <c r="E92" s="31"/>
      <c r="F92" s="36">
        <f t="shared" si="161"/>
        <v>0.99999999999999978</v>
      </c>
      <c r="G92" s="29">
        <f t="shared" ref="G92:N92" si="217">IF(G91=0,0,G91/$F91)</f>
        <v>0</v>
      </c>
      <c r="H92" s="29">
        <f t="shared" si="217"/>
        <v>0</v>
      </c>
      <c r="I92" s="29">
        <f t="shared" si="217"/>
        <v>4.7945205479452052E-2</v>
      </c>
      <c r="J92" s="29">
        <f t="shared" si="217"/>
        <v>0.11872146118721461</v>
      </c>
      <c r="K92" s="29">
        <f t="shared" si="217"/>
        <v>0.13698630136986301</v>
      </c>
      <c r="L92" s="29">
        <f t="shared" si="217"/>
        <v>0.49771689497716892</v>
      </c>
      <c r="M92" s="29">
        <f t="shared" si="217"/>
        <v>7.5342465753424653E-2</v>
      </c>
      <c r="N92" s="29">
        <f t="shared" si="217"/>
        <v>0.12328767123287671</v>
      </c>
      <c r="O92" s="228"/>
      <c r="P92" s="36">
        <f t="shared" ref="P92:R92" si="218">IF(P91=0,0,P91/$F91)</f>
        <v>0.69634703196347036</v>
      </c>
      <c r="Q92" s="36">
        <f t="shared" si="218"/>
        <v>0.30365296803652969</v>
      </c>
      <c r="R92" s="36">
        <f t="shared" si="218"/>
        <v>0</v>
      </c>
      <c r="U92" s="70"/>
      <c r="V92" s="70"/>
      <c r="W92" s="72"/>
      <c r="X92" s="72"/>
      <c r="Y92" s="72"/>
    </row>
    <row r="93" spans="1:25" ht="12" customHeight="1" x14ac:dyDescent="0.2">
      <c r="A93" s="157"/>
      <c r="B93" s="157"/>
      <c r="C93" s="35"/>
      <c r="D93" s="231" t="s">
        <v>3</v>
      </c>
      <c r="E93" s="34"/>
      <c r="F93" s="33">
        <v>2431</v>
      </c>
      <c r="G93" s="33">
        <v>0</v>
      </c>
      <c r="H93" s="33">
        <v>0</v>
      </c>
      <c r="I93" s="33">
        <v>20</v>
      </c>
      <c r="J93" s="33">
        <v>0</v>
      </c>
      <c r="K93" s="33">
        <v>14</v>
      </c>
      <c r="L93" s="33">
        <v>101</v>
      </c>
      <c r="M93" s="33">
        <v>112</v>
      </c>
      <c r="N93" s="33">
        <v>2184</v>
      </c>
      <c r="O93" s="227">
        <v>124.12258329905389</v>
      </c>
      <c r="P93" s="33">
        <f t="shared" ref="P93" si="219">SUM(L93:N93)</f>
        <v>2397</v>
      </c>
      <c r="Q93" s="33">
        <f t="shared" ref="Q93" si="220">SUM(I93:K93)</f>
        <v>34</v>
      </c>
      <c r="R93" s="33">
        <f t="shared" ref="R93" si="221">SUM(G93:H93)</f>
        <v>0</v>
      </c>
    </row>
    <row r="94" spans="1:25" ht="12" customHeight="1" x14ac:dyDescent="0.2">
      <c r="A94" s="157"/>
      <c r="B94" s="157"/>
      <c r="C94" s="32"/>
      <c r="D94" s="232"/>
      <c r="E94" s="31"/>
      <c r="F94" s="36">
        <f t="shared" si="161"/>
        <v>1</v>
      </c>
      <c r="G94" s="29">
        <f t="shared" ref="G94:N94" si="222">IF(G93=0,0,G93/$F93)</f>
        <v>0</v>
      </c>
      <c r="H94" s="29">
        <f t="shared" si="222"/>
        <v>0</v>
      </c>
      <c r="I94" s="29">
        <f t="shared" si="222"/>
        <v>8.2270670505964621E-3</v>
      </c>
      <c r="J94" s="29">
        <f t="shared" si="222"/>
        <v>0</v>
      </c>
      <c r="K94" s="29">
        <f t="shared" si="222"/>
        <v>5.7589469354175239E-3</v>
      </c>
      <c r="L94" s="29">
        <f t="shared" si="222"/>
        <v>4.1546688605512132E-2</v>
      </c>
      <c r="M94" s="29">
        <f t="shared" si="222"/>
        <v>4.6071575483340191E-2</v>
      </c>
      <c r="N94" s="29">
        <f t="shared" si="222"/>
        <v>0.89839572192513373</v>
      </c>
      <c r="O94" s="228"/>
      <c r="P94" s="36">
        <f t="shared" ref="P94:R94" si="223">IF(P93=0,0,P93/$F93)</f>
        <v>0.98601398601398604</v>
      </c>
      <c r="Q94" s="36">
        <f t="shared" si="223"/>
        <v>1.3986013986013986E-2</v>
      </c>
      <c r="R94" s="36">
        <f t="shared" si="223"/>
        <v>0</v>
      </c>
      <c r="U94" s="70"/>
      <c r="V94" s="70"/>
      <c r="W94" s="70"/>
      <c r="X94" s="70"/>
      <c r="Y94" s="72"/>
    </row>
    <row r="95" spans="1:25" ht="12" customHeight="1" x14ac:dyDescent="0.2">
      <c r="A95" s="157"/>
      <c r="B95" s="157"/>
      <c r="C95" s="35"/>
      <c r="D95" s="231" t="s">
        <v>2</v>
      </c>
      <c r="E95" s="34"/>
      <c r="F95" s="33">
        <v>15121</v>
      </c>
      <c r="G95" s="33">
        <v>0</v>
      </c>
      <c r="H95" s="33">
        <v>0</v>
      </c>
      <c r="I95" s="33">
        <v>218</v>
      </c>
      <c r="J95" s="33">
        <v>0</v>
      </c>
      <c r="K95" s="33">
        <v>15</v>
      </c>
      <c r="L95" s="33">
        <v>887</v>
      </c>
      <c r="M95" s="33">
        <v>3476</v>
      </c>
      <c r="N95" s="33">
        <v>10525</v>
      </c>
      <c r="O95" s="227">
        <v>120.18242841081938</v>
      </c>
      <c r="P95" s="33">
        <f t="shared" ref="P95" si="224">SUM(L95:N95)</f>
        <v>14888</v>
      </c>
      <c r="Q95" s="33">
        <f t="shared" ref="Q95" si="225">SUM(I95:K95)</f>
        <v>233</v>
      </c>
      <c r="R95" s="33">
        <f t="shared" ref="R95" si="226">SUM(G95:H95)</f>
        <v>0</v>
      </c>
    </row>
    <row r="96" spans="1:25" ht="12" customHeight="1" x14ac:dyDescent="0.2">
      <c r="A96" s="157"/>
      <c r="B96" s="157"/>
      <c r="C96" s="32"/>
      <c r="D96" s="232"/>
      <c r="E96" s="31"/>
      <c r="F96" s="36">
        <f t="shared" si="161"/>
        <v>1</v>
      </c>
      <c r="G96" s="29">
        <f t="shared" ref="G96:N96" si="227">IF(G95=0,0,G95/$F95)</f>
        <v>0</v>
      </c>
      <c r="H96" s="29">
        <f t="shared" si="227"/>
        <v>0</v>
      </c>
      <c r="I96" s="29">
        <f t="shared" si="227"/>
        <v>1.4417035910323391E-2</v>
      </c>
      <c r="J96" s="29">
        <f t="shared" si="227"/>
        <v>0</v>
      </c>
      <c r="K96" s="29">
        <f t="shared" si="227"/>
        <v>9.9199788373784798E-4</v>
      </c>
      <c r="L96" s="29">
        <f t="shared" si="227"/>
        <v>5.8660141525031413E-2</v>
      </c>
      <c r="M96" s="29">
        <f t="shared" si="227"/>
        <v>0.22987897625818399</v>
      </c>
      <c r="N96" s="29">
        <f t="shared" si="227"/>
        <v>0.69605184842272338</v>
      </c>
      <c r="O96" s="228"/>
      <c r="P96" s="36">
        <f t="shared" ref="P96:R96" si="228">IF(P95=0,0,P95/$F95)</f>
        <v>0.98459096620593878</v>
      </c>
      <c r="Q96" s="36">
        <f t="shared" si="228"/>
        <v>1.5409033794061239E-2</v>
      </c>
      <c r="R96" s="36">
        <f t="shared" si="228"/>
        <v>0</v>
      </c>
      <c r="U96" s="70"/>
      <c r="V96" s="70"/>
      <c r="W96" s="70"/>
      <c r="X96" s="72"/>
      <c r="Y96" s="72"/>
    </row>
    <row r="97" spans="1:25" ht="12" customHeight="1" x14ac:dyDescent="0.2">
      <c r="A97" s="157"/>
      <c r="B97" s="157"/>
      <c r="C97" s="35"/>
      <c r="D97" s="231" t="s">
        <v>1</v>
      </c>
      <c r="E97" s="34"/>
      <c r="F97" s="33">
        <v>2012</v>
      </c>
      <c r="G97" s="33">
        <v>0</v>
      </c>
      <c r="H97" s="33">
        <v>0</v>
      </c>
      <c r="I97" s="33">
        <v>0</v>
      </c>
      <c r="J97" s="33">
        <v>0</v>
      </c>
      <c r="K97" s="33">
        <v>0</v>
      </c>
      <c r="L97" s="33">
        <v>130</v>
      </c>
      <c r="M97" s="33">
        <v>117</v>
      </c>
      <c r="N97" s="33">
        <v>1765</v>
      </c>
      <c r="O97" s="227">
        <v>122.02683896620279</v>
      </c>
      <c r="P97" s="33">
        <f t="shared" ref="P97" si="229">SUM(L97:N97)</f>
        <v>2012</v>
      </c>
      <c r="Q97" s="33">
        <f t="shared" ref="Q97" si="230">SUM(I97:K97)</f>
        <v>0</v>
      </c>
      <c r="R97" s="33">
        <f t="shared" ref="R97" si="231">SUM(G97:H97)</f>
        <v>0</v>
      </c>
    </row>
    <row r="98" spans="1:25" ht="12" customHeight="1" x14ac:dyDescent="0.2">
      <c r="A98" s="157"/>
      <c r="B98" s="157"/>
      <c r="C98" s="32"/>
      <c r="D98" s="232"/>
      <c r="E98" s="31"/>
      <c r="F98" s="36">
        <f t="shared" si="161"/>
        <v>1</v>
      </c>
      <c r="G98" s="29">
        <f t="shared" ref="G98:N98" si="232">IF(G97=0,0,G97/$F97)</f>
        <v>0</v>
      </c>
      <c r="H98" s="29">
        <f t="shared" si="232"/>
        <v>0</v>
      </c>
      <c r="I98" s="29">
        <f t="shared" si="232"/>
        <v>0</v>
      </c>
      <c r="J98" s="29">
        <f t="shared" si="232"/>
        <v>0</v>
      </c>
      <c r="K98" s="29">
        <f t="shared" si="232"/>
        <v>0</v>
      </c>
      <c r="L98" s="29">
        <f t="shared" si="232"/>
        <v>6.4612326043737581E-2</v>
      </c>
      <c r="M98" s="29">
        <f t="shared" si="232"/>
        <v>5.8151093439363817E-2</v>
      </c>
      <c r="N98" s="29">
        <f t="shared" si="232"/>
        <v>0.87723658051689857</v>
      </c>
      <c r="O98" s="228"/>
      <c r="P98" s="36">
        <f t="shared" ref="P98:R98" si="233">IF(P97=0,0,P97/$F97)</f>
        <v>1</v>
      </c>
      <c r="Q98" s="36">
        <f t="shared" si="233"/>
        <v>0</v>
      </c>
      <c r="R98" s="36">
        <f t="shared" si="233"/>
        <v>0</v>
      </c>
      <c r="U98" s="70"/>
      <c r="V98" s="70"/>
      <c r="W98" s="70"/>
      <c r="X98" s="72"/>
      <c r="Y98" s="72"/>
    </row>
    <row r="99" spans="1:25" ht="12.75" customHeight="1" x14ac:dyDescent="0.2">
      <c r="A99" s="157"/>
      <c r="B99" s="157"/>
      <c r="C99" s="35"/>
      <c r="D99" s="231" t="s">
        <v>0</v>
      </c>
      <c r="E99" s="34"/>
      <c r="F99" s="33">
        <v>5503</v>
      </c>
      <c r="G99" s="33">
        <v>0</v>
      </c>
      <c r="H99" s="33">
        <v>48</v>
      </c>
      <c r="I99" s="33">
        <v>18</v>
      </c>
      <c r="J99" s="33">
        <v>9</v>
      </c>
      <c r="K99" s="33">
        <v>223</v>
      </c>
      <c r="L99" s="33">
        <v>1153</v>
      </c>
      <c r="M99" s="33">
        <v>547</v>
      </c>
      <c r="N99" s="33">
        <v>3505</v>
      </c>
      <c r="O99" s="227">
        <v>116.8099218608032</v>
      </c>
      <c r="P99" s="33">
        <f t="shared" ref="P99" si="234">SUM(L99:N99)</f>
        <v>5205</v>
      </c>
      <c r="Q99" s="33">
        <f t="shared" ref="Q99" si="235">SUM(I99:K99)</f>
        <v>250</v>
      </c>
      <c r="R99" s="33">
        <f t="shared" ref="R99" si="236">SUM(G99:H99)</f>
        <v>48</v>
      </c>
    </row>
    <row r="100" spans="1:25" ht="12.75" customHeight="1" x14ac:dyDescent="0.2">
      <c r="A100" s="158"/>
      <c r="B100" s="158"/>
      <c r="C100" s="32"/>
      <c r="D100" s="232"/>
      <c r="E100" s="31"/>
      <c r="F100" s="30">
        <f t="shared" si="161"/>
        <v>1</v>
      </c>
      <c r="G100" s="29">
        <f t="shared" ref="G100:N100" si="237">IF(G99=0,0,G99/$F99)</f>
        <v>0</v>
      </c>
      <c r="H100" s="29">
        <f t="shared" si="237"/>
        <v>8.722514991822642E-3</v>
      </c>
      <c r="I100" s="29">
        <f t="shared" si="237"/>
        <v>3.2709431219334908E-3</v>
      </c>
      <c r="J100" s="29">
        <f t="shared" si="237"/>
        <v>1.6354715609667454E-3</v>
      </c>
      <c r="K100" s="29">
        <f t="shared" si="237"/>
        <v>4.0523350899509356E-2</v>
      </c>
      <c r="L100" s="29">
        <f t="shared" si="237"/>
        <v>0.20952207886607305</v>
      </c>
      <c r="M100" s="29">
        <f t="shared" si="237"/>
        <v>9.9400327094312194E-2</v>
      </c>
      <c r="N100" s="29">
        <f t="shared" si="237"/>
        <v>0.6369253134653825</v>
      </c>
      <c r="O100" s="228"/>
      <c r="P100" s="30">
        <f t="shared" ref="P100:R100" si="238">IF(P99=0,0,P99/$F99)</f>
        <v>0.94584771942576773</v>
      </c>
      <c r="Q100" s="30">
        <f t="shared" si="238"/>
        <v>4.5429765582409597E-2</v>
      </c>
      <c r="R100" s="30">
        <f t="shared" si="238"/>
        <v>8.722514991822642E-3</v>
      </c>
    </row>
  </sheetData>
  <mergeCells count="112">
    <mergeCell ref="O97:O98"/>
    <mergeCell ref="O99:O100"/>
    <mergeCell ref="O87:O88"/>
    <mergeCell ref="O89:O90"/>
    <mergeCell ref="O91:O92"/>
    <mergeCell ref="O93:O94"/>
    <mergeCell ref="O95:O96"/>
    <mergeCell ref="O77:O78"/>
    <mergeCell ref="O79:O80"/>
    <mergeCell ref="O81:O82"/>
    <mergeCell ref="O83:O84"/>
    <mergeCell ref="O85:O86"/>
    <mergeCell ref="O17:O18"/>
    <mergeCell ref="O19:O20"/>
    <mergeCell ref="O21:O22"/>
    <mergeCell ref="O23:O24"/>
    <mergeCell ref="O25:O26"/>
    <mergeCell ref="O47:O48"/>
    <mergeCell ref="O49:O50"/>
    <mergeCell ref="O51:O52"/>
    <mergeCell ref="O53:O54"/>
    <mergeCell ref="O37:O38"/>
    <mergeCell ref="O39:O40"/>
    <mergeCell ref="O41:O42"/>
    <mergeCell ref="O43:O44"/>
    <mergeCell ref="O45:O46"/>
    <mergeCell ref="D57:D58"/>
    <mergeCell ref="D71:D72"/>
    <mergeCell ref="D73:D74"/>
    <mergeCell ref="D75:D76"/>
    <mergeCell ref="D59:D60"/>
    <mergeCell ref="D61:D62"/>
    <mergeCell ref="O27:O28"/>
    <mergeCell ref="O29:O30"/>
    <mergeCell ref="O31:O32"/>
    <mergeCell ref="O33:O34"/>
    <mergeCell ref="O35:O36"/>
    <mergeCell ref="O55:O56"/>
    <mergeCell ref="O67:O68"/>
    <mergeCell ref="O69:O70"/>
    <mergeCell ref="O71:O72"/>
    <mergeCell ref="O73:O74"/>
    <mergeCell ref="O75:O76"/>
    <mergeCell ref="O57:O58"/>
    <mergeCell ref="O59:O60"/>
    <mergeCell ref="O61:O62"/>
    <mergeCell ref="O63:O64"/>
    <mergeCell ref="O65:O66"/>
    <mergeCell ref="D45:D46"/>
    <mergeCell ref="B69:B100"/>
    <mergeCell ref="A19:A100"/>
    <mergeCell ref="B19:B68"/>
    <mergeCell ref="D19:D20"/>
    <mergeCell ref="D21:D22"/>
    <mergeCell ref="D23:D24"/>
    <mergeCell ref="D25:D26"/>
    <mergeCell ref="D27:D28"/>
    <mergeCell ref="D29:D30"/>
    <mergeCell ref="D35:D36"/>
    <mergeCell ref="D37:D38"/>
    <mergeCell ref="D69:D70"/>
    <mergeCell ref="D95:D96"/>
    <mergeCell ref="D97:D98"/>
    <mergeCell ref="D99:D100"/>
    <mergeCell ref="D85:D86"/>
    <mergeCell ref="D93:D94"/>
    <mergeCell ref="D81:D82"/>
    <mergeCell ref="D83:D84"/>
    <mergeCell ref="D31:D32"/>
    <mergeCell ref="D33:D34"/>
    <mergeCell ref="D39:D40"/>
    <mergeCell ref="D41:D42"/>
    <mergeCell ref="D43:D44"/>
    <mergeCell ref="D87:D88"/>
    <mergeCell ref="D89:D90"/>
    <mergeCell ref="D91:D92"/>
    <mergeCell ref="P3:P6"/>
    <mergeCell ref="Q3:Q6"/>
    <mergeCell ref="R3:R6"/>
    <mergeCell ref="M3:M6"/>
    <mergeCell ref="N3:N6"/>
    <mergeCell ref="O3:O6"/>
    <mergeCell ref="O7:O8"/>
    <mergeCell ref="O9:O10"/>
    <mergeCell ref="O11:O12"/>
    <mergeCell ref="O13:O14"/>
    <mergeCell ref="O15:O16"/>
    <mergeCell ref="D77:D78"/>
    <mergeCell ref="D79:D80"/>
    <mergeCell ref="D47:D48"/>
    <mergeCell ref="D49:D50"/>
    <mergeCell ref="D51:D52"/>
    <mergeCell ref="D53:D54"/>
    <mergeCell ref="D67:D68"/>
    <mergeCell ref="D55:D56"/>
    <mergeCell ref="D63:D64"/>
    <mergeCell ref="D65:D66"/>
    <mergeCell ref="A9:A18"/>
    <mergeCell ref="B9:E10"/>
    <mergeCell ref="B11:E12"/>
    <mergeCell ref="B13:E14"/>
    <mergeCell ref="B15:E16"/>
    <mergeCell ref="B17:E18"/>
    <mergeCell ref="I3:I6"/>
    <mergeCell ref="J3:J6"/>
    <mergeCell ref="L3:L6"/>
    <mergeCell ref="K3:K6"/>
    <mergeCell ref="A7:E8"/>
    <mergeCell ref="A3:E6"/>
    <mergeCell ref="F3:F6"/>
    <mergeCell ref="G3:G6"/>
    <mergeCell ref="H3:H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5" ht="14.4" x14ac:dyDescent="0.2">
      <c r="A1" s="16" t="s">
        <v>400</v>
      </c>
    </row>
    <row r="3" spans="1:15" ht="14.25" customHeight="1" x14ac:dyDescent="0.2">
      <c r="A3" s="170" t="s">
        <v>63</v>
      </c>
      <c r="B3" s="171"/>
      <c r="C3" s="171"/>
      <c r="D3" s="171"/>
      <c r="E3" s="172"/>
      <c r="F3" s="179" t="s">
        <v>126</v>
      </c>
      <c r="G3" s="222" t="s">
        <v>128</v>
      </c>
      <c r="H3" s="222"/>
      <c r="I3" s="222" t="s">
        <v>443</v>
      </c>
      <c r="J3" s="222"/>
      <c r="K3" s="222" t="s">
        <v>446</v>
      </c>
      <c r="L3" s="222"/>
      <c r="M3" s="194" t="s">
        <v>127</v>
      </c>
      <c r="N3" s="195"/>
    </row>
    <row r="4" spans="1:15" ht="42" customHeight="1" x14ac:dyDescent="0.2">
      <c r="A4" s="173"/>
      <c r="B4" s="174"/>
      <c r="C4" s="174"/>
      <c r="D4" s="174"/>
      <c r="E4" s="175"/>
      <c r="F4" s="183"/>
      <c r="G4" s="222"/>
      <c r="H4" s="222"/>
      <c r="I4" s="222"/>
      <c r="J4" s="222"/>
      <c r="K4" s="222"/>
      <c r="L4" s="222"/>
      <c r="M4" s="196"/>
      <c r="N4" s="197"/>
    </row>
    <row r="5" spans="1:15"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5" ht="15" customHeight="1" x14ac:dyDescent="0.2">
      <c r="A6" s="176"/>
      <c r="B6" s="177"/>
      <c r="C6" s="177"/>
      <c r="D6" s="177"/>
      <c r="E6" s="178"/>
      <c r="F6" s="180"/>
      <c r="G6" s="182"/>
      <c r="H6" s="169"/>
      <c r="I6" s="182"/>
      <c r="J6" s="169"/>
      <c r="K6" s="182"/>
      <c r="L6" s="169"/>
      <c r="M6" s="182"/>
      <c r="N6" s="169"/>
    </row>
    <row r="7" spans="1:15" ht="23.1" customHeight="1" x14ac:dyDescent="0.2">
      <c r="A7" s="165" t="s">
        <v>49</v>
      </c>
      <c r="B7" s="166"/>
      <c r="C7" s="166"/>
      <c r="D7" s="166"/>
      <c r="E7" s="167"/>
      <c r="F7" s="8">
        <f t="shared" ref="F7:F8" si="0">SUM(G7,I7,K7,M7)</f>
        <v>920</v>
      </c>
      <c r="G7" s="7">
        <f>SUM(G8:G12)</f>
        <v>837</v>
      </c>
      <c r="H7" s="6">
        <f t="shared" ref="H7:H38" si="1">IF(G7=0,0,G7/$F7*100)</f>
        <v>90.978260869565219</v>
      </c>
      <c r="I7" s="13">
        <f>SUM(I8:I12)</f>
        <v>30</v>
      </c>
      <c r="J7" s="6">
        <f t="shared" ref="J7:J38" si="2">IF(I7=0,0,I7/$F7*100)</f>
        <v>3.2608695652173911</v>
      </c>
      <c r="K7" s="13">
        <f>SUM(K8:K12)</f>
        <v>52</v>
      </c>
      <c r="L7" s="6">
        <f t="shared" ref="L7:L38" si="3">IF(K7=0,0,K7/$F7*100)</f>
        <v>5.6521739130434785</v>
      </c>
      <c r="M7" s="13">
        <f>SUM(M8:M12)</f>
        <v>1</v>
      </c>
      <c r="N7" s="6">
        <f t="shared" ref="N7:N38" si="4">IF(M7=0,0,M7/$F7*100)</f>
        <v>0.10869565217391304</v>
      </c>
      <c r="O7" s="96"/>
    </row>
    <row r="8" spans="1:15" ht="23.1" customHeight="1" x14ac:dyDescent="0.2">
      <c r="A8" s="159" t="s">
        <v>48</v>
      </c>
      <c r="B8" s="162" t="s">
        <v>47</v>
      </c>
      <c r="C8" s="163"/>
      <c r="D8" s="163"/>
      <c r="E8" s="164"/>
      <c r="F8" s="8">
        <f t="shared" si="0"/>
        <v>262</v>
      </c>
      <c r="G8" s="7">
        <v>189</v>
      </c>
      <c r="H8" s="6">
        <f t="shared" si="1"/>
        <v>72.137404580152676</v>
      </c>
      <c r="I8" s="13">
        <v>27</v>
      </c>
      <c r="J8" s="6">
        <f t="shared" si="2"/>
        <v>10.305343511450381</v>
      </c>
      <c r="K8" s="13">
        <v>45</v>
      </c>
      <c r="L8" s="6">
        <f t="shared" si="3"/>
        <v>17.175572519083971</v>
      </c>
      <c r="M8" s="13">
        <v>1</v>
      </c>
      <c r="N8" s="6">
        <f t="shared" si="4"/>
        <v>0.38167938931297707</v>
      </c>
      <c r="O8" s="96"/>
    </row>
    <row r="9" spans="1:15" ht="23.1" customHeight="1" x14ac:dyDescent="0.2">
      <c r="A9" s="160"/>
      <c r="B9" s="162" t="s">
        <v>46</v>
      </c>
      <c r="C9" s="163"/>
      <c r="D9" s="163"/>
      <c r="E9" s="164"/>
      <c r="F9" s="8">
        <f t="shared" ref="F9:F12" si="5">SUM(G9,I9,K9,M9)</f>
        <v>136</v>
      </c>
      <c r="G9" s="7">
        <v>129</v>
      </c>
      <c r="H9" s="6">
        <f t="shared" ref="H9:H12" si="6">IF(G9=0,0,G9/$F9*100)</f>
        <v>94.85294117647058</v>
      </c>
      <c r="I9" s="13">
        <v>1</v>
      </c>
      <c r="J9" s="6">
        <f t="shared" ref="J9:J12" si="7">IF(I9=0,0,I9/$F9*100)</f>
        <v>0.73529411764705876</v>
      </c>
      <c r="K9" s="13">
        <v>6</v>
      </c>
      <c r="L9" s="6">
        <f t="shared" ref="L9:L12" si="8">IF(K9=0,0,K9/$F9*100)</f>
        <v>4.4117647058823533</v>
      </c>
      <c r="M9" s="13">
        <v>0</v>
      </c>
      <c r="N9" s="6">
        <f t="shared" ref="N9:N12" si="9">IF(M9=0,0,M9/$F9*100)</f>
        <v>0</v>
      </c>
      <c r="O9" s="96"/>
    </row>
    <row r="10" spans="1:15" ht="23.1" customHeight="1" x14ac:dyDescent="0.2">
      <c r="A10" s="160"/>
      <c r="B10" s="162" t="s">
        <v>45</v>
      </c>
      <c r="C10" s="163"/>
      <c r="D10" s="163"/>
      <c r="E10" s="164"/>
      <c r="F10" s="8">
        <f t="shared" si="5"/>
        <v>249</v>
      </c>
      <c r="G10" s="7">
        <v>248</v>
      </c>
      <c r="H10" s="6">
        <f t="shared" si="6"/>
        <v>99.598393574297177</v>
      </c>
      <c r="I10" s="13">
        <v>1</v>
      </c>
      <c r="J10" s="6">
        <f t="shared" si="7"/>
        <v>0.40160642570281119</v>
      </c>
      <c r="K10" s="13">
        <v>0</v>
      </c>
      <c r="L10" s="6">
        <f t="shared" si="8"/>
        <v>0</v>
      </c>
      <c r="M10" s="13">
        <v>0</v>
      </c>
      <c r="N10" s="6">
        <f t="shared" si="9"/>
        <v>0</v>
      </c>
      <c r="O10" s="96"/>
    </row>
    <row r="11" spans="1:15" ht="23.1" customHeight="1" x14ac:dyDescent="0.2">
      <c r="A11" s="160"/>
      <c r="B11" s="162" t="s">
        <v>44</v>
      </c>
      <c r="C11" s="163"/>
      <c r="D11" s="163"/>
      <c r="E11" s="164"/>
      <c r="F11" s="8">
        <f t="shared" si="5"/>
        <v>72</v>
      </c>
      <c r="G11" s="7">
        <v>71</v>
      </c>
      <c r="H11" s="6">
        <f t="shared" si="6"/>
        <v>98.611111111111114</v>
      </c>
      <c r="I11" s="13">
        <v>1</v>
      </c>
      <c r="J11" s="6">
        <f t="shared" si="7"/>
        <v>1.3888888888888888</v>
      </c>
      <c r="K11" s="13">
        <v>0</v>
      </c>
      <c r="L11" s="6">
        <f t="shared" si="8"/>
        <v>0</v>
      </c>
      <c r="M11" s="13">
        <v>0</v>
      </c>
      <c r="N11" s="6">
        <f t="shared" si="9"/>
        <v>0</v>
      </c>
      <c r="O11" s="96"/>
    </row>
    <row r="12" spans="1:15" ht="23.1" customHeight="1" x14ac:dyDescent="0.2">
      <c r="A12" s="161"/>
      <c r="B12" s="162" t="s">
        <v>43</v>
      </c>
      <c r="C12" s="163"/>
      <c r="D12" s="163"/>
      <c r="E12" s="164"/>
      <c r="F12" s="8">
        <f t="shared" si="5"/>
        <v>201</v>
      </c>
      <c r="G12" s="7">
        <v>200</v>
      </c>
      <c r="H12" s="6">
        <f t="shared" si="6"/>
        <v>99.50248756218906</v>
      </c>
      <c r="I12" s="13">
        <v>0</v>
      </c>
      <c r="J12" s="6">
        <f t="shared" si="7"/>
        <v>0</v>
      </c>
      <c r="K12" s="13">
        <v>1</v>
      </c>
      <c r="L12" s="6">
        <f t="shared" si="8"/>
        <v>0.49751243781094528</v>
      </c>
      <c r="M12" s="13">
        <v>0</v>
      </c>
      <c r="N12" s="6">
        <f t="shared" si="9"/>
        <v>0</v>
      </c>
      <c r="O12" s="96"/>
    </row>
    <row r="13" spans="1:15" ht="23.1" customHeight="1" x14ac:dyDescent="0.2">
      <c r="A13" s="156" t="s">
        <v>42</v>
      </c>
      <c r="B13" s="156" t="s">
        <v>41</v>
      </c>
      <c r="C13" s="11"/>
      <c r="D13" s="12" t="s">
        <v>15</v>
      </c>
      <c r="E13" s="9"/>
      <c r="F13" s="8">
        <f>SUM(G13,I13,K13,M13)</f>
        <v>239</v>
      </c>
      <c r="G13" s="7">
        <f>SUM(G14:G37)</f>
        <v>232</v>
      </c>
      <c r="H13" s="6">
        <f t="shared" si="1"/>
        <v>97.071129707112974</v>
      </c>
      <c r="I13" s="13">
        <f>SUM(I14:I37)</f>
        <v>3</v>
      </c>
      <c r="J13" s="6">
        <f t="shared" si="2"/>
        <v>1.2552301255230125</v>
      </c>
      <c r="K13" s="13">
        <f>SUM(K14:K37)</f>
        <v>4</v>
      </c>
      <c r="L13" s="6">
        <f t="shared" si="3"/>
        <v>1.6736401673640167</v>
      </c>
      <c r="M13" s="13">
        <f>SUM(M14:M37)</f>
        <v>0</v>
      </c>
      <c r="N13" s="6">
        <f t="shared" si="4"/>
        <v>0</v>
      </c>
      <c r="O13" s="96"/>
    </row>
    <row r="14" spans="1:15" ht="23.1" customHeight="1" x14ac:dyDescent="0.2">
      <c r="A14" s="157"/>
      <c r="B14" s="157"/>
      <c r="C14" s="11"/>
      <c r="D14" s="12" t="s">
        <v>40</v>
      </c>
      <c r="E14" s="9"/>
      <c r="F14" s="8">
        <f t="shared" ref="F14:F37" si="10">SUM(G14,I14,K14,M14)</f>
        <v>32</v>
      </c>
      <c r="G14" s="7">
        <v>32</v>
      </c>
      <c r="H14" s="6">
        <f t="shared" ref="H14:H37" si="11">IF(G14=0,0,G14/$F14*100)</f>
        <v>100</v>
      </c>
      <c r="I14" s="13">
        <v>0</v>
      </c>
      <c r="J14" s="6">
        <f t="shared" ref="J14:J37" si="12">IF(I14=0,0,I14/$F14*100)</f>
        <v>0</v>
      </c>
      <c r="K14" s="13">
        <v>0</v>
      </c>
      <c r="L14" s="6">
        <f t="shared" ref="L14:L37" si="13">IF(K14=0,0,K14/$F14*100)</f>
        <v>0</v>
      </c>
      <c r="M14" s="13">
        <v>0</v>
      </c>
      <c r="N14" s="6">
        <f t="shared" ref="N14:N37" si="14">IF(M14=0,0,M14/$F14*100)</f>
        <v>0</v>
      </c>
      <c r="O14" s="96"/>
    </row>
    <row r="15" spans="1:15" ht="23.1" customHeight="1" x14ac:dyDescent="0.2">
      <c r="A15" s="157"/>
      <c r="B15" s="157"/>
      <c r="C15" s="11"/>
      <c r="D15" s="12" t="s">
        <v>39</v>
      </c>
      <c r="E15" s="9"/>
      <c r="F15" s="8">
        <f t="shared" si="10"/>
        <v>4</v>
      </c>
      <c r="G15" s="7">
        <v>4</v>
      </c>
      <c r="H15" s="6">
        <f t="shared" si="11"/>
        <v>100</v>
      </c>
      <c r="I15" s="13">
        <v>0</v>
      </c>
      <c r="J15" s="6">
        <f t="shared" si="12"/>
        <v>0</v>
      </c>
      <c r="K15" s="13">
        <v>0</v>
      </c>
      <c r="L15" s="6">
        <f t="shared" si="13"/>
        <v>0</v>
      </c>
      <c r="M15" s="13">
        <v>0</v>
      </c>
      <c r="N15" s="6">
        <f t="shared" si="14"/>
        <v>0</v>
      </c>
      <c r="O15" s="96"/>
    </row>
    <row r="16" spans="1:15" ht="23.1" customHeight="1" x14ac:dyDescent="0.2">
      <c r="A16" s="157"/>
      <c r="B16" s="157"/>
      <c r="C16" s="11"/>
      <c r="D16" s="12" t="s">
        <v>38</v>
      </c>
      <c r="E16" s="9"/>
      <c r="F16" s="8">
        <f t="shared" si="10"/>
        <v>11</v>
      </c>
      <c r="G16" s="7">
        <v>11</v>
      </c>
      <c r="H16" s="6">
        <f t="shared" si="11"/>
        <v>100</v>
      </c>
      <c r="I16" s="13">
        <v>0</v>
      </c>
      <c r="J16" s="6">
        <f t="shared" si="12"/>
        <v>0</v>
      </c>
      <c r="K16" s="13">
        <v>0</v>
      </c>
      <c r="L16" s="6">
        <f t="shared" si="13"/>
        <v>0</v>
      </c>
      <c r="M16" s="13">
        <v>0</v>
      </c>
      <c r="N16" s="6">
        <f t="shared" si="14"/>
        <v>0</v>
      </c>
      <c r="O16" s="96"/>
    </row>
    <row r="17" spans="1:15" ht="23.1" customHeight="1" x14ac:dyDescent="0.2">
      <c r="A17" s="157"/>
      <c r="B17" s="157"/>
      <c r="C17" s="11"/>
      <c r="D17" s="12" t="s">
        <v>37</v>
      </c>
      <c r="E17" s="9"/>
      <c r="F17" s="8">
        <f t="shared" si="10"/>
        <v>2</v>
      </c>
      <c r="G17" s="7">
        <v>2</v>
      </c>
      <c r="H17" s="6">
        <f t="shared" si="11"/>
        <v>100</v>
      </c>
      <c r="I17" s="13">
        <v>0</v>
      </c>
      <c r="J17" s="6">
        <f t="shared" si="12"/>
        <v>0</v>
      </c>
      <c r="K17" s="13">
        <v>0</v>
      </c>
      <c r="L17" s="6">
        <f t="shared" si="13"/>
        <v>0</v>
      </c>
      <c r="M17" s="13">
        <v>0</v>
      </c>
      <c r="N17" s="6">
        <f t="shared" si="14"/>
        <v>0</v>
      </c>
      <c r="O17" s="96"/>
    </row>
    <row r="18" spans="1:15" ht="23.1" customHeight="1" x14ac:dyDescent="0.2">
      <c r="A18" s="157"/>
      <c r="B18" s="157"/>
      <c r="C18" s="11"/>
      <c r="D18" s="12" t="s">
        <v>36</v>
      </c>
      <c r="E18" s="9"/>
      <c r="F18" s="8">
        <f t="shared" si="10"/>
        <v>6</v>
      </c>
      <c r="G18" s="7">
        <v>5</v>
      </c>
      <c r="H18" s="6">
        <f t="shared" si="11"/>
        <v>83.333333333333343</v>
      </c>
      <c r="I18" s="13">
        <v>0</v>
      </c>
      <c r="J18" s="6">
        <f t="shared" si="12"/>
        <v>0</v>
      </c>
      <c r="K18" s="13">
        <v>1</v>
      </c>
      <c r="L18" s="6">
        <f t="shared" si="13"/>
        <v>16.666666666666664</v>
      </c>
      <c r="M18" s="13">
        <v>0</v>
      </c>
      <c r="N18" s="6">
        <f t="shared" si="14"/>
        <v>0</v>
      </c>
      <c r="O18" s="96"/>
    </row>
    <row r="19" spans="1:15" ht="23.1" customHeight="1" x14ac:dyDescent="0.2">
      <c r="A19" s="157"/>
      <c r="B19" s="157"/>
      <c r="C19" s="11"/>
      <c r="D19" s="12" t="s">
        <v>35</v>
      </c>
      <c r="E19" s="9"/>
      <c r="F19" s="8">
        <f t="shared" si="10"/>
        <v>1</v>
      </c>
      <c r="G19" s="7">
        <v>1</v>
      </c>
      <c r="H19" s="6">
        <f t="shared" si="11"/>
        <v>100</v>
      </c>
      <c r="I19" s="13">
        <v>0</v>
      </c>
      <c r="J19" s="6">
        <f t="shared" si="12"/>
        <v>0</v>
      </c>
      <c r="K19" s="13">
        <v>0</v>
      </c>
      <c r="L19" s="6">
        <f t="shared" si="13"/>
        <v>0</v>
      </c>
      <c r="M19" s="13">
        <v>0</v>
      </c>
      <c r="N19" s="6">
        <f t="shared" si="14"/>
        <v>0</v>
      </c>
      <c r="O19" s="96"/>
    </row>
    <row r="20" spans="1:15" ht="23.1" customHeight="1" x14ac:dyDescent="0.2">
      <c r="A20" s="157"/>
      <c r="B20" s="157"/>
      <c r="C20" s="11"/>
      <c r="D20" s="12" t="s">
        <v>34</v>
      </c>
      <c r="E20" s="9"/>
      <c r="F20" s="8">
        <f t="shared" si="10"/>
        <v>8</v>
      </c>
      <c r="G20" s="7">
        <v>8</v>
      </c>
      <c r="H20" s="6">
        <f t="shared" si="11"/>
        <v>100</v>
      </c>
      <c r="I20" s="13">
        <v>0</v>
      </c>
      <c r="J20" s="6">
        <f t="shared" si="12"/>
        <v>0</v>
      </c>
      <c r="K20" s="13">
        <v>0</v>
      </c>
      <c r="L20" s="6">
        <f t="shared" si="13"/>
        <v>0</v>
      </c>
      <c r="M20" s="13">
        <v>0</v>
      </c>
      <c r="N20" s="6">
        <f t="shared" si="14"/>
        <v>0</v>
      </c>
      <c r="O20" s="96"/>
    </row>
    <row r="21" spans="1:15" ht="23.1" customHeight="1" x14ac:dyDescent="0.2">
      <c r="A21" s="157"/>
      <c r="B21" s="157"/>
      <c r="C21" s="11"/>
      <c r="D21" s="12" t="s">
        <v>33</v>
      </c>
      <c r="E21" s="9"/>
      <c r="F21" s="8">
        <f t="shared" si="10"/>
        <v>7</v>
      </c>
      <c r="G21" s="7">
        <v>7</v>
      </c>
      <c r="H21" s="6">
        <f t="shared" si="11"/>
        <v>100</v>
      </c>
      <c r="I21" s="13">
        <v>0</v>
      </c>
      <c r="J21" s="6">
        <f t="shared" si="12"/>
        <v>0</v>
      </c>
      <c r="K21" s="13">
        <v>0</v>
      </c>
      <c r="L21" s="6">
        <f t="shared" si="13"/>
        <v>0</v>
      </c>
      <c r="M21" s="13">
        <v>0</v>
      </c>
      <c r="N21" s="6">
        <f t="shared" si="14"/>
        <v>0</v>
      </c>
      <c r="O21" s="96"/>
    </row>
    <row r="22" spans="1:15" ht="23.1" customHeight="1" x14ac:dyDescent="0.2">
      <c r="A22" s="157"/>
      <c r="B22" s="157"/>
      <c r="C22" s="11"/>
      <c r="D22" s="12" t="s">
        <v>32</v>
      </c>
      <c r="E22" s="9"/>
      <c r="F22" s="8">
        <f t="shared" si="10"/>
        <v>1</v>
      </c>
      <c r="G22" s="7">
        <v>1</v>
      </c>
      <c r="H22" s="6">
        <f t="shared" si="11"/>
        <v>100</v>
      </c>
      <c r="I22" s="13">
        <v>0</v>
      </c>
      <c r="J22" s="6">
        <f t="shared" si="12"/>
        <v>0</v>
      </c>
      <c r="K22" s="13">
        <v>0</v>
      </c>
      <c r="L22" s="6">
        <f t="shared" si="13"/>
        <v>0</v>
      </c>
      <c r="M22" s="13">
        <v>0</v>
      </c>
      <c r="N22" s="6">
        <f t="shared" si="14"/>
        <v>0</v>
      </c>
      <c r="O22" s="96"/>
    </row>
    <row r="23" spans="1:15" ht="23.1" customHeight="1" x14ac:dyDescent="0.2">
      <c r="A23" s="157"/>
      <c r="B23" s="157"/>
      <c r="C23" s="11"/>
      <c r="D23" s="12" t="s">
        <v>31</v>
      </c>
      <c r="E23" s="9"/>
      <c r="F23" s="8">
        <f t="shared" si="10"/>
        <v>9</v>
      </c>
      <c r="G23" s="7">
        <v>8</v>
      </c>
      <c r="H23" s="6">
        <f t="shared" si="11"/>
        <v>88.888888888888886</v>
      </c>
      <c r="I23" s="13">
        <v>1</v>
      </c>
      <c r="J23" s="6">
        <f t="shared" si="12"/>
        <v>11.111111111111111</v>
      </c>
      <c r="K23" s="13">
        <v>0</v>
      </c>
      <c r="L23" s="6">
        <f t="shared" si="13"/>
        <v>0</v>
      </c>
      <c r="M23" s="13">
        <v>0</v>
      </c>
      <c r="N23" s="6">
        <f t="shared" si="14"/>
        <v>0</v>
      </c>
      <c r="O23" s="96"/>
    </row>
    <row r="24" spans="1:15" ht="23.1" customHeight="1" x14ac:dyDescent="0.2">
      <c r="A24" s="157"/>
      <c r="B24" s="157"/>
      <c r="C24" s="11"/>
      <c r="D24" s="12" t="s">
        <v>30</v>
      </c>
      <c r="E24" s="9"/>
      <c r="F24" s="8">
        <f t="shared" si="10"/>
        <v>1</v>
      </c>
      <c r="G24" s="7">
        <v>1</v>
      </c>
      <c r="H24" s="6">
        <f t="shared" si="11"/>
        <v>100</v>
      </c>
      <c r="I24" s="13">
        <v>0</v>
      </c>
      <c r="J24" s="6">
        <f t="shared" si="12"/>
        <v>0</v>
      </c>
      <c r="K24" s="13">
        <v>0</v>
      </c>
      <c r="L24" s="6">
        <f t="shared" si="13"/>
        <v>0</v>
      </c>
      <c r="M24" s="13">
        <v>0</v>
      </c>
      <c r="N24" s="6">
        <f t="shared" si="14"/>
        <v>0</v>
      </c>
      <c r="O24" s="96"/>
    </row>
    <row r="25" spans="1:15" ht="23.1" customHeight="1" x14ac:dyDescent="0.2">
      <c r="A25" s="157"/>
      <c r="B25" s="157"/>
      <c r="C25" s="11"/>
      <c r="D25" s="10" t="s">
        <v>29</v>
      </c>
      <c r="E25" s="9"/>
      <c r="F25" s="8">
        <f t="shared" si="10"/>
        <v>2</v>
      </c>
      <c r="G25" s="7">
        <v>2</v>
      </c>
      <c r="H25" s="6">
        <f t="shared" si="11"/>
        <v>100</v>
      </c>
      <c r="I25" s="13">
        <v>0</v>
      </c>
      <c r="J25" s="6">
        <f t="shared" si="12"/>
        <v>0</v>
      </c>
      <c r="K25" s="13">
        <v>0</v>
      </c>
      <c r="L25" s="6">
        <f t="shared" si="13"/>
        <v>0</v>
      </c>
      <c r="M25" s="13">
        <v>0</v>
      </c>
      <c r="N25" s="6">
        <f t="shared" si="14"/>
        <v>0</v>
      </c>
      <c r="O25" s="96"/>
    </row>
    <row r="26" spans="1:15" ht="23.1" customHeight="1" x14ac:dyDescent="0.2">
      <c r="A26" s="157"/>
      <c r="B26" s="157"/>
      <c r="C26" s="11"/>
      <c r="D26" s="12" t="s">
        <v>28</v>
      </c>
      <c r="E26" s="9"/>
      <c r="F26" s="8">
        <f t="shared" si="10"/>
        <v>11</v>
      </c>
      <c r="G26" s="7">
        <v>11</v>
      </c>
      <c r="H26" s="6">
        <f t="shared" si="11"/>
        <v>100</v>
      </c>
      <c r="I26" s="13">
        <v>0</v>
      </c>
      <c r="J26" s="6">
        <f t="shared" si="12"/>
        <v>0</v>
      </c>
      <c r="K26" s="13">
        <v>0</v>
      </c>
      <c r="L26" s="6">
        <f t="shared" si="13"/>
        <v>0</v>
      </c>
      <c r="M26" s="13">
        <v>0</v>
      </c>
      <c r="N26" s="6">
        <f t="shared" si="14"/>
        <v>0</v>
      </c>
      <c r="O26" s="96"/>
    </row>
    <row r="27" spans="1:15" ht="23.1" customHeight="1" x14ac:dyDescent="0.2">
      <c r="A27" s="157"/>
      <c r="B27" s="157"/>
      <c r="C27" s="11"/>
      <c r="D27" s="12" t="s">
        <v>27</v>
      </c>
      <c r="E27" s="9"/>
      <c r="F27" s="8">
        <f t="shared" si="10"/>
        <v>4</v>
      </c>
      <c r="G27" s="7">
        <v>4</v>
      </c>
      <c r="H27" s="6">
        <f t="shared" si="11"/>
        <v>100</v>
      </c>
      <c r="I27" s="13">
        <v>0</v>
      </c>
      <c r="J27" s="6">
        <f t="shared" si="12"/>
        <v>0</v>
      </c>
      <c r="K27" s="13">
        <v>0</v>
      </c>
      <c r="L27" s="6">
        <f t="shared" si="13"/>
        <v>0</v>
      </c>
      <c r="M27" s="13">
        <v>0</v>
      </c>
      <c r="N27" s="6">
        <f t="shared" si="14"/>
        <v>0</v>
      </c>
      <c r="O27" s="96"/>
    </row>
    <row r="28" spans="1:15" ht="23.1" customHeight="1" x14ac:dyDescent="0.2">
      <c r="A28" s="157"/>
      <c r="B28" s="157"/>
      <c r="C28" s="11"/>
      <c r="D28" s="12" t="s">
        <v>26</v>
      </c>
      <c r="E28" s="9"/>
      <c r="F28" s="8">
        <f t="shared" si="10"/>
        <v>5</v>
      </c>
      <c r="G28" s="7">
        <v>4</v>
      </c>
      <c r="H28" s="6">
        <f t="shared" si="11"/>
        <v>80</v>
      </c>
      <c r="I28" s="13">
        <v>0</v>
      </c>
      <c r="J28" s="6">
        <f t="shared" si="12"/>
        <v>0</v>
      </c>
      <c r="K28" s="13">
        <v>1</v>
      </c>
      <c r="L28" s="6">
        <f t="shared" si="13"/>
        <v>20</v>
      </c>
      <c r="M28" s="13">
        <v>0</v>
      </c>
      <c r="N28" s="6">
        <f t="shared" si="14"/>
        <v>0</v>
      </c>
      <c r="O28" s="96"/>
    </row>
    <row r="29" spans="1:15" ht="23.1" customHeight="1" x14ac:dyDescent="0.2">
      <c r="A29" s="157"/>
      <c r="B29" s="157"/>
      <c r="C29" s="11"/>
      <c r="D29" s="12" t="s">
        <v>25</v>
      </c>
      <c r="E29" s="9"/>
      <c r="F29" s="8">
        <f t="shared" si="10"/>
        <v>13</v>
      </c>
      <c r="G29" s="7">
        <v>13</v>
      </c>
      <c r="H29" s="6">
        <f t="shared" si="11"/>
        <v>100</v>
      </c>
      <c r="I29" s="13">
        <v>0</v>
      </c>
      <c r="J29" s="6">
        <f t="shared" si="12"/>
        <v>0</v>
      </c>
      <c r="K29" s="13">
        <v>0</v>
      </c>
      <c r="L29" s="6">
        <f t="shared" si="13"/>
        <v>0</v>
      </c>
      <c r="M29" s="13">
        <v>0</v>
      </c>
      <c r="N29" s="6">
        <f t="shared" si="14"/>
        <v>0</v>
      </c>
      <c r="O29" s="96"/>
    </row>
    <row r="30" spans="1:15" ht="23.1" customHeight="1" x14ac:dyDescent="0.2">
      <c r="A30" s="157"/>
      <c r="B30" s="157"/>
      <c r="C30" s="11"/>
      <c r="D30" s="12" t="s">
        <v>24</v>
      </c>
      <c r="E30" s="9"/>
      <c r="F30" s="8">
        <f t="shared" si="10"/>
        <v>5</v>
      </c>
      <c r="G30" s="7">
        <v>5</v>
      </c>
      <c r="H30" s="6">
        <f t="shared" si="11"/>
        <v>100</v>
      </c>
      <c r="I30" s="13">
        <v>0</v>
      </c>
      <c r="J30" s="6">
        <f t="shared" si="12"/>
        <v>0</v>
      </c>
      <c r="K30" s="13">
        <v>0</v>
      </c>
      <c r="L30" s="6">
        <f t="shared" si="13"/>
        <v>0</v>
      </c>
      <c r="M30" s="13">
        <v>0</v>
      </c>
      <c r="N30" s="6">
        <f t="shared" si="14"/>
        <v>0</v>
      </c>
      <c r="O30" s="96"/>
    </row>
    <row r="31" spans="1:15" ht="23.1" customHeight="1" x14ac:dyDescent="0.2">
      <c r="A31" s="157"/>
      <c r="B31" s="157"/>
      <c r="C31" s="11"/>
      <c r="D31" s="12" t="s">
        <v>23</v>
      </c>
      <c r="E31" s="9"/>
      <c r="F31" s="8">
        <f t="shared" si="10"/>
        <v>33</v>
      </c>
      <c r="G31" s="7">
        <v>30</v>
      </c>
      <c r="H31" s="6">
        <f t="shared" si="11"/>
        <v>90.909090909090907</v>
      </c>
      <c r="I31" s="13">
        <v>1</v>
      </c>
      <c r="J31" s="6">
        <f t="shared" si="12"/>
        <v>3.0303030303030303</v>
      </c>
      <c r="K31" s="13">
        <v>2</v>
      </c>
      <c r="L31" s="6">
        <f t="shared" si="13"/>
        <v>6.0606060606060606</v>
      </c>
      <c r="M31" s="13">
        <v>0</v>
      </c>
      <c r="N31" s="6">
        <f t="shared" si="14"/>
        <v>0</v>
      </c>
      <c r="O31" s="96"/>
    </row>
    <row r="32" spans="1:15" ht="23.1" customHeight="1" x14ac:dyDescent="0.2">
      <c r="A32" s="157"/>
      <c r="B32" s="157"/>
      <c r="C32" s="11"/>
      <c r="D32" s="12" t="s">
        <v>22</v>
      </c>
      <c r="E32" s="9"/>
      <c r="F32" s="8">
        <f t="shared" si="10"/>
        <v>5</v>
      </c>
      <c r="G32" s="7">
        <v>5</v>
      </c>
      <c r="H32" s="6">
        <f t="shared" si="11"/>
        <v>100</v>
      </c>
      <c r="I32" s="13">
        <v>0</v>
      </c>
      <c r="J32" s="6">
        <f t="shared" si="12"/>
        <v>0</v>
      </c>
      <c r="K32" s="13">
        <v>0</v>
      </c>
      <c r="L32" s="6">
        <f t="shared" si="13"/>
        <v>0</v>
      </c>
      <c r="M32" s="13">
        <v>0</v>
      </c>
      <c r="N32" s="6">
        <f t="shared" si="14"/>
        <v>0</v>
      </c>
      <c r="O32" s="96"/>
    </row>
    <row r="33" spans="1:15" ht="24" customHeight="1" x14ac:dyDescent="0.2">
      <c r="A33" s="157"/>
      <c r="B33" s="157"/>
      <c r="C33" s="11"/>
      <c r="D33" s="12" t="s">
        <v>21</v>
      </c>
      <c r="E33" s="9"/>
      <c r="F33" s="8">
        <f t="shared" si="10"/>
        <v>32</v>
      </c>
      <c r="G33" s="7">
        <v>31</v>
      </c>
      <c r="H33" s="6">
        <f t="shared" si="11"/>
        <v>96.875</v>
      </c>
      <c r="I33" s="13">
        <v>1</v>
      </c>
      <c r="J33" s="6">
        <f t="shared" si="12"/>
        <v>3.125</v>
      </c>
      <c r="K33" s="13">
        <v>0</v>
      </c>
      <c r="L33" s="6">
        <f t="shared" si="13"/>
        <v>0</v>
      </c>
      <c r="M33" s="13">
        <v>0</v>
      </c>
      <c r="N33" s="6">
        <f t="shared" si="14"/>
        <v>0</v>
      </c>
      <c r="O33" s="96"/>
    </row>
    <row r="34" spans="1:15" ht="23.1" customHeight="1" x14ac:dyDescent="0.2">
      <c r="A34" s="157"/>
      <c r="B34" s="157"/>
      <c r="C34" s="11"/>
      <c r="D34" s="12" t="s">
        <v>20</v>
      </c>
      <c r="E34" s="9"/>
      <c r="F34" s="8">
        <f t="shared" si="10"/>
        <v>17</v>
      </c>
      <c r="G34" s="7">
        <v>17</v>
      </c>
      <c r="H34" s="6">
        <f t="shared" si="11"/>
        <v>100</v>
      </c>
      <c r="I34" s="13">
        <v>0</v>
      </c>
      <c r="J34" s="6">
        <f t="shared" si="12"/>
        <v>0</v>
      </c>
      <c r="K34" s="13">
        <v>0</v>
      </c>
      <c r="L34" s="6">
        <f t="shared" si="13"/>
        <v>0</v>
      </c>
      <c r="M34" s="13">
        <v>0</v>
      </c>
      <c r="N34" s="6">
        <f t="shared" si="14"/>
        <v>0</v>
      </c>
      <c r="O34" s="96"/>
    </row>
    <row r="35" spans="1:15" ht="23.1" customHeight="1" x14ac:dyDescent="0.2">
      <c r="A35" s="157"/>
      <c r="B35" s="157"/>
      <c r="C35" s="11"/>
      <c r="D35" s="12" t="s">
        <v>19</v>
      </c>
      <c r="E35" s="9"/>
      <c r="F35" s="8">
        <f t="shared" si="10"/>
        <v>8</v>
      </c>
      <c r="G35" s="7">
        <v>8</v>
      </c>
      <c r="H35" s="6">
        <f t="shared" si="11"/>
        <v>100</v>
      </c>
      <c r="I35" s="13">
        <v>0</v>
      </c>
      <c r="J35" s="6">
        <f t="shared" si="12"/>
        <v>0</v>
      </c>
      <c r="K35" s="13">
        <v>0</v>
      </c>
      <c r="L35" s="6">
        <f t="shared" si="13"/>
        <v>0</v>
      </c>
      <c r="M35" s="13">
        <v>0</v>
      </c>
      <c r="N35" s="6">
        <f t="shared" si="14"/>
        <v>0</v>
      </c>
      <c r="O35" s="96"/>
    </row>
    <row r="36" spans="1:15" ht="23.1" customHeight="1" x14ac:dyDescent="0.2">
      <c r="A36" s="157"/>
      <c r="B36" s="157"/>
      <c r="C36" s="11"/>
      <c r="D36" s="12" t="s">
        <v>18</v>
      </c>
      <c r="E36" s="9"/>
      <c r="F36" s="8">
        <f t="shared" si="10"/>
        <v>14</v>
      </c>
      <c r="G36" s="7">
        <v>14</v>
      </c>
      <c r="H36" s="6">
        <f t="shared" si="11"/>
        <v>100</v>
      </c>
      <c r="I36" s="13">
        <v>0</v>
      </c>
      <c r="J36" s="6">
        <f t="shared" si="12"/>
        <v>0</v>
      </c>
      <c r="K36" s="13">
        <v>0</v>
      </c>
      <c r="L36" s="6">
        <f t="shared" si="13"/>
        <v>0</v>
      </c>
      <c r="M36" s="13">
        <v>0</v>
      </c>
      <c r="N36" s="6">
        <f t="shared" si="14"/>
        <v>0</v>
      </c>
      <c r="O36" s="96"/>
    </row>
    <row r="37" spans="1:15" ht="23.1" customHeight="1" x14ac:dyDescent="0.2">
      <c r="A37" s="157"/>
      <c r="B37" s="158"/>
      <c r="C37" s="11"/>
      <c r="D37" s="12" t="s">
        <v>17</v>
      </c>
      <c r="E37" s="9"/>
      <c r="F37" s="8">
        <f t="shared" si="10"/>
        <v>8</v>
      </c>
      <c r="G37" s="7">
        <v>8</v>
      </c>
      <c r="H37" s="6">
        <f t="shared" si="11"/>
        <v>100</v>
      </c>
      <c r="I37" s="13">
        <v>0</v>
      </c>
      <c r="J37" s="6">
        <f t="shared" si="12"/>
        <v>0</v>
      </c>
      <c r="K37" s="13">
        <v>0</v>
      </c>
      <c r="L37" s="6">
        <f t="shared" si="13"/>
        <v>0</v>
      </c>
      <c r="M37" s="13">
        <v>0</v>
      </c>
      <c r="N37" s="6">
        <f t="shared" si="14"/>
        <v>0</v>
      </c>
      <c r="O37" s="96"/>
    </row>
    <row r="38" spans="1:15" ht="23.1" customHeight="1" x14ac:dyDescent="0.2">
      <c r="A38" s="157"/>
      <c r="B38" s="156" t="s">
        <v>16</v>
      </c>
      <c r="C38" s="11"/>
      <c r="D38" s="12" t="s">
        <v>15</v>
      </c>
      <c r="E38" s="9"/>
      <c r="F38" s="8">
        <f>SUM(G38,I38,K38,M38)</f>
        <v>681</v>
      </c>
      <c r="G38" s="7">
        <f>SUM(G39:G53)</f>
        <v>605</v>
      </c>
      <c r="H38" s="6">
        <f t="shared" si="1"/>
        <v>88.839941262848754</v>
      </c>
      <c r="I38" s="13">
        <f>SUM(I39:I53)</f>
        <v>27</v>
      </c>
      <c r="J38" s="6">
        <f t="shared" si="2"/>
        <v>3.9647577092511015</v>
      </c>
      <c r="K38" s="13">
        <f>SUM(K39:K53)</f>
        <v>48</v>
      </c>
      <c r="L38" s="6">
        <f t="shared" si="3"/>
        <v>7.0484581497797363</v>
      </c>
      <c r="M38" s="13">
        <f>SUM(M39:M53)</f>
        <v>1</v>
      </c>
      <c r="N38" s="6">
        <f t="shared" si="4"/>
        <v>0.14684287812041116</v>
      </c>
      <c r="O38" s="96"/>
    </row>
    <row r="39" spans="1:15" ht="23.1" customHeight="1" x14ac:dyDescent="0.2">
      <c r="A39" s="157"/>
      <c r="B39" s="157"/>
      <c r="C39" s="11"/>
      <c r="D39" s="12" t="s">
        <v>14</v>
      </c>
      <c r="E39" s="9"/>
      <c r="F39" s="8">
        <f t="shared" ref="F39:F53" si="15">SUM(G39,I39,K39,M39)</f>
        <v>6</v>
      </c>
      <c r="G39" s="7">
        <v>4</v>
      </c>
      <c r="H39" s="6">
        <f t="shared" ref="H39:H53" si="16">IF(G39=0,0,G39/$F39*100)</f>
        <v>66.666666666666657</v>
      </c>
      <c r="I39" s="13">
        <v>1</v>
      </c>
      <c r="J39" s="6">
        <f t="shared" ref="J39:J53" si="17">IF(I39=0,0,I39/$F39*100)</f>
        <v>16.666666666666664</v>
      </c>
      <c r="K39" s="13">
        <v>1</v>
      </c>
      <c r="L39" s="6">
        <f t="shared" ref="L39:L53" si="18">IF(K39=0,0,K39/$F39*100)</f>
        <v>16.666666666666664</v>
      </c>
      <c r="M39" s="13">
        <v>0</v>
      </c>
      <c r="N39" s="6">
        <f t="shared" ref="N39:N53" si="19">IF(M39=0,0,M39/$F39*100)</f>
        <v>0</v>
      </c>
      <c r="O39" s="96"/>
    </row>
    <row r="40" spans="1:15" ht="23.1" customHeight="1" x14ac:dyDescent="0.2">
      <c r="A40" s="157"/>
      <c r="B40" s="157"/>
      <c r="C40" s="11"/>
      <c r="D40" s="12" t="s">
        <v>13</v>
      </c>
      <c r="E40" s="9"/>
      <c r="F40" s="8">
        <f t="shared" si="15"/>
        <v>77</v>
      </c>
      <c r="G40" s="7">
        <v>56</v>
      </c>
      <c r="H40" s="6">
        <f t="shared" si="16"/>
        <v>72.727272727272734</v>
      </c>
      <c r="I40" s="13">
        <v>10</v>
      </c>
      <c r="J40" s="6">
        <f t="shared" si="17"/>
        <v>12.987012987012985</v>
      </c>
      <c r="K40" s="13">
        <v>11</v>
      </c>
      <c r="L40" s="6">
        <f t="shared" si="18"/>
        <v>14.285714285714285</v>
      </c>
      <c r="M40" s="13">
        <v>0</v>
      </c>
      <c r="N40" s="6">
        <f t="shared" si="19"/>
        <v>0</v>
      </c>
      <c r="O40" s="96"/>
    </row>
    <row r="41" spans="1:15" ht="23.1" customHeight="1" x14ac:dyDescent="0.2">
      <c r="A41" s="157"/>
      <c r="B41" s="157"/>
      <c r="C41" s="11"/>
      <c r="D41" s="12" t="s">
        <v>12</v>
      </c>
      <c r="E41" s="9"/>
      <c r="F41" s="8">
        <f t="shared" si="15"/>
        <v>13</v>
      </c>
      <c r="G41" s="7">
        <v>13</v>
      </c>
      <c r="H41" s="6">
        <f t="shared" si="16"/>
        <v>100</v>
      </c>
      <c r="I41" s="13">
        <v>0</v>
      </c>
      <c r="J41" s="6">
        <f t="shared" si="17"/>
        <v>0</v>
      </c>
      <c r="K41" s="13">
        <v>0</v>
      </c>
      <c r="L41" s="6">
        <f t="shared" si="18"/>
        <v>0</v>
      </c>
      <c r="M41" s="13">
        <v>0</v>
      </c>
      <c r="N41" s="6">
        <f t="shared" si="19"/>
        <v>0</v>
      </c>
      <c r="O41" s="96"/>
    </row>
    <row r="42" spans="1:15" ht="23.1" customHeight="1" x14ac:dyDescent="0.2">
      <c r="A42" s="157"/>
      <c r="B42" s="157"/>
      <c r="C42" s="11"/>
      <c r="D42" s="12" t="s">
        <v>11</v>
      </c>
      <c r="E42" s="9"/>
      <c r="F42" s="8">
        <f t="shared" si="15"/>
        <v>15</v>
      </c>
      <c r="G42" s="7">
        <v>15</v>
      </c>
      <c r="H42" s="6">
        <f t="shared" si="16"/>
        <v>100</v>
      </c>
      <c r="I42" s="13">
        <v>0</v>
      </c>
      <c r="J42" s="6">
        <f t="shared" si="17"/>
        <v>0</v>
      </c>
      <c r="K42" s="13">
        <v>0</v>
      </c>
      <c r="L42" s="6">
        <f t="shared" si="18"/>
        <v>0</v>
      </c>
      <c r="M42" s="13">
        <v>0</v>
      </c>
      <c r="N42" s="6">
        <f t="shared" si="19"/>
        <v>0</v>
      </c>
      <c r="O42" s="96"/>
    </row>
    <row r="43" spans="1:15" ht="23.1" customHeight="1" x14ac:dyDescent="0.2">
      <c r="A43" s="157"/>
      <c r="B43" s="157"/>
      <c r="C43" s="11"/>
      <c r="D43" s="12" t="s">
        <v>10</v>
      </c>
      <c r="E43" s="9"/>
      <c r="F43" s="8">
        <f t="shared" si="15"/>
        <v>38</v>
      </c>
      <c r="G43" s="7">
        <v>36</v>
      </c>
      <c r="H43" s="6">
        <f t="shared" si="16"/>
        <v>94.73684210526315</v>
      </c>
      <c r="I43" s="13">
        <v>0</v>
      </c>
      <c r="J43" s="6">
        <f t="shared" si="17"/>
        <v>0</v>
      </c>
      <c r="K43" s="13">
        <v>2</v>
      </c>
      <c r="L43" s="6">
        <f t="shared" si="18"/>
        <v>5.2631578947368416</v>
      </c>
      <c r="M43" s="13">
        <v>0</v>
      </c>
      <c r="N43" s="6">
        <f t="shared" si="19"/>
        <v>0</v>
      </c>
      <c r="O43" s="96"/>
    </row>
    <row r="44" spans="1:15" ht="23.1" customHeight="1" x14ac:dyDescent="0.2">
      <c r="A44" s="157"/>
      <c r="B44" s="157"/>
      <c r="C44" s="11"/>
      <c r="D44" s="12" t="s">
        <v>9</v>
      </c>
      <c r="E44" s="9"/>
      <c r="F44" s="8">
        <f t="shared" si="15"/>
        <v>154</v>
      </c>
      <c r="G44" s="7">
        <v>132</v>
      </c>
      <c r="H44" s="6">
        <f t="shared" si="16"/>
        <v>85.714285714285708</v>
      </c>
      <c r="I44" s="13">
        <v>8</v>
      </c>
      <c r="J44" s="6">
        <f t="shared" si="17"/>
        <v>5.1948051948051948</v>
      </c>
      <c r="K44" s="13">
        <v>14</v>
      </c>
      <c r="L44" s="6">
        <f t="shared" si="18"/>
        <v>9.0909090909090917</v>
      </c>
      <c r="M44" s="13">
        <v>0</v>
      </c>
      <c r="N44" s="6">
        <f t="shared" si="19"/>
        <v>0</v>
      </c>
      <c r="O44" s="96"/>
    </row>
    <row r="45" spans="1:15" ht="23.1" customHeight="1" x14ac:dyDescent="0.2">
      <c r="A45" s="157"/>
      <c r="B45" s="157"/>
      <c r="C45" s="11"/>
      <c r="D45" s="12" t="s">
        <v>8</v>
      </c>
      <c r="E45" s="9"/>
      <c r="F45" s="8">
        <f t="shared" si="15"/>
        <v>22</v>
      </c>
      <c r="G45" s="7">
        <v>21</v>
      </c>
      <c r="H45" s="6">
        <f t="shared" si="16"/>
        <v>95.454545454545453</v>
      </c>
      <c r="I45" s="13">
        <v>1</v>
      </c>
      <c r="J45" s="6">
        <f t="shared" si="17"/>
        <v>4.5454545454545459</v>
      </c>
      <c r="K45" s="13">
        <v>0</v>
      </c>
      <c r="L45" s="6">
        <f t="shared" si="18"/>
        <v>0</v>
      </c>
      <c r="M45" s="13">
        <v>0</v>
      </c>
      <c r="N45" s="6">
        <f t="shared" si="19"/>
        <v>0</v>
      </c>
      <c r="O45" s="96"/>
    </row>
    <row r="46" spans="1:15" ht="23.1" customHeight="1" x14ac:dyDescent="0.2">
      <c r="A46" s="157"/>
      <c r="B46" s="157"/>
      <c r="C46" s="11"/>
      <c r="D46" s="12" t="s">
        <v>7</v>
      </c>
      <c r="E46" s="9"/>
      <c r="F46" s="8">
        <f t="shared" si="15"/>
        <v>10</v>
      </c>
      <c r="G46" s="7">
        <v>10</v>
      </c>
      <c r="H46" s="6">
        <f t="shared" si="16"/>
        <v>100</v>
      </c>
      <c r="I46" s="13">
        <v>0</v>
      </c>
      <c r="J46" s="6">
        <f t="shared" si="17"/>
        <v>0</v>
      </c>
      <c r="K46" s="13">
        <v>0</v>
      </c>
      <c r="L46" s="6">
        <f t="shared" si="18"/>
        <v>0</v>
      </c>
      <c r="M46" s="13">
        <v>0</v>
      </c>
      <c r="N46" s="6">
        <f t="shared" si="19"/>
        <v>0</v>
      </c>
      <c r="O46" s="96"/>
    </row>
    <row r="47" spans="1:15" ht="24" customHeight="1" x14ac:dyDescent="0.2">
      <c r="A47" s="157"/>
      <c r="B47" s="157"/>
      <c r="C47" s="11"/>
      <c r="D47" s="10" t="s">
        <v>6</v>
      </c>
      <c r="E47" s="9"/>
      <c r="F47" s="8">
        <f t="shared" si="15"/>
        <v>17</v>
      </c>
      <c r="G47" s="7">
        <v>13</v>
      </c>
      <c r="H47" s="6">
        <f t="shared" si="16"/>
        <v>76.470588235294116</v>
      </c>
      <c r="I47" s="13">
        <v>2</v>
      </c>
      <c r="J47" s="6">
        <f t="shared" si="17"/>
        <v>11.76470588235294</v>
      </c>
      <c r="K47" s="13">
        <v>2</v>
      </c>
      <c r="L47" s="6">
        <f t="shared" si="18"/>
        <v>11.76470588235294</v>
      </c>
      <c r="M47" s="13">
        <v>0</v>
      </c>
      <c r="N47" s="6">
        <f t="shared" si="19"/>
        <v>0</v>
      </c>
      <c r="O47" s="96"/>
    </row>
    <row r="48" spans="1:15" ht="23.1" customHeight="1" x14ac:dyDescent="0.2">
      <c r="A48" s="157"/>
      <c r="B48" s="157"/>
      <c r="C48" s="11"/>
      <c r="D48" s="12" t="s">
        <v>5</v>
      </c>
      <c r="E48" s="9"/>
      <c r="F48" s="8">
        <f t="shared" si="15"/>
        <v>41</v>
      </c>
      <c r="G48" s="7">
        <v>33</v>
      </c>
      <c r="H48" s="6">
        <f t="shared" si="16"/>
        <v>80.487804878048792</v>
      </c>
      <c r="I48" s="13">
        <v>2</v>
      </c>
      <c r="J48" s="6">
        <f t="shared" si="17"/>
        <v>4.8780487804878048</v>
      </c>
      <c r="K48" s="13">
        <v>6</v>
      </c>
      <c r="L48" s="6">
        <f t="shared" si="18"/>
        <v>14.634146341463413</v>
      </c>
      <c r="M48" s="13">
        <v>0</v>
      </c>
      <c r="N48" s="6">
        <f t="shared" si="19"/>
        <v>0</v>
      </c>
      <c r="O48" s="96"/>
    </row>
    <row r="49" spans="1:15" ht="23.1" customHeight="1" x14ac:dyDescent="0.2">
      <c r="A49" s="157"/>
      <c r="B49" s="157"/>
      <c r="C49" s="11"/>
      <c r="D49" s="12" t="s">
        <v>4</v>
      </c>
      <c r="E49" s="9"/>
      <c r="F49" s="8">
        <f t="shared" si="15"/>
        <v>23</v>
      </c>
      <c r="G49" s="7">
        <v>21</v>
      </c>
      <c r="H49" s="6">
        <f t="shared" si="16"/>
        <v>91.304347826086953</v>
      </c>
      <c r="I49" s="13">
        <v>0</v>
      </c>
      <c r="J49" s="6">
        <f t="shared" si="17"/>
        <v>0</v>
      </c>
      <c r="K49" s="13">
        <v>2</v>
      </c>
      <c r="L49" s="6">
        <f t="shared" si="18"/>
        <v>8.695652173913043</v>
      </c>
      <c r="M49" s="13">
        <v>0</v>
      </c>
      <c r="N49" s="6">
        <f t="shared" si="19"/>
        <v>0</v>
      </c>
      <c r="O49" s="96"/>
    </row>
    <row r="50" spans="1:15" ht="23.1" customHeight="1" x14ac:dyDescent="0.2">
      <c r="A50" s="157"/>
      <c r="B50" s="157"/>
      <c r="C50" s="11"/>
      <c r="D50" s="12" t="s">
        <v>3</v>
      </c>
      <c r="E50" s="9"/>
      <c r="F50" s="8">
        <f t="shared" si="15"/>
        <v>24</v>
      </c>
      <c r="G50" s="7">
        <v>24</v>
      </c>
      <c r="H50" s="6">
        <f t="shared" si="16"/>
        <v>100</v>
      </c>
      <c r="I50" s="13">
        <v>0</v>
      </c>
      <c r="J50" s="6">
        <f t="shared" si="17"/>
        <v>0</v>
      </c>
      <c r="K50" s="13">
        <v>0</v>
      </c>
      <c r="L50" s="6">
        <f t="shared" si="18"/>
        <v>0</v>
      </c>
      <c r="M50" s="13">
        <v>0</v>
      </c>
      <c r="N50" s="6">
        <f t="shared" si="19"/>
        <v>0</v>
      </c>
      <c r="O50" s="96"/>
    </row>
    <row r="51" spans="1:15" ht="23.1" customHeight="1" x14ac:dyDescent="0.2">
      <c r="A51" s="157"/>
      <c r="B51" s="157"/>
      <c r="C51" s="11"/>
      <c r="D51" s="12" t="s">
        <v>2</v>
      </c>
      <c r="E51" s="9"/>
      <c r="F51" s="8">
        <f t="shared" si="15"/>
        <v>159</v>
      </c>
      <c r="G51" s="7">
        <v>151</v>
      </c>
      <c r="H51" s="6">
        <f t="shared" si="16"/>
        <v>94.968553459119505</v>
      </c>
      <c r="I51" s="13">
        <v>2</v>
      </c>
      <c r="J51" s="6">
        <f t="shared" si="17"/>
        <v>1.257861635220126</v>
      </c>
      <c r="K51" s="13">
        <v>5</v>
      </c>
      <c r="L51" s="6">
        <f t="shared" si="18"/>
        <v>3.1446540880503147</v>
      </c>
      <c r="M51" s="13">
        <v>1</v>
      </c>
      <c r="N51" s="6">
        <f t="shared" si="19"/>
        <v>0.62893081761006298</v>
      </c>
      <c r="O51" s="96"/>
    </row>
    <row r="52" spans="1:15" ht="23.1" customHeight="1" x14ac:dyDescent="0.2">
      <c r="A52" s="157"/>
      <c r="B52" s="157"/>
      <c r="C52" s="11"/>
      <c r="D52" s="12" t="s">
        <v>1</v>
      </c>
      <c r="E52" s="9"/>
      <c r="F52" s="8">
        <f t="shared" si="15"/>
        <v>21</v>
      </c>
      <c r="G52" s="7">
        <v>21</v>
      </c>
      <c r="H52" s="6">
        <f t="shared" si="16"/>
        <v>100</v>
      </c>
      <c r="I52" s="13">
        <v>0</v>
      </c>
      <c r="J52" s="6">
        <f t="shared" si="17"/>
        <v>0</v>
      </c>
      <c r="K52" s="13">
        <v>0</v>
      </c>
      <c r="L52" s="6">
        <f t="shared" si="18"/>
        <v>0</v>
      </c>
      <c r="M52" s="13">
        <v>0</v>
      </c>
      <c r="N52" s="6">
        <f t="shared" si="19"/>
        <v>0</v>
      </c>
      <c r="O52" s="96"/>
    </row>
    <row r="53" spans="1:15" ht="24" customHeight="1" x14ac:dyDescent="0.2">
      <c r="A53" s="158"/>
      <c r="B53" s="158"/>
      <c r="C53" s="11"/>
      <c r="D53" s="10" t="s">
        <v>0</v>
      </c>
      <c r="E53" s="9"/>
      <c r="F53" s="8">
        <f t="shared" si="15"/>
        <v>61</v>
      </c>
      <c r="G53" s="7">
        <v>55</v>
      </c>
      <c r="H53" s="6">
        <f t="shared" si="16"/>
        <v>90.163934426229503</v>
      </c>
      <c r="I53" s="13">
        <v>1</v>
      </c>
      <c r="J53" s="6">
        <f t="shared" si="17"/>
        <v>1.639344262295082</v>
      </c>
      <c r="K53" s="13">
        <v>5</v>
      </c>
      <c r="L53" s="6">
        <f t="shared" si="18"/>
        <v>8.1967213114754092</v>
      </c>
      <c r="M53" s="13">
        <v>0</v>
      </c>
      <c r="N53" s="6">
        <f t="shared" si="19"/>
        <v>0</v>
      </c>
      <c r="O53" s="96"/>
    </row>
    <row r="55" spans="1:15" ht="12.75" customHeight="1" x14ac:dyDescent="0.2"/>
    <row r="56" spans="1:15" x14ac:dyDescent="0.2">
      <c r="D56" s="3"/>
    </row>
    <row r="62" spans="1:15" x14ac:dyDescent="0.2">
      <c r="D62" s="3"/>
    </row>
    <row r="64" spans="1:15"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21875" style="1" customWidth="1"/>
    <col min="17" max="16384" width="9" style="1"/>
  </cols>
  <sheetData>
    <row r="1" spans="1:17" ht="14.4" x14ac:dyDescent="0.2">
      <c r="A1" s="16" t="s">
        <v>401</v>
      </c>
    </row>
    <row r="2" spans="1:17" x14ac:dyDescent="0.2">
      <c r="F2" s="46"/>
      <c r="G2" s="46"/>
      <c r="H2" s="46"/>
      <c r="I2" s="46"/>
      <c r="J2" s="46"/>
      <c r="K2" s="46"/>
      <c r="L2" s="46"/>
      <c r="M2" s="46"/>
      <c r="N2" s="46"/>
      <c r="O2" s="46"/>
      <c r="P2" s="46"/>
    </row>
    <row r="3" spans="1:17" x14ac:dyDescent="0.2">
      <c r="A3" s="170" t="s">
        <v>63</v>
      </c>
      <c r="B3" s="171"/>
      <c r="C3" s="171"/>
      <c r="D3" s="171"/>
      <c r="E3" s="172"/>
      <c r="F3" s="179" t="s">
        <v>62</v>
      </c>
      <c r="G3" s="222" t="s">
        <v>501</v>
      </c>
      <c r="H3" s="222"/>
      <c r="I3" s="222" t="s">
        <v>499</v>
      </c>
      <c r="J3" s="222"/>
      <c r="K3" s="222" t="s">
        <v>500</v>
      </c>
      <c r="L3" s="222"/>
      <c r="M3" s="222" t="s">
        <v>130</v>
      </c>
      <c r="N3" s="222"/>
      <c r="O3" s="222" t="s">
        <v>129</v>
      </c>
      <c r="P3" s="222"/>
    </row>
    <row r="4" spans="1:17" ht="42" customHeight="1" x14ac:dyDescent="0.2">
      <c r="A4" s="173"/>
      <c r="B4" s="174"/>
      <c r="C4" s="174"/>
      <c r="D4" s="174"/>
      <c r="E4" s="175"/>
      <c r="F4" s="183"/>
      <c r="G4" s="222"/>
      <c r="H4" s="222"/>
      <c r="I4" s="222"/>
      <c r="J4" s="222"/>
      <c r="K4" s="222"/>
      <c r="L4" s="222"/>
      <c r="M4" s="222"/>
      <c r="N4" s="222"/>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25">
        <f>SUM(G7,I7,K7,M7,O7)</f>
        <v>837</v>
      </c>
      <c r="G7" s="24">
        <f>SUM(G8:G12)</f>
        <v>689</v>
      </c>
      <c r="H7" s="6">
        <f t="shared" ref="H7:H38" si="0">IF(G7=0,0,G7/$F7*100)</f>
        <v>82.317801672640371</v>
      </c>
      <c r="I7" s="24">
        <f>SUM(I8:I12)</f>
        <v>92</v>
      </c>
      <c r="J7" s="6">
        <f t="shared" ref="J7:J38" si="1">IF(I7=0,0,I7/$F7*100)</f>
        <v>10.991636798088411</v>
      </c>
      <c r="K7" s="24">
        <f>SUM(K8:K12)</f>
        <v>18</v>
      </c>
      <c r="L7" s="6">
        <f t="shared" ref="L7:L38" si="2">IF(K7=0,0,K7/$F7*100)</f>
        <v>2.1505376344086025</v>
      </c>
      <c r="M7" s="24">
        <f>SUM(M8:M12)</f>
        <v>13</v>
      </c>
      <c r="N7" s="6">
        <f t="shared" ref="N7:N38" si="3">IF(M7=0,0,M7/$F7*100)</f>
        <v>1.5531660692951015</v>
      </c>
      <c r="O7" s="24">
        <f>SUM(O8:O12)</f>
        <v>25</v>
      </c>
      <c r="P7" s="6">
        <f t="shared" ref="P7:P38" si="4">IF(O7=0,0,O7/$F7*100)</f>
        <v>2.9868578255675029</v>
      </c>
      <c r="Q7" s="96"/>
    </row>
    <row r="8" spans="1:17" ht="23.1" customHeight="1" x14ac:dyDescent="0.2">
      <c r="A8" s="159" t="s">
        <v>48</v>
      </c>
      <c r="B8" s="162" t="s">
        <v>47</v>
      </c>
      <c r="C8" s="163"/>
      <c r="D8" s="163"/>
      <c r="E8" s="164"/>
      <c r="F8" s="8">
        <f t="shared" ref="F8" si="5">SUM(G8,I8,K8,M8,O8)</f>
        <v>189</v>
      </c>
      <c r="G8" s="7">
        <v>154</v>
      </c>
      <c r="H8" s="6">
        <f t="shared" si="0"/>
        <v>81.481481481481481</v>
      </c>
      <c r="I8" s="7">
        <v>12</v>
      </c>
      <c r="J8" s="6">
        <f t="shared" si="1"/>
        <v>6.3492063492063489</v>
      </c>
      <c r="K8" s="7">
        <v>2</v>
      </c>
      <c r="L8" s="6">
        <f t="shared" si="2"/>
        <v>1.0582010582010581</v>
      </c>
      <c r="M8" s="7">
        <v>8</v>
      </c>
      <c r="N8" s="6">
        <f t="shared" si="3"/>
        <v>4.2328042328042326</v>
      </c>
      <c r="O8" s="7">
        <v>13</v>
      </c>
      <c r="P8" s="6">
        <f t="shared" si="4"/>
        <v>6.8783068783068781</v>
      </c>
      <c r="Q8" s="96"/>
    </row>
    <row r="9" spans="1:17" ht="23.1" customHeight="1" x14ac:dyDescent="0.2">
      <c r="A9" s="160"/>
      <c r="B9" s="162" t="s">
        <v>46</v>
      </c>
      <c r="C9" s="163"/>
      <c r="D9" s="163"/>
      <c r="E9" s="164"/>
      <c r="F9" s="8">
        <f t="shared" ref="F9:F12" si="6">SUM(G9,I9,K9,M9,O9)</f>
        <v>129</v>
      </c>
      <c r="G9" s="7">
        <v>113</v>
      </c>
      <c r="H9" s="6">
        <f t="shared" ref="H9:H12" si="7">IF(G9=0,0,G9/$F9*100)</f>
        <v>87.596899224806208</v>
      </c>
      <c r="I9" s="7">
        <v>11</v>
      </c>
      <c r="J9" s="6">
        <f t="shared" ref="J9:J12" si="8">IF(I9=0,0,I9/$F9*100)</f>
        <v>8.5271317829457356</v>
      </c>
      <c r="K9" s="7">
        <v>1</v>
      </c>
      <c r="L9" s="6">
        <f t="shared" ref="L9:L12" si="9">IF(K9=0,0,K9/$F9*100)</f>
        <v>0.77519379844961245</v>
      </c>
      <c r="M9" s="7">
        <v>1</v>
      </c>
      <c r="N9" s="6">
        <f t="shared" ref="N9:N12" si="10">IF(M9=0,0,M9/$F9*100)</f>
        <v>0.77519379844961245</v>
      </c>
      <c r="O9" s="7">
        <v>3</v>
      </c>
      <c r="P9" s="6">
        <f t="shared" ref="P9:P12" si="11">IF(O9=0,0,O9/$F9*100)</f>
        <v>2.3255813953488373</v>
      </c>
      <c r="Q9" s="96"/>
    </row>
    <row r="10" spans="1:17" ht="23.1" customHeight="1" x14ac:dyDescent="0.2">
      <c r="A10" s="160"/>
      <c r="B10" s="162" t="s">
        <v>45</v>
      </c>
      <c r="C10" s="163"/>
      <c r="D10" s="163"/>
      <c r="E10" s="164"/>
      <c r="F10" s="8">
        <f t="shared" si="6"/>
        <v>248</v>
      </c>
      <c r="G10" s="7">
        <v>228</v>
      </c>
      <c r="H10" s="6">
        <f t="shared" si="7"/>
        <v>91.935483870967744</v>
      </c>
      <c r="I10" s="7">
        <v>12</v>
      </c>
      <c r="J10" s="6">
        <f t="shared" si="8"/>
        <v>4.838709677419355</v>
      </c>
      <c r="K10" s="7">
        <v>3</v>
      </c>
      <c r="L10" s="6">
        <f t="shared" si="9"/>
        <v>1.2096774193548387</v>
      </c>
      <c r="M10" s="7">
        <v>0</v>
      </c>
      <c r="N10" s="6">
        <f t="shared" si="10"/>
        <v>0</v>
      </c>
      <c r="O10" s="7">
        <v>5</v>
      </c>
      <c r="P10" s="6">
        <f t="shared" si="11"/>
        <v>2.0161290322580645</v>
      </c>
      <c r="Q10" s="96"/>
    </row>
    <row r="11" spans="1:17" ht="23.1" customHeight="1" x14ac:dyDescent="0.2">
      <c r="A11" s="160"/>
      <c r="B11" s="162" t="s">
        <v>44</v>
      </c>
      <c r="C11" s="163"/>
      <c r="D11" s="163"/>
      <c r="E11" s="164"/>
      <c r="F11" s="8">
        <f t="shared" si="6"/>
        <v>71</v>
      </c>
      <c r="G11" s="7">
        <v>65</v>
      </c>
      <c r="H11" s="6">
        <f t="shared" si="7"/>
        <v>91.549295774647888</v>
      </c>
      <c r="I11" s="7">
        <v>1</v>
      </c>
      <c r="J11" s="6">
        <f t="shared" si="8"/>
        <v>1.4084507042253522</v>
      </c>
      <c r="K11" s="7">
        <v>2</v>
      </c>
      <c r="L11" s="6">
        <f t="shared" si="9"/>
        <v>2.8169014084507045</v>
      </c>
      <c r="M11" s="7">
        <v>1</v>
      </c>
      <c r="N11" s="6">
        <f t="shared" si="10"/>
        <v>1.4084507042253522</v>
      </c>
      <c r="O11" s="7">
        <v>2</v>
      </c>
      <c r="P11" s="6">
        <f t="shared" si="11"/>
        <v>2.8169014084507045</v>
      </c>
      <c r="Q11" s="96"/>
    </row>
    <row r="12" spans="1:17" ht="23.1" customHeight="1" x14ac:dyDescent="0.2">
      <c r="A12" s="161"/>
      <c r="B12" s="162" t="s">
        <v>43</v>
      </c>
      <c r="C12" s="163"/>
      <c r="D12" s="163"/>
      <c r="E12" s="164"/>
      <c r="F12" s="8">
        <f t="shared" si="6"/>
        <v>200</v>
      </c>
      <c r="G12" s="7">
        <v>129</v>
      </c>
      <c r="H12" s="6">
        <f t="shared" si="7"/>
        <v>64.5</v>
      </c>
      <c r="I12" s="7">
        <v>56</v>
      </c>
      <c r="J12" s="6">
        <f t="shared" si="8"/>
        <v>28.000000000000004</v>
      </c>
      <c r="K12" s="7">
        <v>10</v>
      </c>
      <c r="L12" s="6">
        <f t="shared" si="9"/>
        <v>5</v>
      </c>
      <c r="M12" s="7">
        <v>3</v>
      </c>
      <c r="N12" s="6">
        <f t="shared" si="10"/>
        <v>1.5</v>
      </c>
      <c r="O12" s="7">
        <v>2</v>
      </c>
      <c r="P12" s="6">
        <f t="shared" si="11"/>
        <v>1</v>
      </c>
      <c r="Q12" s="96"/>
    </row>
    <row r="13" spans="1:17" ht="23.1" customHeight="1" x14ac:dyDescent="0.2">
      <c r="A13" s="156" t="s">
        <v>42</v>
      </c>
      <c r="B13" s="156" t="s">
        <v>41</v>
      </c>
      <c r="C13" s="11"/>
      <c r="D13" s="12" t="s">
        <v>15</v>
      </c>
      <c r="E13" s="9"/>
      <c r="F13" s="8">
        <f>SUM(G13,I13,K13,M13,O13)</f>
        <v>232</v>
      </c>
      <c r="G13" s="7">
        <f>SUM(G14:G37)</f>
        <v>203</v>
      </c>
      <c r="H13" s="6">
        <f t="shared" si="0"/>
        <v>87.5</v>
      </c>
      <c r="I13" s="7">
        <f>SUM(I14:I37)</f>
        <v>13</v>
      </c>
      <c r="J13" s="6">
        <f t="shared" si="1"/>
        <v>5.6034482758620694</v>
      </c>
      <c r="K13" s="7">
        <f>SUM(K14:K37)</f>
        <v>8</v>
      </c>
      <c r="L13" s="6">
        <f t="shared" si="2"/>
        <v>3.4482758620689653</v>
      </c>
      <c r="M13" s="7">
        <f>SUM(M14:M37)</f>
        <v>3</v>
      </c>
      <c r="N13" s="6">
        <f t="shared" si="3"/>
        <v>1.2931034482758621</v>
      </c>
      <c r="O13" s="7">
        <f>SUM(O14:O37)</f>
        <v>5</v>
      </c>
      <c r="P13" s="6">
        <f t="shared" si="4"/>
        <v>2.1551724137931036</v>
      </c>
      <c r="Q13" s="96"/>
    </row>
    <row r="14" spans="1:17" ht="23.1" customHeight="1" x14ac:dyDescent="0.2">
      <c r="A14" s="157"/>
      <c r="B14" s="157"/>
      <c r="C14" s="11"/>
      <c r="D14" s="12" t="s">
        <v>40</v>
      </c>
      <c r="E14" s="9"/>
      <c r="F14" s="8">
        <f t="shared" ref="F14:F37" si="12">SUM(G14,I14,K14,M14,O14)</f>
        <v>32</v>
      </c>
      <c r="G14" s="7">
        <v>25</v>
      </c>
      <c r="H14" s="6">
        <f t="shared" ref="H14:H37" si="13">IF(G14=0,0,G14/$F14*100)</f>
        <v>78.125</v>
      </c>
      <c r="I14" s="7">
        <v>3</v>
      </c>
      <c r="J14" s="6">
        <f t="shared" ref="J14:J37" si="14">IF(I14=0,0,I14/$F14*100)</f>
        <v>9.375</v>
      </c>
      <c r="K14" s="7">
        <v>3</v>
      </c>
      <c r="L14" s="6">
        <f t="shared" ref="L14:L37" si="15">IF(K14=0,0,K14/$F14*100)</f>
        <v>9.375</v>
      </c>
      <c r="M14" s="7">
        <v>0</v>
      </c>
      <c r="N14" s="6">
        <f t="shared" ref="N14:N37" si="16">IF(M14=0,0,M14/$F14*100)</f>
        <v>0</v>
      </c>
      <c r="O14" s="7">
        <v>1</v>
      </c>
      <c r="P14" s="6">
        <f t="shared" ref="P14:P37" si="17">IF(O14=0,0,O14/$F14*100)</f>
        <v>3.125</v>
      </c>
      <c r="Q14" s="96"/>
    </row>
    <row r="15" spans="1:17" ht="23.1" customHeight="1" x14ac:dyDescent="0.2">
      <c r="A15" s="157"/>
      <c r="B15" s="157"/>
      <c r="C15" s="11"/>
      <c r="D15" s="12" t="s">
        <v>39</v>
      </c>
      <c r="E15" s="9"/>
      <c r="F15" s="8">
        <f t="shared" si="12"/>
        <v>4</v>
      </c>
      <c r="G15" s="7">
        <v>4</v>
      </c>
      <c r="H15" s="6">
        <f t="shared" si="13"/>
        <v>100</v>
      </c>
      <c r="I15" s="7">
        <v>0</v>
      </c>
      <c r="J15" s="6">
        <f t="shared" si="14"/>
        <v>0</v>
      </c>
      <c r="K15" s="7">
        <v>0</v>
      </c>
      <c r="L15" s="6">
        <f t="shared" si="15"/>
        <v>0</v>
      </c>
      <c r="M15" s="7">
        <v>0</v>
      </c>
      <c r="N15" s="6">
        <f t="shared" si="16"/>
        <v>0</v>
      </c>
      <c r="O15" s="7">
        <v>0</v>
      </c>
      <c r="P15" s="6">
        <f t="shared" si="17"/>
        <v>0</v>
      </c>
      <c r="Q15" s="96"/>
    </row>
    <row r="16" spans="1:17" ht="23.1" customHeight="1" x14ac:dyDescent="0.2">
      <c r="A16" s="157"/>
      <c r="B16" s="157"/>
      <c r="C16" s="11"/>
      <c r="D16" s="12" t="s">
        <v>38</v>
      </c>
      <c r="E16" s="9"/>
      <c r="F16" s="8">
        <f t="shared" si="12"/>
        <v>11</v>
      </c>
      <c r="G16" s="7">
        <v>10</v>
      </c>
      <c r="H16" s="6">
        <f t="shared" si="13"/>
        <v>90.909090909090907</v>
      </c>
      <c r="I16" s="7">
        <v>1</v>
      </c>
      <c r="J16" s="6">
        <f t="shared" si="14"/>
        <v>9.0909090909090917</v>
      </c>
      <c r="K16" s="7">
        <v>0</v>
      </c>
      <c r="L16" s="6">
        <f t="shared" si="15"/>
        <v>0</v>
      </c>
      <c r="M16" s="7">
        <v>0</v>
      </c>
      <c r="N16" s="6">
        <f t="shared" si="16"/>
        <v>0</v>
      </c>
      <c r="O16" s="7">
        <v>0</v>
      </c>
      <c r="P16" s="6">
        <f t="shared" si="17"/>
        <v>0</v>
      </c>
      <c r="Q16" s="96"/>
    </row>
    <row r="17" spans="1:17" ht="23.1" customHeight="1" x14ac:dyDescent="0.2">
      <c r="A17" s="157"/>
      <c r="B17" s="157"/>
      <c r="C17" s="11"/>
      <c r="D17" s="12" t="s">
        <v>37</v>
      </c>
      <c r="E17" s="9"/>
      <c r="F17" s="8">
        <f t="shared" si="12"/>
        <v>2</v>
      </c>
      <c r="G17" s="7">
        <v>2</v>
      </c>
      <c r="H17" s="6">
        <f t="shared" si="13"/>
        <v>100</v>
      </c>
      <c r="I17" s="7">
        <v>0</v>
      </c>
      <c r="J17" s="6">
        <f t="shared" si="14"/>
        <v>0</v>
      </c>
      <c r="K17" s="7">
        <v>0</v>
      </c>
      <c r="L17" s="6">
        <f t="shared" si="15"/>
        <v>0</v>
      </c>
      <c r="M17" s="7">
        <v>0</v>
      </c>
      <c r="N17" s="6">
        <f t="shared" si="16"/>
        <v>0</v>
      </c>
      <c r="O17" s="7">
        <v>0</v>
      </c>
      <c r="P17" s="6">
        <f t="shared" si="17"/>
        <v>0</v>
      </c>
      <c r="Q17" s="96"/>
    </row>
    <row r="18" spans="1:17" ht="23.1" customHeight="1" x14ac:dyDescent="0.2">
      <c r="A18" s="157"/>
      <c r="B18" s="157"/>
      <c r="C18" s="11"/>
      <c r="D18" s="12" t="s">
        <v>36</v>
      </c>
      <c r="E18" s="9"/>
      <c r="F18" s="8">
        <f t="shared" si="12"/>
        <v>5</v>
      </c>
      <c r="G18" s="7">
        <v>3</v>
      </c>
      <c r="H18" s="6">
        <f t="shared" si="13"/>
        <v>60</v>
      </c>
      <c r="I18" s="7">
        <v>0</v>
      </c>
      <c r="J18" s="6">
        <f t="shared" si="14"/>
        <v>0</v>
      </c>
      <c r="K18" s="7">
        <v>0</v>
      </c>
      <c r="L18" s="6">
        <f t="shared" si="15"/>
        <v>0</v>
      </c>
      <c r="M18" s="7">
        <v>1</v>
      </c>
      <c r="N18" s="6">
        <f t="shared" si="16"/>
        <v>20</v>
      </c>
      <c r="O18" s="7">
        <v>1</v>
      </c>
      <c r="P18" s="6">
        <f t="shared" si="17"/>
        <v>20</v>
      </c>
      <c r="Q18" s="96"/>
    </row>
    <row r="19" spans="1:17" ht="23.1" customHeight="1" x14ac:dyDescent="0.2">
      <c r="A19" s="157"/>
      <c r="B19" s="157"/>
      <c r="C19" s="11"/>
      <c r="D19" s="12" t="s">
        <v>35</v>
      </c>
      <c r="E19" s="9"/>
      <c r="F19" s="8">
        <f t="shared" si="12"/>
        <v>1</v>
      </c>
      <c r="G19" s="7">
        <v>1</v>
      </c>
      <c r="H19" s="6">
        <f t="shared" si="13"/>
        <v>100</v>
      </c>
      <c r="I19" s="7">
        <v>0</v>
      </c>
      <c r="J19" s="6">
        <f t="shared" si="14"/>
        <v>0</v>
      </c>
      <c r="K19" s="7">
        <v>0</v>
      </c>
      <c r="L19" s="6">
        <f t="shared" si="15"/>
        <v>0</v>
      </c>
      <c r="M19" s="7">
        <v>0</v>
      </c>
      <c r="N19" s="6">
        <f t="shared" si="16"/>
        <v>0</v>
      </c>
      <c r="O19" s="7">
        <v>0</v>
      </c>
      <c r="P19" s="6">
        <f t="shared" si="17"/>
        <v>0</v>
      </c>
      <c r="Q19" s="96"/>
    </row>
    <row r="20" spans="1:17" ht="23.1" customHeight="1" x14ac:dyDescent="0.2">
      <c r="A20" s="157"/>
      <c r="B20" s="157"/>
      <c r="C20" s="11"/>
      <c r="D20" s="12" t="s">
        <v>34</v>
      </c>
      <c r="E20" s="9"/>
      <c r="F20" s="8">
        <f t="shared" si="12"/>
        <v>8</v>
      </c>
      <c r="G20" s="7">
        <v>5</v>
      </c>
      <c r="H20" s="6">
        <f t="shared" si="13"/>
        <v>62.5</v>
      </c>
      <c r="I20" s="7">
        <v>2</v>
      </c>
      <c r="J20" s="6">
        <f t="shared" si="14"/>
        <v>25</v>
      </c>
      <c r="K20" s="7">
        <v>1</v>
      </c>
      <c r="L20" s="6">
        <f t="shared" si="15"/>
        <v>12.5</v>
      </c>
      <c r="M20" s="7">
        <v>0</v>
      </c>
      <c r="N20" s="6">
        <f t="shared" si="16"/>
        <v>0</v>
      </c>
      <c r="O20" s="7">
        <v>0</v>
      </c>
      <c r="P20" s="6">
        <f t="shared" si="17"/>
        <v>0</v>
      </c>
      <c r="Q20" s="96"/>
    </row>
    <row r="21" spans="1:17" ht="23.1" customHeight="1" x14ac:dyDescent="0.2">
      <c r="A21" s="157"/>
      <c r="B21" s="157"/>
      <c r="C21" s="11"/>
      <c r="D21" s="12" t="s">
        <v>33</v>
      </c>
      <c r="E21" s="9"/>
      <c r="F21" s="8">
        <f t="shared" si="12"/>
        <v>7</v>
      </c>
      <c r="G21" s="7">
        <v>6</v>
      </c>
      <c r="H21" s="6">
        <f t="shared" si="13"/>
        <v>85.714285714285708</v>
      </c>
      <c r="I21" s="7">
        <v>1</v>
      </c>
      <c r="J21" s="6">
        <f t="shared" si="14"/>
        <v>14.285714285714285</v>
      </c>
      <c r="K21" s="7">
        <v>0</v>
      </c>
      <c r="L21" s="6">
        <f t="shared" si="15"/>
        <v>0</v>
      </c>
      <c r="M21" s="7">
        <v>0</v>
      </c>
      <c r="N21" s="6">
        <f t="shared" si="16"/>
        <v>0</v>
      </c>
      <c r="O21" s="7">
        <v>0</v>
      </c>
      <c r="P21" s="6">
        <f t="shared" si="17"/>
        <v>0</v>
      </c>
      <c r="Q21" s="96"/>
    </row>
    <row r="22" spans="1:17" ht="23.1" customHeight="1" x14ac:dyDescent="0.2">
      <c r="A22" s="157"/>
      <c r="B22" s="157"/>
      <c r="C22" s="11"/>
      <c r="D22" s="12" t="s">
        <v>32</v>
      </c>
      <c r="E22" s="9"/>
      <c r="F22" s="8">
        <f t="shared" si="12"/>
        <v>1</v>
      </c>
      <c r="G22" s="7">
        <v>1</v>
      </c>
      <c r="H22" s="6">
        <f t="shared" si="13"/>
        <v>100</v>
      </c>
      <c r="I22" s="7">
        <v>0</v>
      </c>
      <c r="J22" s="6">
        <f t="shared" si="14"/>
        <v>0</v>
      </c>
      <c r="K22" s="7">
        <v>0</v>
      </c>
      <c r="L22" s="6">
        <f t="shared" si="15"/>
        <v>0</v>
      </c>
      <c r="M22" s="7">
        <v>0</v>
      </c>
      <c r="N22" s="6">
        <f t="shared" si="16"/>
        <v>0</v>
      </c>
      <c r="O22" s="7">
        <v>0</v>
      </c>
      <c r="P22" s="6">
        <f t="shared" si="17"/>
        <v>0</v>
      </c>
      <c r="Q22" s="96"/>
    </row>
    <row r="23" spans="1:17" ht="23.1" customHeight="1" x14ac:dyDescent="0.2">
      <c r="A23" s="157"/>
      <c r="B23" s="157"/>
      <c r="C23" s="11"/>
      <c r="D23" s="12" t="s">
        <v>31</v>
      </c>
      <c r="E23" s="9"/>
      <c r="F23" s="8">
        <f t="shared" si="12"/>
        <v>8</v>
      </c>
      <c r="G23" s="7">
        <v>8</v>
      </c>
      <c r="H23" s="6">
        <f t="shared" si="13"/>
        <v>100</v>
      </c>
      <c r="I23" s="7">
        <v>0</v>
      </c>
      <c r="J23" s="6">
        <f t="shared" si="14"/>
        <v>0</v>
      </c>
      <c r="K23" s="7">
        <v>0</v>
      </c>
      <c r="L23" s="6">
        <f t="shared" si="15"/>
        <v>0</v>
      </c>
      <c r="M23" s="7">
        <v>0</v>
      </c>
      <c r="N23" s="6">
        <f t="shared" si="16"/>
        <v>0</v>
      </c>
      <c r="O23" s="7">
        <v>0</v>
      </c>
      <c r="P23" s="6">
        <f t="shared" si="17"/>
        <v>0</v>
      </c>
      <c r="Q23" s="96"/>
    </row>
    <row r="24" spans="1:17" ht="23.1" customHeight="1" x14ac:dyDescent="0.2">
      <c r="A24" s="157"/>
      <c r="B24" s="157"/>
      <c r="C24" s="11"/>
      <c r="D24" s="12" t="s">
        <v>30</v>
      </c>
      <c r="E24" s="9"/>
      <c r="F24" s="8">
        <f t="shared" si="12"/>
        <v>1</v>
      </c>
      <c r="G24" s="7">
        <v>1</v>
      </c>
      <c r="H24" s="6">
        <f t="shared" si="13"/>
        <v>100</v>
      </c>
      <c r="I24" s="7">
        <v>0</v>
      </c>
      <c r="J24" s="6">
        <f t="shared" si="14"/>
        <v>0</v>
      </c>
      <c r="K24" s="7">
        <v>0</v>
      </c>
      <c r="L24" s="6">
        <f t="shared" si="15"/>
        <v>0</v>
      </c>
      <c r="M24" s="7">
        <v>0</v>
      </c>
      <c r="N24" s="6">
        <f t="shared" si="16"/>
        <v>0</v>
      </c>
      <c r="O24" s="7">
        <v>0</v>
      </c>
      <c r="P24" s="6">
        <f t="shared" si="17"/>
        <v>0</v>
      </c>
      <c r="Q24" s="96"/>
    </row>
    <row r="25" spans="1:17" ht="23.1" customHeight="1" x14ac:dyDescent="0.2">
      <c r="A25" s="157"/>
      <c r="B25" s="157"/>
      <c r="C25" s="11"/>
      <c r="D25" s="10" t="s">
        <v>29</v>
      </c>
      <c r="E25" s="9"/>
      <c r="F25" s="8">
        <f t="shared" si="12"/>
        <v>2</v>
      </c>
      <c r="G25" s="7">
        <v>2</v>
      </c>
      <c r="H25" s="6">
        <f t="shared" si="13"/>
        <v>100</v>
      </c>
      <c r="I25" s="7">
        <v>0</v>
      </c>
      <c r="J25" s="6">
        <f t="shared" si="14"/>
        <v>0</v>
      </c>
      <c r="K25" s="7">
        <v>0</v>
      </c>
      <c r="L25" s="6">
        <f t="shared" si="15"/>
        <v>0</v>
      </c>
      <c r="M25" s="7">
        <v>0</v>
      </c>
      <c r="N25" s="6">
        <f t="shared" si="16"/>
        <v>0</v>
      </c>
      <c r="O25" s="7">
        <v>0</v>
      </c>
      <c r="P25" s="6">
        <f t="shared" si="17"/>
        <v>0</v>
      </c>
      <c r="Q25" s="96"/>
    </row>
    <row r="26" spans="1:17" ht="23.1" customHeight="1" x14ac:dyDescent="0.2">
      <c r="A26" s="157"/>
      <c r="B26" s="157"/>
      <c r="C26" s="11"/>
      <c r="D26" s="12" t="s">
        <v>28</v>
      </c>
      <c r="E26" s="9"/>
      <c r="F26" s="8">
        <f t="shared" si="12"/>
        <v>11</v>
      </c>
      <c r="G26" s="7">
        <v>9</v>
      </c>
      <c r="H26" s="6">
        <f t="shared" si="13"/>
        <v>81.818181818181827</v>
      </c>
      <c r="I26" s="7">
        <v>1</v>
      </c>
      <c r="J26" s="6">
        <f t="shared" si="14"/>
        <v>9.0909090909090917</v>
      </c>
      <c r="K26" s="7">
        <v>1</v>
      </c>
      <c r="L26" s="6">
        <f t="shared" si="15"/>
        <v>9.0909090909090917</v>
      </c>
      <c r="M26" s="7">
        <v>0</v>
      </c>
      <c r="N26" s="6">
        <f t="shared" si="16"/>
        <v>0</v>
      </c>
      <c r="O26" s="7">
        <v>0</v>
      </c>
      <c r="P26" s="6">
        <f t="shared" si="17"/>
        <v>0</v>
      </c>
      <c r="Q26" s="96"/>
    </row>
    <row r="27" spans="1:17" ht="23.1" customHeight="1" x14ac:dyDescent="0.2">
      <c r="A27" s="157"/>
      <c r="B27" s="157"/>
      <c r="C27" s="11"/>
      <c r="D27" s="12" t="s">
        <v>27</v>
      </c>
      <c r="E27" s="9"/>
      <c r="F27" s="8">
        <f t="shared" si="12"/>
        <v>4</v>
      </c>
      <c r="G27" s="7">
        <v>4</v>
      </c>
      <c r="H27" s="6">
        <f t="shared" si="13"/>
        <v>100</v>
      </c>
      <c r="I27" s="7">
        <v>0</v>
      </c>
      <c r="J27" s="6">
        <f t="shared" si="14"/>
        <v>0</v>
      </c>
      <c r="K27" s="7">
        <v>0</v>
      </c>
      <c r="L27" s="6">
        <f t="shared" si="15"/>
        <v>0</v>
      </c>
      <c r="M27" s="7">
        <v>0</v>
      </c>
      <c r="N27" s="6">
        <f t="shared" si="16"/>
        <v>0</v>
      </c>
      <c r="O27" s="7">
        <v>0</v>
      </c>
      <c r="P27" s="6">
        <f t="shared" si="17"/>
        <v>0</v>
      </c>
      <c r="Q27" s="96"/>
    </row>
    <row r="28" spans="1:17" ht="23.1" customHeight="1" x14ac:dyDescent="0.2">
      <c r="A28" s="157"/>
      <c r="B28" s="157"/>
      <c r="C28" s="11"/>
      <c r="D28" s="12" t="s">
        <v>26</v>
      </c>
      <c r="E28" s="9"/>
      <c r="F28" s="8">
        <f t="shared" si="12"/>
        <v>4</v>
      </c>
      <c r="G28" s="7">
        <v>2</v>
      </c>
      <c r="H28" s="6">
        <f t="shared" si="13"/>
        <v>50</v>
      </c>
      <c r="I28" s="7">
        <v>0</v>
      </c>
      <c r="J28" s="6">
        <f t="shared" si="14"/>
        <v>0</v>
      </c>
      <c r="K28" s="7">
        <v>2</v>
      </c>
      <c r="L28" s="6">
        <f t="shared" si="15"/>
        <v>50</v>
      </c>
      <c r="M28" s="7">
        <v>0</v>
      </c>
      <c r="N28" s="6">
        <f t="shared" si="16"/>
        <v>0</v>
      </c>
      <c r="O28" s="7">
        <v>0</v>
      </c>
      <c r="P28" s="6">
        <f t="shared" si="17"/>
        <v>0</v>
      </c>
      <c r="Q28" s="96"/>
    </row>
    <row r="29" spans="1:17" ht="23.1" customHeight="1" x14ac:dyDescent="0.2">
      <c r="A29" s="157"/>
      <c r="B29" s="157"/>
      <c r="C29" s="11"/>
      <c r="D29" s="12" t="s">
        <v>25</v>
      </c>
      <c r="E29" s="9"/>
      <c r="F29" s="8">
        <f t="shared" si="12"/>
        <v>13</v>
      </c>
      <c r="G29" s="7">
        <v>13</v>
      </c>
      <c r="H29" s="6">
        <f t="shared" si="13"/>
        <v>100</v>
      </c>
      <c r="I29" s="7">
        <v>0</v>
      </c>
      <c r="J29" s="6">
        <f t="shared" si="14"/>
        <v>0</v>
      </c>
      <c r="K29" s="7">
        <v>0</v>
      </c>
      <c r="L29" s="6">
        <f t="shared" si="15"/>
        <v>0</v>
      </c>
      <c r="M29" s="7">
        <v>0</v>
      </c>
      <c r="N29" s="6">
        <f t="shared" si="16"/>
        <v>0</v>
      </c>
      <c r="O29" s="7">
        <v>0</v>
      </c>
      <c r="P29" s="6">
        <f t="shared" si="17"/>
        <v>0</v>
      </c>
      <c r="Q29" s="96"/>
    </row>
    <row r="30" spans="1:17" ht="23.1" customHeight="1" x14ac:dyDescent="0.2">
      <c r="A30" s="157"/>
      <c r="B30" s="157"/>
      <c r="C30" s="11"/>
      <c r="D30" s="12" t="s">
        <v>24</v>
      </c>
      <c r="E30" s="9"/>
      <c r="F30" s="8">
        <f t="shared" si="12"/>
        <v>5</v>
      </c>
      <c r="G30" s="7">
        <v>3</v>
      </c>
      <c r="H30" s="6">
        <f t="shared" si="13"/>
        <v>60</v>
      </c>
      <c r="I30" s="7">
        <v>0</v>
      </c>
      <c r="J30" s="6">
        <f t="shared" si="14"/>
        <v>0</v>
      </c>
      <c r="K30" s="7">
        <v>0</v>
      </c>
      <c r="L30" s="6">
        <f t="shared" si="15"/>
        <v>0</v>
      </c>
      <c r="M30" s="7">
        <v>2</v>
      </c>
      <c r="N30" s="6">
        <f t="shared" si="16"/>
        <v>40</v>
      </c>
      <c r="O30" s="7">
        <v>0</v>
      </c>
      <c r="P30" s="6">
        <f t="shared" si="17"/>
        <v>0</v>
      </c>
      <c r="Q30" s="96"/>
    </row>
    <row r="31" spans="1:17" ht="23.1" customHeight="1" x14ac:dyDescent="0.2">
      <c r="A31" s="157"/>
      <c r="B31" s="157"/>
      <c r="C31" s="11"/>
      <c r="D31" s="12" t="s">
        <v>23</v>
      </c>
      <c r="E31" s="9"/>
      <c r="F31" s="8">
        <f t="shared" si="12"/>
        <v>30</v>
      </c>
      <c r="G31" s="7">
        <v>26</v>
      </c>
      <c r="H31" s="6">
        <f t="shared" si="13"/>
        <v>86.666666666666671</v>
      </c>
      <c r="I31" s="7">
        <v>2</v>
      </c>
      <c r="J31" s="6">
        <f t="shared" si="14"/>
        <v>6.666666666666667</v>
      </c>
      <c r="K31" s="7">
        <v>0</v>
      </c>
      <c r="L31" s="6">
        <f t="shared" si="15"/>
        <v>0</v>
      </c>
      <c r="M31" s="7">
        <v>0</v>
      </c>
      <c r="N31" s="6">
        <f t="shared" si="16"/>
        <v>0</v>
      </c>
      <c r="O31" s="7">
        <v>2</v>
      </c>
      <c r="P31" s="6">
        <f t="shared" si="17"/>
        <v>6.666666666666667</v>
      </c>
      <c r="Q31" s="96"/>
    </row>
    <row r="32" spans="1:17" ht="23.1" customHeight="1" x14ac:dyDescent="0.2">
      <c r="A32" s="157"/>
      <c r="B32" s="157"/>
      <c r="C32" s="11"/>
      <c r="D32" s="12" t="s">
        <v>22</v>
      </c>
      <c r="E32" s="9"/>
      <c r="F32" s="8">
        <f t="shared" si="12"/>
        <v>5</v>
      </c>
      <c r="G32" s="7">
        <v>5</v>
      </c>
      <c r="H32" s="6">
        <f t="shared" si="13"/>
        <v>100</v>
      </c>
      <c r="I32" s="7">
        <v>0</v>
      </c>
      <c r="J32" s="6">
        <f t="shared" si="14"/>
        <v>0</v>
      </c>
      <c r="K32" s="7">
        <v>0</v>
      </c>
      <c r="L32" s="6">
        <f t="shared" si="15"/>
        <v>0</v>
      </c>
      <c r="M32" s="7">
        <v>0</v>
      </c>
      <c r="N32" s="6">
        <f t="shared" si="16"/>
        <v>0</v>
      </c>
      <c r="O32" s="7">
        <v>0</v>
      </c>
      <c r="P32" s="6">
        <f t="shared" si="17"/>
        <v>0</v>
      </c>
      <c r="Q32" s="96"/>
    </row>
    <row r="33" spans="1:17" ht="24" customHeight="1" x14ac:dyDescent="0.2">
      <c r="A33" s="157"/>
      <c r="B33" s="157"/>
      <c r="C33" s="11"/>
      <c r="D33" s="12" t="s">
        <v>21</v>
      </c>
      <c r="E33" s="9"/>
      <c r="F33" s="8">
        <f t="shared" si="12"/>
        <v>31</v>
      </c>
      <c r="G33" s="7">
        <v>30</v>
      </c>
      <c r="H33" s="6">
        <f t="shared" si="13"/>
        <v>96.774193548387103</v>
      </c>
      <c r="I33" s="7">
        <v>1</v>
      </c>
      <c r="J33" s="6">
        <f t="shared" si="14"/>
        <v>3.225806451612903</v>
      </c>
      <c r="K33" s="7">
        <v>0</v>
      </c>
      <c r="L33" s="6">
        <f t="shared" si="15"/>
        <v>0</v>
      </c>
      <c r="M33" s="7">
        <v>0</v>
      </c>
      <c r="N33" s="6">
        <f t="shared" si="16"/>
        <v>0</v>
      </c>
      <c r="O33" s="7">
        <v>0</v>
      </c>
      <c r="P33" s="6">
        <f t="shared" si="17"/>
        <v>0</v>
      </c>
      <c r="Q33" s="96"/>
    </row>
    <row r="34" spans="1:17" ht="23.1" customHeight="1" x14ac:dyDescent="0.2">
      <c r="A34" s="157"/>
      <c r="B34" s="157"/>
      <c r="C34" s="11"/>
      <c r="D34" s="12" t="s">
        <v>20</v>
      </c>
      <c r="E34" s="9"/>
      <c r="F34" s="8">
        <f t="shared" si="12"/>
        <v>17</v>
      </c>
      <c r="G34" s="7">
        <v>16</v>
      </c>
      <c r="H34" s="6">
        <f t="shared" si="13"/>
        <v>94.117647058823522</v>
      </c>
      <c r="I34" s="7">
        <v>0</v>
      </c>
      <c r="J34" s="6">
        <f t="shared" si="14"/>
        <v>0</v>
      </c>
      <c r="K34" s="7">
        <v>0</v>
      </c>
      <c r="L34" s="6">
        <f t="shared" si="15"/>
        <v>0</v>
      </c>
      <c r="M34" s="7">
        <v>0</v>
      </c>
      <c r="N34" s="6">
        <f t="shared" si="16"/>
        <v>0</v>
      </c>
      <c r="O34" s="7">
        <v>1</v>
      </c>
      <c r="P34" s="6">
        <f t="shared" si="17"/>
        <v>5.8823529411764701</v>
      </c>
      <c r="Q34" s="96"/>
    </row>
    <row r="35" spans="1:17" ht="23.1" customHeight="1" x14ac:dyDescent="0.2">
      <c r="A35" s="157"/>
      <c r="B35" s="157"/>
      <c r="C35" s="11"/>
      <c r="D35" s="12" t="s">
        <v>19</v>
      </c>
      <c r="E35" s="9"/>
      <c r="F35" s="8">
        <f t="shared" si="12"/>
        <v>8</v>
      </c>
      <c r="G35" s="7">
        <v>7</v>
      </c>
      <c r="H35" s="6">
        <f t="shared" si="13"/>
        <v>87.5</v>
      </c>
      <c r="I35" s="7">
        <v>1</v>
      </c>
      <c r="J35" s="6">
        <f t="shared" si="14"/>
        <v>12.5</v>
      </c>
      <c r="K35" s="7">
        <v>0</v>
      </c>
      <c r="L35" s="6">
        <f t="shared" si="15"/>
        <v>0</v>
      </c>
      <c r="M35" s="7">
        <v>0</v>
      </c>
      <c r="N35" s="6">
        <f t="shared" si="16"/>
        <v>0</v>
      </c>
      <c r="O35" s="7">
        <v>0</v>
      </c>
      <c r="P35" s="6">
        <f t="shared" si="17"/>
        <v>0</v>
      </c>
      <c r="Q35" s="96"/>
    </row>
    <row r="36" spans="1:17" ht="23.1" customHeight="1" x14ac:dyDescent="0.2">
      <c r="A36" s="157"/>
      <c r="B36" s="157"/>
      <c r="C36" s="11"/>
      <c r="D36" s="12" t="s">
        <v>18</v>
      </c>
      <c r="E36" s="9"/>
      <c r="F36" s="8">
        <f t="shared" si="12"/>
        <v>14</v>
      </c>
      <c r="G36" s="7">
        <v>13</v>
      </c>
      <c r="H36" s="6">
        <f t="shared" si="13"/>
        <v>92.857142857142861</v>
      </c>
      <c r="I36" s="7">
        <v>0</v>
      </c>
      <c r="J36" s="6">
        <f t="shared" si="14"/>
        <v>0</v>
      </c>
      <c r="K36" s="7">
        <v>1</v>
      </c>
      <c r="L36" s="6">
        <f t="shared" si="15"/>
        <v>7.1428571428571423</v>
      </c>
      <c r="M36" s="7">
        <v>0</v>
      </c>
      <c r="N36" s="6">
        <f t="shared" si="16"/>
        <v>0</v>
      </c>
      <c r="O36" s="7">
        <v>0</v>
      </c>
      <c r="P36" s="6">
        <f t="shared" si="17"/>
        <v>0</v>
      </c>
      <c r="Q36" s="96"/>
    </row>
    <row r="37" spans="1:17" ht="23.1" customHeight="1" x14ac:dyDescent="0.2">
      <c r="A37" s="157"/>
      <c r="B37" s="158"/>
      <c r="C37" s="11"/>
      <c r="D37" s="12" t="s">
        <v>17</v>
      </c>
      <c r="E37" s="9"/>
      <c r="F37" s="8">
        <f t="shared" si="12"/>
        <v>8</v>
      </c>
      <c r="G37" s="7">
        <v>7</v>
      </c>
      <c r="H37" s="6">
        <f t="shared" si="13"/>
        <v>87.5</v>
      </c>
      <c r="I37" s="7">
        <v>1</v>
      </c>
      <c r="J37" s="6">
        <f t="shared" si="14"/>
        <v>12.5</v>
      </c>
      <c r="K37" s="7">
        <v>0</v>
      </c>
      <c r="L37" s="6">
        <f t="shared" si="15"/>
        <v>0</v>
      </c>
      <c r="M37" s="7">
        <v>0</v>
      </c>
      <c r="N37" s="6">
        <f t="shared" si="16"/>
        <v>0</v>
      </c>
      <c r="O37" s="7">
        <v>0</v>
      </c>
      <c r="P37" s="6">
        <f t="shared" si="17"/>
        <v>0</v>
      </c>
      <c r="Q37" s="96"/>
    </row>
    <row r="38" spans="1:17" ht="23.1" customHeight="1" x14ac:dyDescent="0.2">
      <c r="A38" s="157"/>
      <c r="B38" s="156" t="s">
        <v>16</v>
      </c>
      <c r="C38" s="11"/>
      <c r="D38" s="12" t="s">
        <v>15</v>
      </c>
      <c r="E38" s="9"/>
      <c r="F38" s="25">
        <f>SUM(G38,I38,K38,M38,O38)</f>
        <v>605</v>
      </c>
      <c r="G38" s="24">
        <f>SUM(G39:G53)</f>
        <v>486</v>
      </c>
      <c r="H38" s="6">
        <f t="shared" si="0"/>
        <v>80.330578512396684</v>
      </c>
      <c r="I38" s="24">
        <f>SUM(I39:I53)</f>
        <v>79</v>
      </c>
      <c r="J38" s="6">
        <f t="shared" si="1"/>
        <v>13.057851239669422</v>
      </c>
      <c r="K38" s="24">
        <f>SUM(K39:K53)</f>
        <v>10</v>
      </c>
      <c r="L38" s="6">
        <f t="shared" si="2"/>
        <v>1.6528925619834711</v>
      </c>
      <c r="M38" s="24">
        <f>SUM(M39:M53)</f>
        <v>10</v>
      </c>
      <c r="N38" s="6">
        <f t="shared" si="3"/>
        <v>1.6528925619834711</v>
      </c>
      <c r="O38" s="24">
        <f>SUM(O39:O53)</f>
        <v>20</v>
      </c>
      <c r="P38" s="6">
        <f t="shared" si="4"/>
        <v>3.3057851239669422</v>
      </c>
      <c r="Q38" s="96"/>
    </row>
    <row r="39" spans="1:17" ht="23.1" customHeight="1" x14ac:dyDescent="0.2">
      <c r="A39" s="157"/>
      <c r="B39" s="157"/>
      <c r="C39" s="11"/>
      <c r="D39" s="12" t="s">
        <v>14</v>
      </c>
      <c r="E39" s="9"/>
      <c r="F39" s="8">
        <f t="shared" ref="F39:F53" si="18">SUM(G39,I39,K39,M39,O39)</f>
        <v>4</v>
      </c>
      <c r="G39" s="7">
        <v>4</v>
      </c>
      <c r="H39" s="6">
        <f t="shared" ref="H39:H53" si="19">IF(G39=0,0,G39/$F39*100)</f>
        <v>100</v>
      </c>
      <c r="I39" s="7">
        <v>0</v>
      </c>
      <c r="J39" s="6">
        <f t="shared" ref="J39:J53" si="20">IF(I39=0,0,I39/$F39*100)</f>
        <v>0</v>
      </c>
      <c r="K39" s="7">
        <v>0</v>
      </c>
      <c r="L39" s="6">
        <f t="shared" ref="L39:L53" si="21">IF(K39=0,0,K39/$F39*100)</f>
        <v>0</v>
      </c>
      <c r="M39" s="7">
        <v>0</v>
      </c>
      <c r="N39" s="6">
        <f t="shared" ref="N39:N53" si="22">IF(M39=0,0,M39/$F39*100)</f>
        <v>0</v>
      </c>
      <c r="O39" s="7">
        <v>0</v>
      </c>
      <c r="P39" s="6">
        <f t="shared" ref="P39:P53" si="23">IF(O39=0,0,O39/$F39*100)</f>
        <v>0</v>
      </c>
      <c r="Q39" s="96"/>
    </row>
    <row r="40" spans="1:17" ht="23.1" customHeight="1" x14ac:dyDescent="0.2">
      <c r="A40" s="157"/>
      <c r="B40" s="157"/>
      <c r="C40" s="11"/>
      <c r="D40" s="12" t="s">
        <v>13</v>
      </c>
      <c r="E40" s="9"/>
      <c r="F40" s="8">
        <f t="shared" si="18"/>
        <v>56</v>
      </c>
      <c r="G40" s="7">
        <v>45</v>
      </c>
      <c r="H40" s="6">
        <f t="shared" si="19"/>
        <v>80.357142857142861</v>
      </c>
      <c r="I40" s="7">
        <v>7</v>
      </c>
      <c r="J40" s="6">
        <f t="shared" si="20"/>
        <v>12.5</v>
      </c>
      <c r="K40" s="7">
        <v>1</v>
      </c>
      <c r="L40" s="6">
        <f t="shared" si="21"/>
        <v>1.7857142857142856</v>
      </c>
      <c r="M40" s="7">
        <v>1</v>
      </c>
      <c r="N40" s="6">
        <f t="shared" si="22"/>
        <v>1.7857142857142856</v>
      </c>
      <c r="O40" s="7">
        <v>2</v>
      </c>
      <c r="P40" s="6">
        <f t="shared" si="23"/>
        <v>3.5714285714285712</v>
      </c>
      <c r="Q40" s="96"/>
    </row>
    <row r="41" spans="1:17" ht="23.1" customHeight="1" x14ac:dyDescent="0.2">
      <c r="A41" s="157"/>
      <c r="B41" s="157"/>
      <c r="C41" s="11"/>
      <c r="D41" s="12" t="s">
        <v>12</v>
      </c>
      <c r="E41" s="9"/>
      <c r="F41" s="8">
        <f t="shared" si="18"/>
        <v>13</v>
      </c>
      <c r="G41" s="7">
        <v>9</v>
      </c>
      <c r="H41" s="6">
        <f t="shared" si="19"/>
        <v>69.230769230769226</v>
      </c>
      <c r="I41" s="7">
        <v>3</v>
      </c>
      <c r="J41" s="6">
        <f t="shared" si="20"/>
        <v>23.076923076923077</v>
      </c>
      <c r="K41" s="7">
        <v>0</v>
      </c>
      <c r="L41" s="6">
        <f t="shared" si="21"/>
        <v>0</v>
      </c>
      <c r="M41" s="7">
        <v>0</v>
      </c>
      <c r="N41" s="6">
        <f t="shared" si="22"/>
        <v>0</v>
      </c>
      <c r="O41" s="7">
        <v>1</v>
      </c>
      <c r="P41" s="6">
        <f t="shared" si="23"/>
        <v>7.6923076923076925</v>
      </c>
      <c r="Q41" s="96"/>
    </row>
    <row r="42" spans="1:17" ht="23.1" customHeight="1" x14ac:dyDescent="0.2">
      <c r="A42" s="157"/>
      <c r="B42" s="157"/>
      <c r="C42" s="11"/>
      <c r="D42" s="12" t="s">
        <v>11</v>
      </c>
      <c r="E42" s="9"/>
      <c r="F42" s="8">
        <f t="shared" si="18"/>
        <v>15</v>
      </c>
      <c r="G42" s="7">
        <v>13</v>
      </c>
      <c r="H42" s="6">
        <f t="shared" si="19"/>
        <v>86.666666666666671</v>
      </c>
      <c r="I42" s="7">
        <v>1</v>
      </c>
      <c r="J42" s="6">
        <f t="shared" si="20"/>
        <v>6.666666666666667</v>
      </c>
      <c r="K42" s="7">
        <v>1</v>
      </c>
      <c r="L42" s="6">
        <f t="shared" si="21"/>
        <v>6.666666666666667</v>
      </c>
      <c r="M42" s="7">
        <v>0</v>
      </c>
      <c r="N42" s="6">
        <f t="shared" si="22"/>
        <v>0</v>
      </c>
      <c r="O42" s="7">
        <v>0</v>
      </c>
      <c r="P42" s="6">
        <f t="shared" si="23"/>
        <v>0</v>
      </c>
      <c r="Q42" s="96"/>
    </row>
    <row r="43" spans="1:17" ht="23.1" customHeight="1" x14ac:dyDescent="0.2">
      <c r="A43" s="157"/>
      <c r="B43" s="157"/>
      <c r="C43" s="11"/>
      <c r="D43" s="12" t="s">
        <v>10</v>
      </c>
      <c r="E43" s="9"/>
      <c r="F43" s="8">
        <f t="shared" si="18"/>
        <v>36</v>
      </c>
      <c r="G43" s="7">
        <v>27</v>
      </c>
      <c r="H43" s="6">
        <f t="shared" si="19"/>
        <v>75</v>
      </c>
      <c r="I43" s="7">
        <v>5</v>
      </c>
      <c r="J43" s="6">
        <f t="shared" si="20"/>
        <v>13.888888888888889</v>
      </c>
      <c r="K43" s="7">
        <v>2</v>
      </c>
      <c r="L43" s="6">
        <f t="shared" si="21"/>
        <v>5.5555555555555554</v>
      </c>
      <c r="M43" s="7">
        <v>1</v>
      </c>
      <c r="N43" s="6">
        <f t="shared" si="22"/>
        <v>2.7777777777777777</v>
      </c>
      <c r="O43" s="7">
        <v>1</v>
      </c>
      <c r="P43" s="6">
        <f t="shared" si="23"/>
        <v>2.7777777777777777</v>
      </c>
      <c r="Q43" s="96"/>
    </row>
    <row r="44" spans="1:17" ht="23.1" customHeight="1" x14ac:dyDescent="0.2">
      <c r="A44" s="157"/>
      <c r="B44" s="157"/>
      <c r="C44" s="11"/>
      <c r="D44" s="12" t="s">
        <v>9</v>
      </c>
      <c r="E44" s="9"/>
      <c r="F44" s="8">
        <f t="shared" si="18"/>
        <v>132</v>
      </c>
      <c r="G44" s="7">
        <v>105</v>
      </c>
      <c r="H44" s="6">
        <f t="shared" si="19"/>
        <v>79.545454545454547</v>
      </c>
      <c r="I44" s="7">
        <v>19</v>
      </c>
      <c r="J44" s="6">
        <f t="shared" si="20"/>
        <v>14.393939393939394</v>
      </c>
      <c r="K44" s="7">
        <v>1</v>
      </c>
      <c r="L44" s="6">
        <f t="shared" si="21"/>
        <v>0.75757575757575757</v>
      </c>
      <c r="M44" s="7">
        <v>1</v>
      </c>
      <c r="N44" s="6">
        <f t="shared" si="22"/>
        <v>0.75757575757575757</v>
      </c>
      <c r="O44" s="7">
        <v>6</v>
      </c>
      <c r="P44" s="6">
        <f t="shared" si="23"/>
        <v>4.5454545454545459</v>
      </c>
      <c r="Q44" s="96"/>
    </row>
    <row r="45" spans="1:17" ht="23.1" customHeight="1" x14ac:dyDescent="0.2">
      <c r="A45" s="157"/>
      <c r="B45" s="157"/>
      <c r="C45" s="11"/>
      <c r="D45" s="12" t="s">
        <v>8</v>
      </c>
      <c r="E45" s="9"/>
      <c r="F45" s="8">
        <f t="shared" si="18"/>
        <v>21</v>
      </c>
      <c r="G45" s="7">
        <v>19</v>
      </c>
      <c r="H45" s="6">
        <f t="shared" si="19"/>
        <v>90.476190476190482</v>
      </c>
      <c r="I45" s="7">
        <v>2</v>
      </c>
      <c r="J45" s="6">
        <f t="shared" si="20"/>
        <v>9.5238095238095237</v>
      </c>
      <c r="K45" s="7">
        <v>0</v>
      </c>
      <c r="L45" s="6">
        <f t="shared" si="21"/>
        <v>0</v>
      </c>
      <c r="M45" s="7">
        <v>0</v>
      </c>
      <c r="N45" s="6">
        <f t="shared" si="22"/>
        <v>0</v>
      </c>
      <c r="O45" s="7">
        <v>0</v>
      </c>
      <c r="P45" s="6">
        <f t="shared" si="23"/>
        <v>0</v>
      </c>
      <c r="Q45" s="96"/>
    </row>
    <row r="46" spans="1:17" ht="23.1" customHeight="1" x14ac:dyDescent="0.2">
      <c r="A46" s="157"/>
      <c r="B46" s="157"/>
      <c r="C46" s="11"/>
      <c r="D46" s="12" t="s">
        <v>7</v>
      </c>
      <c r="E46" s="9"/>
      <c r="F46" s="8">
        <f t="shared" si="18"/>
        <v>10</v>
      </c>
      <c r="G46" s="7">
        <v>10</v>
      </c>
      <c r="H46" s="6">
        <f t="shared" si="19"/>
        <v>100</v>
      </c>
      <c r="I46" s="7">
        <v>0</v>
      </c>
      <c r="J46" s="6">
        <f t="shared" si="20"/>
        <v>0</v>
      </c>
      <c r="K46" s="7">
        <v>0</v>
      </c>
      <c r="L46" s="6">
        <f t="shared" si="21"/>
        <v>0</v>
      </c>
      <c r="M46" s="7">
        <v>0</v>
      </c>
      <c r="N46" s="6">
        <f t="shared" si="22"/>
        <v>0</v>
      </c>
      <c r="O46" s="7">
        <v>0</v>
      </c>
      <c r="P46" s="6">
        <f t="shared" si="23"/>
        <v>0</v>
      </c>
      <c r="Q46" s="96"/>
    </row>
    <row r="47" spans="1:17" ht="24" customHeight="1" x14ac:dyDescent="0.2">
      <c r="A47" s="157"/>
      <c r="B47" s="157"/>
      <c r="C47" s="11"/>
      <c r="D47" s="10" t="s">
        <v>6</v>
      </c>
      <c r="E47" s="9"/>
      <c r="F47" s="8">
        <f t="shared" si="18"/>
        <v>13</v>
      </c>
      <c r="G47" s="7">
        <v>8</v>
      </c>
      <c r="H47" s="6">
        <f t="shared" si="19"/>
        <v>61.53846153846154</v>
      </c>
      <c r="I47" s="7">
        <v>2</v>
      </c>
      <c r="J47" s="6">
        <f t="shared" si="20"/>
        <v>15.384615384615385</v>
      </c>
      <c r="K47" s="7">
        <v>1</v>
      </c>
      <c r="L47" s="6">
        <f t="shared" si="21"/>
        <v>7.6923076923076925</v>
      </c>
      <c r="M47" s="7">
        <v>1</v>
      </c>
      <c r="N47" s="6">
        <f t="shared" si="22"/>
        <v>7.6923076923076925</v>
      </c>
      <c r="O47" s="7">
        <v>1</v>
      </c>
      <c r="P47" s="6">
        <f t="shared" si="23"/>
        <v>7.6923076923076925</v>
      </c>
      <c r="Q47" s="96"/>
    </row>
    <row r="48" spans="1:17" ht="23.1" customHeight="1" x14ac:dyDescent="0.2">
      <c r="A48" s="157"/>
      <c r="B48" s="157"/>
      <c r="C48" s="11"/>
      <c r="D48" s="12" t="s">
        <v>5</v>
      </c>
      <c r="E48" s="9"/>
      <c r="F48" s="8">
        <f t="shared" si="18"/>
        <v>33</v>
      </c>
      <c r="G48" s="7">
        <v>25</v>
      </c>
      <c r="H48" s="6">
        <f t="shared" si="19"/>
        <v>75.757575757575751</v>
      </c>
      <c r="I48" s="7">
        <v>5</v>
      </c>
      <c r="J48" s="6">
        <f t="shared" si="20"/>
        <v>15.151515151515152</v>
      </c>
      <c r="K48" s="7">
        <v>0</v>
      </c>
      <c r="L48" s="6">
        <f t="shared" si="21"/>
        <v>0</v>
      </c>
      <c r="M48" s="7">
        <v>1</v>
      </c>
      <c r="N48" s="6">
        <f t="shared" si="22"/>
        <v>3.0303030303030303</v>
      </c>
      <c r="O48" s="7">
        <v>2</v>
      </c>
      <c r="P48" s="6">
        <f t="shared" si="23"/>
        <v>6.0606060606060606</v>
      </c>
      <c r="Q48" s="96"/>
    </row>
    <row r="49" spans="1:17" ht="23.1" customHeight="1" x14ac:dyDescent="0.2">
      <c r="A49" s="157"/>
      <c r="B49" s="157"/>
      <c r="C49" s="11"/>
      <c r="D49" s="12" t="s">
        <v>4</v>
      </c>
      <c r="E49" s="9"/>
      <c r="F49" s="8">
        <f t="shared" si="18"/>
        <v>21</v>
      </c>
      <c r="G49" s="7">
        <v>17</v>
      </c>
      <c r="H49" s="6">
        <f t="shared" si="19"/>
        <v>80.952380952380949</v>
      </c>
      <c r="I49" s="7">
        <v>1</v>
      </c>
      <c r="J49" s="6">
        <f t="shared" si="20"/>
        <v>4.7619047619047619</v>
      </c>
      <c r="K49" s="7">
        <v>0</v>
      </c>
      <c r="L49" s="6">
        <f t="shared" si="21"/>
        <v>0</v>
      </c>
      <c r="M49" s="7">
        <v>0</v>
      </c>
      <c r="N49" s="6">
        <f t="shared" si="22"/>
        <v>0</v>
      </c>
      <c r="O49" s="7">
        <v>3</v>
      </c>
      <c r="P49" s="6">
        <f t="shared" si="23"/>
        <v>14.285714285714285</v>
      </c>
      <c r="Q49" s="96"/>
    </row>
    <row r="50" spans="1:17" ht="23.1" customHeight="1" x14ac:dyDescent="0.2">
      <c r="A50" s="157"/>
      <c r="B50" s="157"/>
      <c r="C50" s="11"/>
      <c r="D50" s="12" t="s">
        <v>3</v>
      </c>
      <c r="E50" s="9"/>
      <c r="F50" s="8">
        <f t="shared" si="18"/>
        <v>24</v>
      </c>
      <c r="G50" s="7">
        <v>14</v>
      </c>
      <c r="H50" s="6">
        <f t="shared" si="19"/>
        <v>58.333333333333336</v>
      </c>
      <c r="I50" s="7">
        <v>9</v>
      </c>
      <c r="J50" s="6">
        <f t="shared" si="20"/>
        <v>37.5</v>
      </c>
      <c r="K50" s="7">
        <v>1</v>
      </c>
      <c r="L50" s="6">
        <f t="shared" si="21"/>
        <v>4.1666666666666661</v>
      </c>
      <c r="M50" s="7">
        <v>0</v>
      </c>
      <c r="N50" s="6">
        <f t="shared" si="22"/>
        <v>0</v>
      </c>
      <c r="O50" s="7">
        <v>0</v>
      </c>
      <c r="P50" s="6">
        <f t="shared" si="23"/>
        <v>0</v>
      </c>
      <c r="Q50" s="96"/>
    </row>
    <row r="51" spans="1:17" ht="23.1" customHeight="1" x14ac:dyDescent="0.2">
      <c r="A51" s="157"/>
      <c r="B51" s="157"/>
      <c r="C51" s="11"/>
      <c r="D51" s="12" t="s">
        <v>2</v>
      </c>
      <c r="E51" s="9"/>
      <c r="F51" s="8">
        <f t="shared" si="18"/>
        <v>151</v>
      </c>
      <c r="G51" s="7">
        <v>131</v>
      </c>
      <c r="H51" s="6">
        <f t="shared" si="19"/>
        <v>86.754966887417211</v>
      </c>
      <c r="I51" s="7">
        <v>12</v>
      </c>
      <c r="J51" s="6">
        <f t="shared" si="20"/>
        <v>7.9470198675496695</v>
      </c>
      <c r="K51" s="7">
        <v>1</v>
      </c>
      <c r="L51" s="6">
        <f t="shared" si="21"/>
        <v>0.66225165562913912</v>
      </c>
      <c r="M51" s="7">
        <v>4</v>
      </c>
      <c r="N51" s="6">
        <f t="shared" si="22"/>
        <v>2.6490066225165565</v>
      </c>
      <c r="O51" s="7">
        <v>3</v>
      </c>
      <c r="P51" s="6">
        <f t="shared" si="23"/>
        <v>1.9867549668874174</v>
      </c>
      <c r="Q51" s="96"/>
    </row>
    <row r="52" spans="1:17" ht="23.1" customHeight="1" x14ac:dyDescent="0.2">
      <c r="A52" s="157"/>
      <c r="B52" s="157"/>
      <c r="C52" s="11"/>
      <c r="D52" s="12" t="s">
        <v>1</v>
      </c>
      <c r="E52" s="9"/>
      <c r="F52" s="8">
        <f t="shared" si="18"/>
        <v>21</v>
      </c>
      <c r="G52" s="7">
        <v>10</v>
      </c>
      <c r="H52" s="6">
        <f t="shared" si="19"/>
        <v>47.619047619047613</v>
      </c>
      <c r="I52" s="7">
        <v>8</v>
      </c>
      <c r="J52" s="6">
        <f t="shared" si="20"/>
        <v>38.095238095238095</v>
      </c>
      <c r="K52" s="7">
        <v>2</v>
      </c>
      <c r="L52" s="6">
        <f t="shared" si="21"/>
        <v>9.5238095238095237</v>
      </c>
      <c r="M52" s="7">
        <v>1</v>
      </c>
      <c r="N52" s="6">
        <f t="shared" si="22"/>
        <v>4.7619047619047619</v>
      </c>
      <c r="O52" s="7">
        <v>0</v>
      </c>
      <c r="P52" s="6">
        <f t="shared" si="23"/>
        <v>0</v>
      </c>
      <c r="Q52" s="96"/>
    </row>
    <row r="53" spans="1:17" ht="24" customHeight="1" x14ac:dyDescent="0.2">
      <c r="A53" s="158"/>
      <c r="B53" s="158"/>
      <c r="C53" s="11"/>
      <c r="D53" s="10" t="s">
        <v>0</v>
      </c>
      <c r="E53" s="9"/>
      <c r="F53" s="8">
        <f t="shared" si="18"/>
        <v>55</v>
      </c>
      <c r="G53" s="7">
        <v>49</v>
      </c>
      <c r="H53" s="6">
        <f t="shared" si="19"/>
        <v>89.090909090909093</v>
      </c>
      <c r="I53" s="7">
        <v>5</v>
      </c>
      <c r="J53" s="6">
        <f t="shared" si="20"/>
        <v>9.0909090909090917</v>
      </c>
      <c r="K53" s="7">
        <v>0</v>
      </c>
      <c r="L53" s="6">
        <f t="shared" si="21"/>
        <v>0</v>
      </c>
      <c r="M53" s="7">
        <v>0</v>
      </c>
      <c r="N53" s="6">
        <f t="shared" si="22"/>
        <v>0</v>
      </c>
      <c r="O53" s="7">
        <v>1</v>
      </c>
      <c r="P53" s="6">
        <f t="shared" si="23"/>
        <v>1.8181818181818181</v>
      </c>
      <c r="Q53" s="96"/>
    </row>
    <row r="55" spans="1:17" ht="12.75" customHeight="1" x14ac:dyDescent="0.2"/>
    <row r="56" spans="1:17" x14ac:dyDescent="0.2">
      <c r="D56" s="3"/>
    </row>
    <row r="62" spans="1:17" x14ac:dyDescent="0.2">
      <c r="D62" s="3"/>
    </row>
    <row r="64" spans="1:17"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7">
    <mergeCell ref="B10:E10"/>
    <mergeCell ref="B11:E11"/>
    <mergeCell ref="P5:P6"/>
    <mergeCell ref="G5:G6"/>
    <mergeCell ref="H5:H6"/>
    <mergeCell ref="I5:I6"/>
    <mergeCell ref="J5:J6"/>
    <mergeCell ref="K5:K6"/>
    <mergeCell ref="L5:L6"/>
    <mergeCell ref="M5:M6"/>
    <mergeCell ref="N5:N6"/>
    <mergeCell ref="A13:A53"/>
    <mergeCell ref="B13:B37"/>
    <mergeCell ref="B38:B53"/>
    <mergeCell ref="O3:P4"/>
    <mergeCell ref="M3:N4"/>
    <mergeCell ref="K3:L4"/>
    <mergeCell ref="I3:J4"/>
    <mergeCell ref="G3:H4"/>
    <mergeCell ref="A7:E7"/>
    <mergeCell ref="A8:A12"/>
    <mergeCell ref="B12:E12"/>
    <mergeCell ref="O5:O6"/>
    <mergeCell ref="A3:E6"/>
    <mergeCell ref="F3:F6"/>
    <mergeCell ref="B8:E8"/>
    <mergeCell ref="B9:E9"/>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2" width="8.6640625" style="1" customWidth="1"/>
    <col min="13" max="16384" width="9" style="1"/>
  </cols>
  <sheetData>
    <row r="1" spans="1:12" ht="14.4" x14ac:dyDescent="0.2">
      <c r="A1" s="16" t="s">
        <v>604</v>
      </c>
    </row>
    <row r="3" spans="1:12" ht="13.5" customHeight="1" x14ac:dyDescent="0.2">
      <c r="A3" s="170" t="s">
        <v>63</v>
      </c>
      <c r="B3" s="171"/>
      <c r="C3" s="171"/>
      <c r="D3" s="171"/>
      <c r="E3" s="172"/>
      <c r="F3" s="179" t="s">
        <v>126</v>
      </c>
      <c r="G3" s="222" t="s">
        <v>132</v>
      </c>
      <c r="H3" s="222"/>
      <c r="I3" s="222" t="s">
        <v>131</v>
      </c>
      <c r="J3" s="222"/>
      <c r="K3" s="222" t="s">
        <v>52</v>
      </c>
      <c r="L3" s="222"/>
    </row>
    <row r="4" spans="1:12" ht="42" customHeight="1" x14ac:dyDescent="0.2">
      <c r="A4" s="173"/>
      <c r="B4" s="174"/>
      <c r="C4" s="174"/>
      <c r="D4" s="174"/>
      <c r="E4" s="175"/>
      <c r="F4" s="183"/>
      <c r="G4" s="222"/>
      <c r="H4" s="222"/>
      <c r="I4" s="222"/>
      <c r="J4" s="222"/>
      <c r="K4" s="222"/>
      <c r="L4" s="222"/>
    </row>
    <row r="5" spans="1:12" ht="15" customHeight="1" x14ac:dyDescent="0.2">
      <c r="A5" s="173"/>
      <c r="B5" s="174"/>
      <c r="C5" s="174"/>
      <c r="D5" s="174"/>
      <c r="E5" s="175"/>
      <c r="F5" s="180"/>
      <c r="G5" s="181" t="s">
        <v>51</v>
      </c>
      <c r="H5" s="168" t="s">
        <v>50</v>
      </c>
      <c r="I5" s="181" t="s">
        <v>51</v>
      </c>
      <c r="J5" s="168" t="s">
        <v>50</v>
      </c>
      <c r="K5" s="181" t="s">
        <v>51</v>
      </c>
      <c r="L5" s="168" t="s">
        <v>50</v>
      </c>
    </row>
    <row r="6" spans="1:12" ht="15" customHeight="1" x14ac:dyDescent="0.2">
      <c r="A6" s="176"/>
      <c r="B6" s="177"/>
      <c r="C6" s="177"/>
      <c r="D6" s="177"/>
      <c r="E6" s="178"/>
      <c r="F6" s="180"/>
      <c r="G6" s="182"/>
      <c r="H6" s="169"/>
      <c r="I6" s="182"/>
      <c r="J6" s="169"/>
      <c r="K6" s="182"/>
      <c r="L6" s="169"/>
    </row>
    <row r="7" spans="1:12" ht="23.1" customHeight="1" x14ac:dyDescent="0.2">
      <c r="A7" s="165" t="s">
        <v>49</v>
      </c>
      <c r="B7" s="166"/>
      <c r="C7" s="166"/>
      <c r="D7" s="166"/>
      <c r="E7" s="167"/>
      <c r="F7" s="8">
        <f t="shared" ref="F7:F13" si="0">SUM(G7,I7,K7)</f>
        <v>920</v>
      </c>
      <c r="G7" s="7">
        <f>SUM(G8:G12)</f>
        <v>275</v>
      </c>
      <c r="H7" s="6">
        <f t="shared" ref="H7:H38" si="1">IF(G7=0,0,G7/$F7*100)</f>
        <v>29.891304347826086</v>
      </c>
      <c r="I7" s="7">
        <f>SUM(I8:I12)</f>
        <v>642</v>
      </c>
      <c r="J7" s="6">
        <f t="shared" ref="J7:J38" si="2">IF(I7=0,0,I7/$F7*100)</f>
        <v>69.782608695652172</v>
      </c>
      <c r="K7" s="7">
        <f>SUM(K8:K12)</f>
        <v>3</v>
      </c>
      <c r="L7" s="6">
        <f t="shared" ref="L7:L38" si="3">IF(K7=0,0,K7/$F7*100)</f>
        <v>0.32608695652173914</v>
      </c>
    </row>
    <row r="8" spans="1:12" ht="23.1" customHeight="1" x14ac:dyDescent="0.2">
      <c r="A8" s="159" t="s">
        <v>48</v>
      </c>
      <c r="B8" s="162" t="s">
        <v>47</v>
      </c>
      <c r="C8" s="163"/>
      <c r="D8" s="163"/>
      <c r="E8" s="164"/>
      <c r="F8" s="8">
        <f t="shared" si="0"/>
        <v>262</v>
      </c>
      <c r="G8" s="7">
        <v>19</v>
      </c>
      <c r="H8" s="6">
        <f t="shared" si="1"/>
        <v>7.2519083969465647</v>
      </c>
      <c r="I8" s="7">
        <v>242</v>
      </c>
      <c r="J8" s="6">
        <f t="shared" si="2"/>
        <v>92.36641221374046</v>
      </c>
      <c r="K8" s="7">
        <v>1</v>
      </c>
      <c r="L8" s="6">
        <f t="shared" si="3"/>
        <v>0.38167938931297707</v>
      </c>
    </row>
    <row r="9" spans="1:12" ht="23.1" customHeight="1" x14ac:dyDescent="0.2">
      <c r="A9" s="160"/>
      <c r="B9" s="162" t="s">
        <v>46</v>
      </c>
      <c r="C9" s="163"/>
      <c r="D9" s="163"/>
      <c r="E9" s="164"/>
      <c r="F9" s="8">
        <f t="shared" ref="F9:F12" si="4">SUM(G9,I9,K9)</f>
        <v>136</v>
      </c>
      <c r="G9" s="7">
        <v>29</v>
      </c>
      <c r="H9" s="6">
        <f t="shared" ref="H9:H12" si="5">IF(G9=0,0,G9/$F9*100)</f>
        <v>21.323529411764707</v>
      </c>
      <c r="I9" s="7">
        <v>106</v>
      </c>
      <c r="J9" s="6">
        <f t="shared" ref="J9:J12" si="6">IF(I9=0,0,I9/$F9*100)</f>
        <v>77.941176470588232</v>
      </c>
      <c r="K9" s="7">
        <v>1</v>
      </c>
      <c r="L9" s="6">
        <f t="shared" ref="L9:L12" si="7">IF(K9=0,0,K9/$F9*100)</f>
        <v>0.73529411764705876</v>
      </c>
    </row>
    <row r="10" spans="1:12" ht="23.1" customHeight="1" x14ac:dyDescent="0.2">
      <c r="A10" s="160"/>
      <c r="B10" s="162" t="s">
        <v>45</v>
      </c>
      <c r="C10" s="163"/>
      <c r="D10" s="163"/>
      <c r="E10" s="164"/>
      <c r="F10" s="8">
        <f t="shared" si="4"/>
        <v>249</v>
      </c>
      <c r="G10" s="7">
        <v>104</v>
      </c>
      <c r="H10" s="6">
        <f t="shared" si="5"/>
        <v>41.76706827309237</v>
      </c>
      <c r="I10" s="7">
        <v>144</v>
      </c>
      <c r="J10" s="6">
        <f t="shared" si="6"/>
        <v>57.831325301204814</v>
      </c>
      <c r="K10" s="7">
        <v>1</v>
      </c>
      <c r="L10" s="6">
        <f t="shared" si="7"/>
        <v>0.40160642570281119</v>
      </c>
    </row>
    <row r="11" spans="1:12" ht="23.1" customHeight="1" x14ac:dyDescent="0.2">
      <c r="A11" s="160"/>
      <c r="B11" s="162" t="s">
        <v>44</v>
      </c>
      <c r="C11" s="163"/>
      <c r="D11" s="163"/>
      <c r="E11" s="164"/>
      <c r="F11" s="8">
        <f t="shared" si="4"/>
        <v>72</v>
      </c>
      <c r="G11" s="7">
        <v>30</v>
      </c>
      <c r="H11" s="6">
        <f t="shared" si="5"/>
        <v>41.666666666666671</v>
      </c>
      <c r="I11" s="7">
        <v>42</v>
      </c>
      <c r="J11" s="6">
        <f t="shared" si="6"/>
        <v>58.333333333333336</v>
      </c>
      <c r="K11" s="7">
        <v>0</v>
      </c>
      <c r="L11" s="6">
        <f t="shared" si="7"/>
        <v>0</v>
      </c>
    </row>
    <row r="12" spans="1:12" ht="23.1" customHeight="1" x14ac:dyDescent="0.2">
      <c r="A12" s="161"/>
      <c r="B12" s="162" t="s">
        <v>43</v>
      </c>
      <c r="C12" s="163"/>
      <c r="D12" s="163"/>
      <c r="E12" s="164"/>
      <c r="F12" s="8">
        <f t="shared" si="4"/>
        <v>201</v>
      </c>
      <c r="G12" s="7">
        <v>93</v>
      </c>
      <c r="H12" s="6">
        <f t="shared" si="5"/>
        <v>46.268656716417908</v>
      </c>
      <c r="I12" s="7">
        <v>108</v>
      </c>
      <c r="J12" s="6">
        <f t="shared" si="6"/>
        <v>53.731343283582092</v>
      </c>
      <c r="K12" s="7">
        <v>0</v>
      </c>
      <c r="L12" s="6">
        <f t="shared" si="7"/>
        <v>0</v>
      </c>
    </row>
    <row r="13" spans="1:12" ht="23.1" customHeight="1" x14ac:dyDescent="0.2">
      <c r="A13" s="156" t="s">
        <v>42</v>
      </c>
      <c r="B13" s="156" t="s">
        <v>41</v>
      </c>
      <c r="C13" s="11"/>
      <c r="D13" s="12" t="s">
        <v>15</v>
      </c>
      <c r="E13" s="9"/>
      <c r="F13" s="8">
        <f t="shared" si="0"/>
        <v>239</v>
      </c>
      <c r="G13" s="7">
        <f>SUM(G14:G37)</f>
        <v>110</v>
      </c>
      <c r="H13" s="6">
        <f t="shared" si="1"/>
        <v>46.02510460251046</v>
      </c>
      <c r="I13" s="7">
        <f>SUM(I14:I37)</f>
        <v>128</v>
      </c>
      <c r="J13" s="6">
        <f t="shared" si="2"/>
        <v>53.556485355648533</v>
      </c>
      <c r="K13" s="7">
        <f>SUM(K14:K37)</f>
        <v>1</v>
      </c>
      <c r="L13" s="6">
        <f t="shared" si="3"/>
        <v>0.41841004184100417</v>
      </c>
    </row>
    <row r="14" spans="1:12" ht="23.1" customHeight="1" x14ac:dyDescent="0.2">
      <c r="A14" s="157"/>
      <c r="B14" s="157"/>
      <c r="C14" s="11"/>
      <c r="D14" s="12" t="s">
        <v>40</v>
      </c>
      <c r="E14" s="9"/>
      <c r="F14" s="8">
        <f t="shared" ref="F14:F37" si="8">SUM(G14,I14,K14)</f>
        <v>32</v>
      </c>
      <c r="G14" s="7">
        <v>22</v>
      </c>
      <c r="H14" s="6">
        <f t="shared" ref="H14:H37" si="9">IF(G14=0,0,G14/$F14*100)</f>
        <v>68.75</v>
      </c>
      <c r="I14" s="7">
        <v>10</v>
      </c>
      <c r="J14" s="6">
        <f t="shared" ref="J14:J37" si="10">IF(I14=0,0,I14/$F14*100)</f>
        <v>31.25</v>
      </c>
      <c r="K14" s="7">
        <v>0</v>
      </c>
      <c r="L14" s="6">
        <f t="shared" ref="L14:L37" si="11">IF(K14=0,0,K14/$F14*100)</f>
        <v>0</v>
      </c>
    </row>
    <row r="15" spans="1:12" ht="23.1" customHeight="1" x14ac:dyDescent="0.2">
      <c r="A15" s="157"/>
      <c r="B15" s="157"/>
      <c r="C15" s="11"/>
      <c r="D15" s="12" t="s">
        <v>39</v>
      </c>
      <c r="E15" s="9"/>
      <c r="F15" s="8">
        <f t="shared" si="8"/>
        <v>4</v>
      </c>
      <c r="G15" s="7">
        <v>1</v>
      </c>
      <c r="H15" s="6">
        <f t="shared" si="9"/>
        <v>25</v>
      </c>
      <c r="I15" s="7">
        <v>3</v>
      </c>
      <c r="J15" s="6">
        <f t="shared" si="10"/>
        <v>75</v>
      </c>
      <c r="K15" s="7">
        <v>0</v>
      </c>
      <c r="L15" s="6">
        <f t="shared" si="11"/>
        <v>0</v>
      </c>
    </row>
    <row r="16" spans="1:12" ht="23.1" customHeight="1" x14ac:dyDescent="0.2">
      <c r="A16" s="157"/>
      <c r="B16" s="157"/>
      <c r="C16" s="11"/>
      <c r="D16" s="12" t="s">
        <v>38</v>
      </c>
      <c r="E16" s="9"/>
      <c r="F16" s="8">
        <f t="shared" si="8"/>
        <v>11</v>
      </c>
      <c r="G16" s="7">
        <v>6</v>
      </c>
      <c r="H16" s="6">
        <f t="shared" si="9"/>
        <v>54.54545454545454</v>
      </c>
      <c r="I16" s="7">
        <v>5</v>
      </c>
      <c r="J16" s="6">
        <f t="shared" si="10"/>
        <v>45.454545454545453</v>
      </c>
      <c r="K16" s="7">
        <v>0</v>
      </c>
      <c r="L16" s="6">
        <f t="shared" si="11"/>
        <v>0</v>
      </c>
    </row>
    <row r="17" spans="1:12" ht="23.1" customHeight="1" x14ac:dyDescent="0.2">
      <c r="A17" s="157"/>
      <c r="B17" s="157"/>
      <c r="C17" s="11"/>
      <c r="D17" s="12" t="s">
        <v>37</v>
      </c>
      <c r="E17" s="9"/>
      <c r="F17" s="8">
        <f t="shared" si="8"/>
        <v>2</v>
      </c>
      <c r="G17" s="7">
        <v>1</v>
      </c>
      <c r="H17" s="6">
        <f t="shared" si="9"/>
        <v>50</v>
      </c>
      <c r="I17" s="7">
        <v>1</v>
      </c>
      <c r="J17" s="6">
        <f t="shared" si="10"/>
        <v>50</v>
      </c>
      <c r="K17" s="7">
        <v>0</v>
      </c>
      <c r="L17" s="6">
        <f t="shared" si="11"/>
        <v>0</v>
      </c>
    </row>
    <row r="18" spans="1:12" ht="23.1" customHeight="1" x14ac:dyDescent="0.2">
      <c r="A18" s="157"/>
      <c r="B18" s="157"/>
      <c r="C18" s="11"/>
      <c r="D18" s="12" t="s">
        <v>36</v>
      </c>
      <c r="E18" s="9"/>
      <c r="F18" s="8">
        <f t="shared" si="8"/>
        <v>6</v>
      </c>
      <c r="G18" s="7">
        <v>2</v>
      </c>
      <c r="H18" s="6">
        <f t="shared" si="9"/>
        <v>33.333333333333329</v>
      </c>
      <c r="I18" s="7">
        <v>4</v>
      </c>
      <c r="J18" s="6">
        <f t="shared" si="10"/>
        <v>66.666666666666657</v>
      </c>
      <c r="K18" s="7">
        <v>0</v>
      </c>
      <c r="L18" s="6">
        <f t="shared" si="11"/>
        <v>0</v>
      </c>
    </row>
    <row r="19" spans="1:12" ht="23.1" customHeight="1" x14ac:dyDescent="0.2">
      <c r="A19" s="157"/>
      <c r="B19" s="157"/>
      <c r="C19" s="11"/>
      <c r="D19" s="12" t="s">
        <v>35</v>
      </c>
      <c r="E19" s="9"/>
      <c r="F19" s="8">
        <f t="shared" si="8"/>
        <v>1</v>
      </c>
      <c r="G19" s="7">
        <v>0</v>
      </c>
      <c r="H19" s="6">
        <f t="shared" si="9"/>
        <v>0</v>
      </c>
      <c r="I19" s="7">
        <v>1</v>
      </c>
      <c r="J19" s="6">
        <f t="shared" si="10"/>
        <v>100</v>
      </c>
      <c r="K19" s="7">
        <v>0</v>
      </c>
      <c r="L19" s="6">
        <f t="shared" si="11"/>
        <v>0</v>
      </c>
    </row>
    <row r="20" spans="1:12" ht="23.1" customHeight="1" x14ac:dyDescent="0.2">
      <c r="A20" s="157"/>
      <c r="B20" s="157"/>
      <c r="C20" s="11"/>
      <c r="D20" s="12" t="s">
        <v>34</v>
      </c>
      <c r="E20" s="9"/>
      <c r="F20" s="8">
        <f t="shared" si="8"/>
        <v>8</v>
      </c>
      <c r="G20" s="7">
        <v>4</v>
      </c>
      <c r="H20" s="6">
        <f t="shared" si="9"/>
        <v>50</v>
      </c>
      <c r="I20" s="7">
        <v>4</v>
      </c>
      <c r="J20" s="6">
        <f t="shared" si="10"/>
        <v>50</v>
      </c>
      <c r="K20" s="7">
        <v>0</v>
      </c>
      <c r="L20" s="6">
        <f t="shared" si="11"/>
        <v>0</v>
      </c>
    </row>
    <row r="21" spans="1:12" ht="23.1" customHeight="1" x14ac:dyDescent="0.2">
      <c r="A21" s="157"/>
      <c r="B21" s="157"/>
      <c r="C21" s="11"/>
      <c r="D21" s="12" t="s">
        <v>33</v>
      </c>
      <c r="E21" s="9"/>
      <c r="F21" s="8">
        <f t="shared" si="8"/>
        <v>7</v>
      </c>
      <c r="G21" s="7">
        <v>5</v>
      </c>
      <c r="H21" s="6">
        <f t="shared" si="9"/>
        <v>71.428571428571431</v>
      </c>
      <c r="I21" s="7">
        <v>2</v>
      </c>
      <c r="J21" s="6">
        <f t="shared" si="10"/>
        <v>28.571428571428569</v>
      </c>
      <c r="K21" s="7">
        <v>0</v>
      </c>
      <c r="L21" s="6">
        <f t="shared" si="11"/>
        <v>0</v>
      </c>
    </row>
    <row r="22" spans="1:12" ht="23.1" customHeight="1" x14ac:dyDescent="0.2">
      <c r="A22" s="157"/>
      <c r="B22" s="157"/>
      <c r="C22" s="11"/>
      <c r="D22" s="12" t="s">
        <v>32</v>
      </c>
      <c r="E22" s="9"/>
      <c r="F22" s="8">
        <f t="shared" si="8"/>
        <v>1</v>
      </c>
      <c r="G22" s="7">
        <v>0</v>
      </c>
      <c r="H22" s="6">
        <f t="shared" si="9"/>
        <v>0</v>
      </c>
      <c r="I22" s="7">
        <v>1</v>
      </c>
      <c r="J22" s="6">
        <f t="shared" si="10"/>
        <v>100</v>
      </c>
      <c r="K22" s="7">
        <v>0</v>
      </c>
      <c r="L22" s="6">
        <f t="shared" si="11"/>
        <v>0</v>
      </c>
    </row>
    <row r="23" spans="1:12" ht="23.1" customHeight="1" x14ac:dyDescent="0.2">
      <c r="A23" s="157"/>
      <c r="B23" s="157"/>
      <c r="C23" s="11"/>
      <c r="D23" s="12" t="s">
        <v>31</v>
      </c>
      <c r="E23" s="9"/>
      <c r="F23" s="8">
        <f t="shared" si="8"/>
        <v>9</v>
      </c>
      <c r="G23" s="7">
        <v>5</v>
      </c>
      <c r="H23" s="6">
        <f t="shared" si="9"/>
        <v>55.555555555555557</v>
      </c>
      <c r="I23" s="7">
        <v>4</v>
      </c>
      <c r="J23" s="6">
        <f t="shared" si="10"/>
        <v>44.444444444444443</v>
      </c>
      <c r="K23" s="7">
        <v>0</v>
      </c>
      <c r="L23" s="6">
        <f t="shared" si="11"/>
        <v>0</v>
      </c>
    </row>
    <row r="24" spans="1:12" ht="23.1" customHeight="1" x14ac:dyDescent="0.2">
      <c r="A24" s="157"/>
      <c r="B24" s="157"/>
      <c r="C24" s="11"/>
      <c r="D24" s="12" t="s">
        <v>30</v>
      </c>
      <c r="E24" s="9"/>
      <c r="F24" s="8">
        <f t="shared" si="8"/>
        <v>1</v>
      </c>
      <c r="G24" s="7">
        <v>0</v>
      </c>
      <c r="H24" s="6">
        <f t="shared" si="9"/>
        <v>0</v>
      </c>
      <c r="I24" s="7">
        <v>1</v>
      </c>
      <c r="J24" s="6">
        <f t="shared" si="10"/>
        <v>100</v>
      </c>
      <c r="K24" s="7">
        <v>0</v>
      </c>
      <c r="L24" s="6">
        <f t="shared" si="11"/>
        <v>0</v>
      </c>
    </row>
    <row r="25" spans="1:12" ht="23.1" customHeight="1" x14ac:dyDescent="0.2">
      <c r="A25" s="157"/>
      <c r="B25" s="157"/>
      <c r="C25" s="11"/>
      <c r="D25" s="10" t="s">
        <v>29</v>
      </c>
      <c r="E25" s="9"/>
      <c r="F25" s="8">
        <f t="shared" si="8"/>
        <v>2</v>
      </c>
      <c r="G25" s="7">
        <v>2</v>
      </c>
      <c r="H25" s="6">
        <f t="shared" si="9"/>
        <v>100</v>
      </c>
      <c r="I25" s="7">
        <v>0</v>
      </c>
      <c r="J25" s="6">
        <f t="shared" si="10"/>
        <v>0</v>
      </c>
      <c r="K25" s="7">
        <v>0</v>
      </c>
      <c r="L25" s="6">
        <f t="shared" si="11"/>
        <v>0</v>
      </c>
    </row>
    <row r="26" spans="1:12" ht="23.1" customHeight="1" x14ac:dyDescent="0.2">
      <c r="A26" s="157"/>
      <c r="B26" s="157"/>
      <c r="C26" s="11"/>
      <c r="D26" s="12" t="s">
        <v>28</v>
      </c>
      <c r="E26" s="9"/>
      <c r="F26" s="8">
        <f t="shared" si="8"/>
        <v>11</v>
      </c>
      <c r="G26" s="7">
        <v>2</v>
      </c>
      <c r="H26" s="6">
        <f t="shared" si="9"/>
        <v>18.181818181818183</v>
      </c>
      <c r="I26" s="7">
        <v>9</v>
      </c>
      <c r="J26" s="6">
        <f t="shared" si="10"/>
        <v>81.818181818181827</v>
      </c>
      <c r="K26" s="7">
        <v>0</v>
      </c>
      <c r="L26" s="6">
        <f t="shared" si="11"/>
        <v>0</v>
      </c>
    </row>
    <row r="27" spans="1:12" ht="23.1" customHeight="1" x14ac:dyDescent="0.2">
      <c r="A27" s="157"/>
      <c r="B27" s="157"/>
      <c r="C27" s="11"/>
      <c r="D27" s="12" t="s">
        <v>27</v>
      </c>
      <c r="E27" s="9"/>
      <c r="F27" s="8">
        <f t="shared" si="8"/>
        <v>4</v>
      </c>
      <c r="G27" s="7">
        <v>0</v>
      </c>
      <c r="H27" s="6">
        <f t="shared" si="9"/>
        <v>0</v>
      </c>
      <c r="I27" s="7">
        <v>4</v>
      </c>
      <c r="J27" s="6">
        <f t="shared" si="10"/>
        <v>100</v>
      </c>
      <c r="K27" s="7">
        <v>0</v>
      </c>
      <c r="L27" s="6">
        <f t="shared" si="11"/>
        <v>0</v>
      </c>
    </row>
    <row r="28" spans="1:12" ht="23.1" customHeight="1" x14ac:dyDescent="0.2">
      <c r="A28" s="157"/>
      <c r="B28" s="157"/>
      <c r="C28" s="11"/>
      <c r="D28" s="12" t="s">
        <v>26</v>
      </c>
      <c r="E28" s="9"/>
      <c r="F28" s="8">
        <f t="shared" si="8"/>
        <v>5</v>
      </c>
      <c r="G28" s="7">
        <v>2</v>
      </c>
      <c r="H28" s="6">
        <f t="shared" si="9"/>
        <v>40</v>
      </c>
      <c r="I28" s="7">
        <v>3</v>
      </c>
      <c r="J28" s="6">
        <f t="shared" si="10"/>
        <v>60</v>
      </c>
      <c r="K28" s="7">
        <v>0</v>
      </c>
      <c r="L28" s="6">
        <f t="shared" si="11"/>
        <v>0</v>
      </c>
    </row>
    <row r="29" spans="1:12" ht="23.1" customHeight="1" x14ac:dyDescent="0.2">
      <c r="A29" s="157"/>
      <c r="B29" s="157"/>
      <c r="C29" s="11"/>
      <c r="D29" s="12" t="s">
        <v>25</v>
      </c>
      <c r="E29" s="9"/>
      <c r="F29" s="8">
        <f t="shared" si="8"/>
        <v>13</v>
      </c>
      <c r="G29" s="7">
        <v>4</v>
      </c>
      <c r="H29" s="6">
        <f t="shared" si="9"/>
        <v>30.76923076923077</v>
      </c>
      <c r="I29" s="7">
        <v>9</v>
      </c>
      <c r="J29" s="6">
        <f t="shared" si="10"/>
        <v>69.230769230769226</v>
      </c>
      <c r="K29" s="7">
        <v>0</v>
      </c>
      <c r="L29" s="6">
        <f t="shared" si="11"/>
        <v>0</v>
      </c>
    </row>
    <row r="30" spans="1:12" ht="23.1" customHeight="1" x14ac:dyDescent="0.2">
      <c r="A30" s="157"/>
      <c r="B30" s="157"/>
      <c r="C30" s="11"/>
      <c r="D30" s="12" t="s">
        <v>24</v>
      </c>
      <c r="E30" s="9"/>
      <c r="F30" s="8">
        <f t="shared" si="8"/>
        <v>5</v>
      </c>
      <c r="G30" s="7">
        <v>3</v>
      </c>
      <c r="H30" s="6">
        <f t="shared" si="9"/>
        <v>60</v>
      </c>
      <c r="I30" s="7">
        <v>2</v>
      </c>
      <c r="J30" s="6">
        <f t="shared" si="10"/>
        <v>40</v>
      </c>
      <c r="K30" s="7">
        <v>0</v>
      </c>
      <c r="L30" s="6">
        <f t="shared" si="11"/>
        <v>0</v>
      </c>
    </row>
    <row r="31" spans="1:12" ht="23.1" customHeight="1" x14ac:dyDescent="0.2">
      <c r="A31" s="157"/>
      <c r="B31" s="157"/>
      <c r="C31" s="11"/>
      <c r="D31" s="12" t="s">
        <v>23</v>
      </c>
      <c r="E31" s="9"/>
      <c r="F31" s="8">
        <f t="shared" si="8"/>
        <v>33</v>
      </c>
      <c r="G31" s="7">
        <v>10</v>
      </c>
      <c r="H31" s="6">
        <f t="shared" si="9"/>
        <v>30.303030303030305</v>
      </c>
      <c r="I31" s="7">
        <v>22</v>
      </c>
      <c r="J31" s="6">
        <f t="shared" si="10"/>
        <v>66.666666666666657</v>
      </c>
      <c r="K31" s="7">
        <v>1</v>
      </c>
      <c r="L31" s="6">
        <f t="shared" si="11"/>
        <v>3.0303030303030303</v>
      </c>
    </row>
    <row r="32" spans="1:12" ht="23.1" customHeight="1" x14ac:dyDescent="0.2">
      <c r="A32" s="157"/>
      <c r="B32" s="157"/>
      <c r="C32" s="11"/>
      <c r="D32" s="12" t="s">
        <v>22</v>
      </c>
      <c r="E32" s="9"/>
      <c r="F32" s="8">
        <f t="shared" si="8"/>
        <v>5</v>
      </c>
      <c r="G32" s="7">
        <v>3</v>
      </c>
      <c r="H32" s="6">
        <f t="shared" si="9"/>
        <v>60</v>
      </c>
      <c r="I32" s="7">
        <v>2</v>
      </c>
      <c r="J32" s="6">
        <f t="shared" si="10"/>
        <v>40</v>
      </c>
      <c r="K32" s="7">
        <v>0</v>
      </c>
      <c r="L32" s="6">
        <f t="shared" si="11"/>
        <v>0</v>
      </c>
    </row>
    <row r="33" spans="1:12" ht="24" customHeight="1" x14ac:dyDescent="0.2">
      <c r="A33" s="157"/>
      <c r="B33" s="157"/>
      <c r="C33" s="11"/>
      <c r="D33" s="12" t="s">
        <v>21</v>
      </c>
      <c r="E33" s="9"/>
      <c r="F33" s="8">
        <f t="shared" si="8"/>
        <v>32</v>
      </c>
      <c r="G33" s="7">
        <v>14</v>
      </c>
      <c r="H33" s="6">
        <f t="shared" si="9"/>
        <v>43.75</v>
      </c>
      <c r="I33" s="7">
        <v>18</v>
      </c>
      <c r="J33" s="6">
        <f t="shared" si="10"/>
        <v>56.25</v>
      </c>
      <c r="K33" s="7">
        <v>0</v>
      </c>
      <c r="L33" s="6">
        <f t="shared" si="11"/>
        <v>0</v>
      </c>
    </row>
    <row r="34" spans="1:12" ht="23.1" customHeight="1" x14ac:dyDescent="0.2">
      <c r="A34" s="157"/>
      <c r="B34" s="157"/>
      <c r="C34" s="11"/>
      <c r="D34" s="12" t="s">
        <v>20</v>
      </c>
      <c r="E34" s="9"/>
      <c r="F34" s="8">
        <f t="shared" si="8"/>
        <v>17</v>
      </c>
      <c r="G34" s="7">
        <v>8</v>
      </c>
      <c r="H34" s="6">
        <f t="shared" si="9"/>
        <v>47.058823529411761</v>
      </c>
      <c r="I34" s="7">
        <v>9</v>
      </c>
      <c r="J34" s="6">
        <f t="shared" si="10"/>
        <v>52.941176470588239</v>
      </c>
      <c r="K34" s="7">
        <v>0</v>
      </c>
      <c r="L34" s="6">
        <f t="shared" si="11"/>
        <v>0</v>
      </c>
    </row>
    <row r="35" spans="1:12" ht="23.1" customHeight="1" x14ac:dyDescent="0.2">
      <c r="A35" s="157"/>
      <c r="B35" s="157"/>
      <c r="C35" s="11"/>
      <c r="D35" s="12" t="s">
        <v>19</v>
      </c>
      <c r="E35" s="9"/>
      <c r="F35" s="8">
        <f t="shared" si="8"/>
        <v>8</v>
      </c>
      <c r="G35" s="7">
        <v>3</v>
      </c>
      <c r="H35" s="6">
        <f t="shared" si="9"/>
        <v>37.5</v>
      </c>
      <c r="I35" s="7">
        <v>5</v>
      </c>
      <c r="J35" s="6">
        <f t="shared" si="10"/>
        <v>62.5</v>
      </c>
      <c r="K35" s="7">
        <v>0</v>
      </c>
      <c r="L35" s="6">
        <f t="shared" si="11"/>
        <v>0</v>
      </c>
    </row>
    <row r="36" spans="1:12" ht="23.1" customHeight="1" x14ac:dyDescent="0.2">
      <c r="A36" s="157"/>
      <c r="B36" s="157"/>
      <c r="C36" s="11"/>
      <c r="D36" s="12" t="s">
        <v>18</v>
      </c>
      <c r="E36" s="9"/>
      <c r="F36" s="8">
        <f t="shared" si="8"/>
        <v>14</v>
      </c>
      <c r="G36" s="7">
        <v>6</v>
      </c>
      <c r="H36" s="6">
        <f t="shared" si="9"/>
        <v>42.857142857142854</v>
      </c>
      <c r="I36" s="7">
        <v>8</v>
      </c>
      <c r="J36" s="6">
        <f t="shared" si="10"/>
        <v>57.142857142857139</v>
      </c>
      <c r="K36" s="7">
        <v>0</v>
      </c>
      <c r="L36" s="6">
        <f t="shared" si="11"/>
        <v>0</v>
      </c>
    </row>
    <row r="37" spans="1:12" ht="23.1" customHeight="1" x14ac:dyDescent="0.2">
      <c r="A37" s="157"/>
      <c r="B37" s="158"/>
      <c r="C37" s="11"/>
      <c r="D37" s="12" t="s">
        <v>17</v>
      </c>
      <c r="E37" s="9"/>
      <c r="F37" s="8">
        <f t="shared" si="8"/>
        <v>8</v>
      </c>
      <c r="G37" s="7">
        <v>7</v>
      </c>
      <c r="H37" s="6">
        <f t="shared" si="9"/>
        <v>87.5</v>
      </c>
      <c r="I37" s="7">
        <v>1</v>
      </c>
      <c r="J37" s="6">
        <f t="shared" si="10"/>
        <v>12.5</v>
      </c>
      <c r="K37" s="7">
        <v>0</v>
      </c>
      <c r="L37" s="6">
        <f t="shared" si="11"/>
        <v>0</v>
      </c>
    </row>
    <row r="38" spans="1:12" ht="23.1" customHeight="1" x14ac:dyDescent="0.2">
      <c r="A38" s="157"/>
      <c r="B38" s="156" t="s">
        <v>16</v>
      </c>
      <c r="C38" s="11"/>
      <c r="D38" s="12" t="s">
        <v>15</v>
      </c>
      <c r="E38" s="9"/>
      <c r="F38" s="8">
        <f>SUM(F39:F53)</f>
        <v>681</v>
      </c>
      <c r="G38" s="7">
        <f>SUM(G39:G53)</f>
        <v>165</v>
      </c>
      <c r="H38" s="6">
        <f t="shared" si="1"/>
        <v>24.229074889867842</v>
      </c>
      <c r="I38" s="7">
        <f>SUM(I39:I53)</f>
        <v>514</v>
      </c>
      <c r="J38" s="6">
        <f t="shared" si="2"/>
        <v>75.477239353891335</v>
      </c>
      <c r="K38" s="7">
        <f>SUM(K39:K53)</f>
        <v>2</v>
      </c>
      <c r="L38" s="6">
        <f t="shared" si="3"/>
        <v>0.29368575624082233</v>
      </c>
    </row>
    <row r="39" spans="1:12" ht="23.1" customHeight="1" x14ac:dyDescent="0.2">
      <c r="A39" s="157"/>
      <c r="B39" s="157"/>
      <c r="C39" s="11"/>
      <c r="D39" s="12" t="s">
        <v>14</v>
      </c>
      <c r="E39" s="9"/>
      <c r="F39" s="8">
        <f t="shared" ref="F39:F53" si="12">SUM(G39,I39,K39)</f>
        <v>6</v>
      </c>
      <c r="G39" s="7">
        <v>0</v>
      </c>
      <c r="H39" s="6">
        <f t="shared" ref="H39:H53" si="13">IF(G39=0,0,G39/$F39*100)</f>
        <v>0</v>
      </c>
      <c r="I39" s="7">
        <v>6</v>
      </c>
      <c r="J39" s="6">
        <f t="shared" ref="J39:J53" si="14">IF(I39=0,0,I39/$F39*100)</f>
        <v>100</v>
      </c>
      <c r="K39" s="7">
        <v>0</v>
      </c>
      <c r="L39" s="6">
        <f t="shared" ref="L39:L53" si="15">IF(K39=0,0,K39/$F39*100)</f>
        <v>0</v>
      </c>
    </row>
    <row r="40" spans="1:12" ht="23.1" customHeight="1" x14ac:dyDescent="0.2">
      <c r="A40" s="157"/>
      <c r="B40" s="157"/>
      <c r="C40" s="11"/>
      <c r="D40" s="12" t="s">
        <v>13</v>
      </c>
      <c r="E40" s="9"/>
      <c r="F40" s="8">
        <f t="shared" si="12"/>
        <v>77</v>
      </c>
      <c r="G40" s="7">
        <v>6</v>
      </c>
      <c r="H40" s="6">
        <f t="shared" si="13"/>
        <v>7.7922077922077921</v>
      </c>
      <c r="I40" s="7">
        <v>71</v>
      </c>
      <c r="J40" s="6">
        <f t="shared" si="14"/>
        <v>92.20779220779221</v>
      </c>
      <c r="K40" s="7">
        <v>0</v>
      </c>
      <c r="L40" s="6">
        <f t="shared" si="15"/>
        <v>0</v>
      </c>
    </row>
    <row r="41" spans="1:12" ht="23.1" customHeight="1" x14ac:dyDescent="0.2">
      <c r="A41" s="157"/>
      <c r="B41" s="157"/>
      <c r="C41" s="11"/>
      <c r="D41" s="12" t="s">
        <v>12</v>
      </c>
      <c r="E41" s="9"/>
      <c r="F41" s="8">
        <f t="shared" si="12"/>
        <v>13</v>
      </c>
      <c r="G41" s="7">
        <v>1</v>
      </c>
      <c r="H41" s="6">
        <f t="shared" si="13"/>
        <v>7.6923076923076925</v>
      </c>
      <c r="I41" s="7">
        <v>11</v>
      </c>
      <c r="J41" s="6">
        <f t="shared" si="14"/>
        <v>84.615384615384613</v>
      </c>
      <c r="K41" s="7">
        <v>1</v>
      </c>
      <c r="L41" s="6">
        <f t="shared" si="15"/>
        <v>7.6923076923076925</v>
      </c>
    </row>
    <row r="42" spans="1:12" ht="23.1" customHeight="1" x14ac:dyDescent="0.2">
      <c r="A42" s="157"/>
      <c r="B42" s="157"/>
      <c r="C42" s="11"/>
      <c r="D42" s="12" t="s">
        <v>11</v>
      </c>
      <c r="E42" s="9"/>
      <c r="F42" s="8">
        <f t="shared" si="12"/>
        <v>15</v>
      </c>
      <c r="G42" s="7">
        <v>3</v>
      </c>
      <c r="H42" s="6">
        <f t="shared" si="13"/>
        <v>20</v>
      </c>
      <c r="I42" s="7">
        <v>11</v>
      </c>
      <c r="J42" s="6">
        <f t="shared" si="14"/>
        <v>73.333333333333329</v>
      </c>
      <c r="K42" s="7">
        <v>1</v>
      </c>
      <c r="L42" s="6">
        <f t="shared" si="15"/>
        <v>6.666666666666667</v>
      </c>
    </row>
    <row r="43" spans="1:12" ht="23.1" customHeight="1" x14ac:dyDescent="0.2">
      <c r="A43" s="157"/>
      <c r="B43" s="157"/>
      <c r="C43" s="11"/>
      <c r="D43" s="12" t="s">
        <v>10</v>
      </c>
      <c r="E43" s="9"/>
      <c r="F43" s="8">
        <f t="shared" si="12"/>
        <v>38</v>
      </c>
      <c r="G43" s="7">
        <v>5</v>
      </c>
      <c r="H43" s="6">
        <f t="shared" si="13"/>
        <v>13.157894736842104</v>
      </c>
      <c r="I43" s="7">
        <v>33</v>
      </c>
      <c r="J43" s="6">
        <f t="shared" si="14"/>
        <v>86.842105263157904</v>
      </c>
      <c r="K43" s="7">
        <v>0</v>
      </c>
      <c r="L43" s="6">
        <f t="shared" si="15"/>
        <v>0</v>
      </c>
    </row>
    <row r="44" spans="1:12" ht="23.1" customHeight="1" x14ac:dyDescent="0.2">
      <c r="A44" s="157"/>
      <c r="B44" s="157"/>
      <c r="C44" s="11"/>
      <c r="D44" s="12" t="s">
        <v>9</v>
      </c>
      <c r="E44" s="9"/>
      <c r="F44" s="8">
        <f t="shared" si="12"/>
        <v>154</v>
      </c>
      <c r="G44" s="7">
        <v>21</v>
      </c>
      <c r="H44" s="6">
        <f t="shared" si="13"/>
        <v>13.636363636363635</v>
      </c>
      <c r="I44" s="7">
        <v>133</v>
      </c>
      <c r="J44" s="6">
        <f t="shared" si="14"/>
        <v>86.36363636363636</v>
      </c>
      <c r="K44" s="7">
        <v>0</v>
      </c>
      <c r="L44" s="6">
        <f t="shared" si="15"/>
        <v>0</v>
      </c>
    </row>
    <row r="45" spans="1:12" ht="23.1" customHeight="1" x14ac:dyDescent="0.2">
      <c r="A45" s="157"/>
      <c r="B45" s="157"/>
      <c r="C45" s="11"/>
      <c r="D45" s="12" t="s">
        <v>8</v>
      </c>
      <c r="E45" s="9"/>
      <c r="F45" s="8">
        <f t="shared" si="12"/>
        <v>22</v>
      </c>
      <c r="G45" s="7">
        <v>3</v>
      </c>
      <c r="H45" s="6">
        <f t="shared" si="13"/>
        <v>13.636363636363635</v>
      </c>
      <c r="I45" s="7">
        <v>19</v>
      </c>
      <c r="J45" s="6">
        <f t="shared" si="14"/>
        <v>86.36363636363636</v>
      </c>
      <c r="K45" s="7">
        <v>0</v>
      </c>
      <c r="L45" s="6">
        <f t="shared" si="15"/>
        <v>0</v>
      </c>
    </row>
    <row r="46" spans="1:12" ht="23.1" customHeight="1" x14ac:dyDescent="0.2">
      <c r="A46" s="157"/>
      <c r="B46" s="157"/>
      <c r="C46" s="11"/>
      <c r="D46" s="12" t="s">
        <v>7</v>
      </c>
      <c r="E46" s="9"/>
      <c r="F46" s="8">
        <f t="shared" si="12"/>
        <v>10</v>
      </c>
      <c r="G46" s="7">
        <v>2</v>
      </c>
      <c r="H46" s="6">
        <f t="shared" si="13"/>
        <v>20</v>
      </c>
      <c r="I46" s="7">
        <v>8</v>
      </c>
      <c r="J46" s="6">
        <f t="shared" si="14"/>
        <v>80</v>
      </c>
      <c r="K46" s="7">
        <v>0</v>
      </c>
      <c r="L46" s="6">
        <f t="shared" si="15"/>
        <v>0</v>
      </c>
    </row>
    <row r="47" spans="1:12" ht="24" customHeight="1" x14ac:dyDescent="0.2">
      <c r="A47" s="157"/>
      <c r="B47" s="157"/>
      <c r="C47" s="11"/>
      <c r="D47" s="10" t="s">
        <v>6</v>
      </c>
      <c r="E47" s="9"/>
      <c r="F47" s="8">
        <f t="shared" si="12"/>
        <v>17</v>
      </c>
      <c r="G47" s="7">
        <v>4</v>
      </c>
      <c r="H47" s="6">
        <f t="shared" si="13"/>
        <v>23.52941176470588</v>
      </c>
      <c r="I47" s="7">
        <v>13</v>
      </c>
      <c r="J47" s="6">
        <f t="shared" si="14"/>
        <v>76.470588235294116</v>
      </c>
      <c r="K47" s="7">
        <v>0</v>
      </c>
      <c r="L47" s="6">
        <f t="shared" si="15"/>
        <v>0</v>
      </c>
    </row>
    <row r="48" spans="1:12" ht="23.1" customHeight="1" x14ac:dyDescent="0.2">
      <c r="A48" s="157"/>
      <c r="B48" s="157"/>
      <c r="C48" s="11"/>
      <c r="D48" s="12" t="s">
        <v>5</v>
      </c>
      <c r="E48" s="9"/>
      <c r="F48" s="8">
        <f t="shared" si="12"/>
        <v>41</v>
      </c>
      <c r="G48" s="7">
        <v>8</v>
      </c>
      <c r="H48" s="6">
        <f t="shared" si="13"/>
        <v>19.512195121951219</v>
      </c>
      <c r="I48" s="7">
        <v>33</v>
      </c>
      <c r="J48" s="6">
        <f t="shared" si="14"/>
        <v>80.487804878048792</v>
      </c>
      <c r="K48" s="7">
        <v>0</v>
      </c>
      <c r="L48" s="6">
        <f t="shared" si="15"/>
        <v>0</v>
      </c>
    </row>
    <row r="49" spans="1:12" ht="23.1" customHeight="1" x14ac:dyDescent="0.2">
      <c r="A49" s="157"/>
      <c r="B49" s="157"/>
      <c r="C49" s="11"/>
      <c r="D49" s="12" t="s">
        <v>4</v>
      </c>
      <c r="E49" s="9"/>
      <c r="F49" s="8">
        <f t="shared" si="12"/>
        <v>23</v>
      </c>
      <c r="G49" s="7">
        <v>5</v>
      </c>
      <c r="H49" s="6">
        <f t="shared" si="13"/>
        <v>21.739130434782609</v>
      </c>
      <c r="I49" s="7">
        <v>18</v>
      </c>
      <c r="J49" s="6">
        <f t="shared" si="14"/>
        <v>78.260869565217391</v>
      </c>
      <c r="K49" s="7">
        <v>0</v>
      </c>
      <c r="L49" s="6">
        <f t="shared" si="15"/>
        <v>0</v>
      </c>
    </row>
    <row r="50" spans="1:12" ht="23.1" customHeight="1" x14ac:dyDescent="0.2">
      <c r="A50" s="157"/>
      <c r="B50" s="157"/>
      <c r="C50" s="11"/>
      <c r="D50" s="12" t="s">
        <v>3</v>
      </c>
      <c r="E50" s="9"/>
      <c r="F50" s="8">
        <f t="shared" si="12"/>
        <v>24</v>
      </c>
      <c r="G50" s="7">
        <v>13</v>
      </c>
      <c r="H50" s="6">
        <f t="shared" si="13"/>
        <v>54.166666666666664</v>
      </c>
      <c r="I50" s="7">
        <v>11</v>
      </c>
      <c r="J50" s="6">
        <f t="shared" si="14"/>
        <v>45.833333333333329</v>
      </c>
      <c r="K50" s="7">
        <v>0</v>
      </c>
      <c r="L50" s="6">
        <f t="shared" si="15"/>
        <v>0</v>
      </c>
    </row>
    <row r="51" spans="1:12" ht="23.1" customHeight="1" x14ac:dyDescent="0.2">
      <c r="A51" s="157"/>
      <c r="B51" s="157"/>
      <c r="C51" s="11"/>
      <c r="D51" s="12" t="s">
        <v>2</v>
      </c>
      <c r="E51" s="9"/>
      <c r="F51" s="8">
        <f t="shared" si="12"/>
        <v>159</v>
      </c>
      <c r="G51" s="7">
        <v>75</v>
      </c>
      <c r="H51" s="6">
        <f t="shared" si="13"/>
        <v>47.169811320754718</v>
      </c>
      <c r="I51" s="7">
        <v>84</v>
      </c>
      <c r="J51" s="6">
        <f t="shared" si="14"/>
        <v>52.830188679245282</v>
      </c>
      <c r="K51" s="7">
        <v>0</v>
      </c>
      <c r="L51" s="6">
        <f t="shared" si="15"/>
        <v>0</v>
      </c>
    </row>
    <row r="52" spans="1:12" ht="23.1" customHeight="1" x14ac:dyDescent="0.2">
      <c r="A52" s="157"/>
      <c r="B52" s="157"/>
      <c r="C52" s="11"/>
      <c r="D52" s="12" t="s">
        <v>1</v>
      </c>
      <c r="E52" s="9"/>
      <c r="F52" s="8">
        <f t="shared" si="12"/>
        <v>21</v>
      </c>
      <c r="G52" s="7">
        <v>7</v>
      </c>
      <c r="H52" s="6">
        <f t="shared" si="13"/>
        <v>33.333333333333329</v>
      </c>
      <c r="I52" s="7">
        <v>14</v>
      </c>
      <c r="J52" s="6">
        <f t="shared" si="14"/>
        <v>66.666666666666657</v>
      </c>
      <c r="K52" s="7">
        <v>0</v>
      </c>
      <c r="L52" s="6">
        <f t="shared" si="15"/>
        <v>0</v>
      </c>
    </row>
    <row r="53" spans="1:12" ht="24" customHeight="1" x14ac:dyDescent="0.2">
      <c r="A53" s="158"/>
      <c r="B53" s="158"/>
      <c r="C53" s="11"/>
      <c r="D53" s="10" t="s">
        <v>0</v>
      </c>
      <c r="E53" s="9"/>
      <c r="F53" s="8">
        <f t="shared" si="12"/>
        <v>61</v>
      </c>
      <c r="G53" s="7">
        <v>12</v>
      </c>
      <c r="H53" s="6">
        <f t="shared" si="13"/>
        <v>19.672131147540984</v>
      </c>
      <c r="I53" s="7">
        <v>49</v>
      </c>
      <c r="J53" s="6">
        <f t="shared" si="14"/>
        <v>80.327868852459019</v>
      </c>
      <c r="K53" s="7">
        <v>0</v>
      </c>
      <c r="L53" s="6">
        <f t="shared" si="15"/>
        <v>0</v>
      </c>
    </row>
    <row r="55" spans="1:12" ht="12.75" customHeight="1" x14ac:dyDescent="0.2"/>
    <row r="56" spans="1:12" x14ac:dyDescent="0.2">
      <c r="D56" s="3"/>
    </row>
    <row r="62" spans="1:12" x14ac:dyDescent="0.2">
      <c r="D62" s="3"/>
    </row>
    <row r="64" spans="1:12"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1">
    <mergeCell ref="A13:A53"/>
    <mergeCell ref="B13:B37"/>
    <mergeCell ref="B38:B53"/>
    <mergeCell ref="F3:F6"/>
    <mergeCell ref="B12:E12"/>
    <mergeCell ref="B11:E11"/>
    <mergeCell ref="B10:E10"/>
    <mergeCell ref="A8:A12"/>
    <mergeCell ref="A3:E6"/>
    <mergeCell ref="L5:L6"/>
    <mergeCell ref="B9:E9"/>
    <mergeCell ref="A7:E7"/>
    <mergeCell ref="G3:H4"/>
    <mergeCell ref="K3:L4"/>
    <mergeCell ref="G5:G6"/>
    <mergeCell ref="K5:K6"/>
    <mergeCell ref="J5:J6"/>
    <mergeCell ref="I5:I6"/>
    <mergeCell ref="I3:J4"/>
    <mergeCell ref="B8:E8"/>
    <mergeCell ref="H5:H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101"/>
  <sheetViews>
    <sheetView view="pageBreakPreview" topLeftCell="A66" zoomScaleNormal="100" zoomScaleSheetLayoutView="100" workbookViewId="0">
      <selection activeCell="G71" sqref="G71"/>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1.6640625" style="1" customWidth="1"/>
    <col min="13" max="16384" width="9" style="1"/>
  </cols>
  <sheetData>
    <row r="1" spans="1:16" ht="14.4" x14ac:dyDescent="0.2">
      <c r="A1" s="16" t="s">
        <v>603</v>
      </c>
    </row>
    <row r="2" spans="1:16" x14ac:dyDescent="0.2">
      <c r="G2" s="46"/>
      <c r="H2" s="46"/>
      <c r="I2" s="46"/>
      <c r="J2" s="46"/>
      <c r="K2" s="46"/>
      <c r="L2" s="38" t="s">
        <v>452</v>
      </c>
    </row>
    <row r="3" spans="1:16" ht="12" customHeight="1" x14ac:dyDescent="0.2">
      <c r="A3" s="233" t="s">
        <v>63</v>
      </c>
      <c r="B3" s="234"/>
      <c r="C3" s="234"/>
      <c r="D3" s="234"/>
      <c r="E3" s="235"/>
      <c r="F3" s="179" t="s">
        <v>140</v>
      </c>
      <c r="G3" s="181" t="s">
        <v>139</v>
      </c>
      <c r="H3" s="249"/>
      <c r="I3" s="249"/>
      <c r="J3" s="249"/>
      <c r="K3" s="249"/>
      <c r="L3" s="250"/>
    </row>
    <row r="4" spans="1:16" ht="12" customHeight="1" x14ac:dyDescent="0.2">
      <c r="A4" s="236"/>
      <c r="B4" s="237"/>
      <c r="C4" s="237"/>
      <c r="D4" s="237"/>
      <c r="E4" s="238"/>
      <c r="F4" s="183"/>
      <c r="G4" s="216"/>
      <c r="H4" s="181" t="s">
        <v>138</v>
      </c>
      <c r="I4" s="45"/>
      <c r="J4" s="45"/>
      <c r="K4" s="44"/>
      <c r="L4" s="215" t="s">
        <v>137</v>
      </c>
    </row>
    <row r="5" spans="1:16" ht="48" customHeight="1" x14ac:dyDescent="0.2">
      <c r="A5" s="236"/>
      <c r="B5" s="237"/>
      <c r="C5" s="237"/>
      <c r="D5" s="237"/>
      <c r="E5" s="238"/>
      <c r="F5" s="183"/>
      <c r="G5" s="216"/>
      <c r="H5" s="251"/>
      <c r="I5" s="215" t="s">
        <v>136</v>
      </c>
      <c r="J5" s="215" t="s">
        <v>135</v>
      </c>
      <c r="K5" s="215" t="s">
        <v>134</v>
      </c>
      <c r="L5" s="216"/>
    </row>
    <row r="6" spans="1:16" ht="30.75" customHeight="1" x14ac:dyDescent="0.2">
      <c r="A6" s="239"/>
      <c r="B6" s="240"/>
      <c r="C6" s="240"/>
      <c r="D6" s="240"/>
      <c r="E6" s="241"/>
      <c r="F6" s="180"/>
      <c r="G6" s="217"/>
      <c r="H6" s="182"/>
      <c r="I6" s="217"/>
      <c r="J6" s="217"/>
      <c r="K6" s="217"/>
      <c r="L6" s="217"/>
    </row>
    <row r="7" spans="1:16" ht="12" customHeight="1" x14ac:dyDescent="0.2">
      <c r="A7" s="170" t="s">
        <v>49</v>
      </c>
      <c r="B7" s="171"/>
      <c r="C7" s="171"/>
      <c r="D7" s="171"/>
      <c r="E7" s="172"/>
      <c r="F7" s="33">
        <f>SUM(F10,F12,F14,F16,F18)</f>
        <v>275</v>
      </c>
      <c r="G7" s="33">
        <f>SUM(G10,G12,G14,G16,G18)</f>
        <v>751</v>
      </c>
      <c r="H7" s="80">
        <f>SUM(H10,H12,H14,H16,H18)</f>
        <v>748</v>
      </c>
      <c r="I7" s="33">
        <f t="shared" ref="I7:K7" si="0">SUM(I10,I12,I14,I16,I18)</f>
        <v>17</v>
      </c>
      <c r="J7" s="33">
        <f t="shared" si="0"/>
        <v>7</v>
      </c>
      <c r="K7" s="33">
        <f t="shared" si="0"/>
        <v>724</v>
      </c>
      <c r="L7" s="33">
        <f>SUM(L10,L12,L14,L16,L18)</f>
        <v>3</v>
      </c>
      <c r="M7" s="46"/>
      <c r="N7" s="46" t="str">
        <f>IF(SUM(I7:K7)=H7,"",1)</f>
        <v/>
      </c>
      <c r="P7"/>
    </row>
    <row r="8" spans="1:16" ht="12" customHeight="1" x14ac:dyDescent="0.2">
      <c r="A8" s="173"/>
      <c r="B8" s="174"/>
      <c r="C8" s="174"/>
      <c r="D8" s="174"/>
      <c r="E8" s="175"/>
      <c r="F8" s="42"/>
      <c r="G8" s="43">
        <f t="shared" ref="G8:L8" si="1">IF(G7=0,0,G7/$G7)</f>
        <v>1</v>
      </c>
      <c r="H8" s="43">
        <f>IF(H7=0,0,H7/$G7)</f>
        <v>0.99600532623169102</v>
      </c>
      <c r="I8" s="43">
        <f t="shared" si="1"/>
        <v>2.2636484687083888E-2</v>
      </c>
      <c r="J8" s="43">
        <f t="shared" si="1"/>
        <v>9.3209054593874838E-3</v>
      </c>
      <c r="K8" s="43">
        <f t="shared" si="1"/>
        <v>0.96404793608521966</v>
      </c>
      <c r="L8" s="43">
        <f t="shared" si="1"/>
        <v>3.9946737683089215E-3</v>
      </c>
      <c r="N8" s="39"/>
      <c r="P8"/>
    </row>
    <row r="9" spans="1:16" ht="12" customHeight="1" x14ac:dyDescent="0.2">
      <c r="A9" s="173"/>
      <c r="B9" s="174"/>
      <c r="C9" s="174"/>
      <c r="D9" s="174"/>
      <c r="E9" s="175"/>
      <c r="F9" s="42"/>
      <c r="G9" s="40" t="s">
        <v>133</v>
      </c>
      <c r="H9" s="41">
        <f>IF(H7=0,0,H7/$H7)</f>
        <v>1</v>
      </c>
      <c r="I9" s="41">
        <f>IF(I7=0,0,I7/$H7)</f>
        <v>2.2727272727272728E-2</v>
      </c>
      <c r="J9" s="41">
        <f>IF(J7=0,0,J7/$H7)</f>
        <v>9.3582887700534752E-3</v>
      </c>
      <c r="K9" s="41">
        <f>IF(K7=0,0,K7/$H7)</f>
        <v>0.96791443850267378</v>
      </c>
      <c r="L9" s="40" t="s">
        <v>133</v>
      </c>
      <c r="N9" s="39"/>
      <c r="P9"/>
    </row>
    <row r="10" spans="1:16" ht="12" customHeight="1" x14ac:dyDescent="0.2">
      <c r="A10" s="159" t="s">
        <v>48</v>
      </c>
      <c r="B10" s="242" t="s">
        <v>47</v>
      </c>
      <c r="C10" s="243"/>
      <c r="D10" s="243"/>
      <c r="E10" s="244"/>
      <c r="F10" s="33">
        <v>19</v>
      </c>
      <c r="G10" s="33">
        <v>20</v>
      </c>
      <c r="H10" s="33">
        <v>19</v>
      </c>
      <c r="I10" s="33">
        <v>3</v>
      </c>
      <c r="J10" s="33">
        <v>1</v>
      </c>
      <c r="K10" s="33">
        <v>15</v>
      </c>
      <c r="L10" s="33">
        <v>1</v>
      </c>
      <c r="M10" s="46" t="str">
        <f>IF(H10+L10=G10,"",1)</f>
        <v/>
      </c>
      <c r="N10" s="46" t="str">
        <f>IF(SUM(I10:K10)=H10,"",1)</f>
        <v/>
      </c>
      <c r="P10"/>
    </row>
    <row r="11" spans="1:16" ht="12" customHeight="1" x14ac:dyDescent="0.2">
      <c r="A11" s="160"/>
      <c r="B11" s="245"/>
      <c r="C11" s="246"/>
      <c r="D11" s="246"/>
      <c r="E11" s="247"/>
      <c r="F11" s="36"/>
      <c r="G11" s="29">
        <f t="shared" ref="G11:L11" si="2">IF(G10=0,0,G10/$G10)</f>
        <v>1</v>
      </c>
      <c r="H11" s="29">
        <f t="shared" si="2"/>
        <v>0.95</v>
      </c>
      <c r="I11" s="29">
        <f>IF(I10=0,0,I10/$G10)</f>
        <v>0.15</v>
      </c>
      <c r="J11" s="29">
        <f t="shared" si="2"/>
        <v>0.05</v>
      </c>
      <c r="K11" s="29">
        <f>IF(K10=0,0,K10/$G10)</f>
        <v>0.75</v>
      </c>
      <c r="L11" s="29">
        <f t="shared" si="2"/>
        <v>0.05</v>
      </c>
      <c r="P11"/>
    </row>
    <row r="12" spans="1:16" ht="12" customHeight="1" x14ac:dyDescent="0.2">
      <c r="A12" s="160"/>
      <c r="B12" s="242" t="s">
        <v>46</v>
      </c>
      <c r="C12" s="243"/>
      <c r="D12" s="243"/>
      <c r="E12" s="244"/>
      <c r="F12" s="33">
        <v>29</v>
      </c>
      <c r="G12" s="33">
        <v>40</v>
      </c>
      <c r="H12" s="33">
        <v>39</v>
      </c>
      <c r="I12" s="33">
        <v>1</v>
      </c>
      <c r="J12" s="33">
        <v>1</v>
      </c>
      <c r="K12" s="33">
        <v>37</v>
      </c>
      <c r="L12" s="33">
        <v>1</v>
      </c>
      <c r="M12" s="46" t="str">
        <f t="shared" ref="M12" si="3">IF(H12+L12=G12,"",1)</f>
        <v/>
      </c>
      <c r="N12" s="46" t="str">
        <f t="shared" ref="N12" si="4">IF(SUM(I12:K12)=H12,"",1)</f>
        <v/>
      </c>
      <c r="P12"/>
    </row>
    <row r="13" spans="1:16" ht="12" customHeight="1" x14ac:dyDescent="0.2">
      <c r="A13" s="160"/>
      <c r="B13" s="245"/>
      <c r="C13" s="246"/>
      <c r="D13" s="246"/>
      <c r="E13" s="247"/>
      <c r="F13" s="36"/>
      <c r="G13" s="29">
        <f t="shared" ref="G13:L13" si="5">IF(G12=0,0,G12/$G12)</f>
        <v>1</v>
      </c>
      <c r="H13" s="29">
        <f t="shared" si="5"/>
        <v>0.97499999999999998</v>
      </c>
      <c r="I13" s="29">
        <f t="shared" si="5"/>
        <v>2.5000000000000001E-2</v>
      </c>
      <c r="J13" s="29">
        <f t="shared" si="5"/>
        <v>2.5000000000000001E-2</v>
      </c>
      <c r="K13" s="29">
        <f t="shared" si="5"/>
        <v>0.92500000000000004</v>
      </c>
      <c r="L13" s="29">
        <f t="shared" si="5"/>
        <v>2.5000000000000001E-2</v>
      </c>
      <c r="P13"/>
    </row>
    <row r="14" spans="1:16" ht="12" customHeight="1" x14ac:dyDescent="0.2">
      <c r="A14" s="160"/>
      <c r="B14" s="242" t="s">
        <v>45</v>
      </c>
      <c r="C14" s="243"/>
      <c r="D14" s="243"/>
      <c r="E14" s="244"/>
      <c r="F14" s="33">
        <v>104</v>
      </c>
      <c r="G14" s="33">
        <v>217</v>
      </c>
      <c r="H14" s="33">
        <v>216</v>
      </c>
      <c r="I14" s="33">
        <v>3</v>
      </c>
      <c r="J14" s="33">
        <v>3</v>
      </c>
      <c r="K14" s="33">
        <v>210</v>
      </c>
      <c r="L14" s="33">
        <v>1</v>
      </c>
      <c r="M14" s="46" t="str">
        <f t="shared" ref="M14" si="6">IF(H14+L14=G14,"",1)</f>
        <v/>
      </c>
      <c r="N14" s="46" t="str">
        <f t="shared" ref="N14" si="7">IF(SUM(I14:K14)=H14,"",1)</f>
        <v/>
      </c>
      <c r="P14"/>
    </row>
    <row r="15" spans="1:16" ht="12" customHeight="1" x14ac:dyDescent="0.2">
      <c r="A15" s="160"/>
      <c r="B15" s="245"/>
      <c r="C15" s="246"/>
      <c r="D15" s="246"/>
      <c r="E15" s="247"/>
      <c r="F15" s="36"/>
      <c r="G15" s="29">
        <f t="shared" ref="G15:L15" si="8">IF(G14=0,0,G14/$G14)</f>
        <v>1</v>
      </c>
      <c r="H15" s="29">
        <f t="shared" si="8"/>
        <v>0.99539170506912444</v>
      </c>
      <c r="I15" s="29">
        <f t="shared" si="8"/>
        <v>1.3824884792626729E-2</v>
      </c>
      <c r="J15" s="29">
        <f t="shared" si="8"/>
        <v>1.3824884792626729E-2</v>
      </c>
      <c r="K15" s="29">
        <f t="shared" si="8"/>
        <v>0.967741935483871</v>
      </c>
      <c r="L15" s="29">
        <f t="shared" si="8"/>
        <v>4.608294930875576E-3</v>
      </c>
      <c r="P15"/>
    </row>
    <row r="16" spans="1:16" ht="12" customHeight="1" x14ac:dyDescent="0.2">
      <c r="A16" s="160"/>
      <c r="B16" s="242" t="s">
        <v>44</v>
      </c>
      <c r="C16" s="243"/>
      <c r="D16" s="243"/>
      <c r="E16" s="244"/>
      <c r="F16" s="33">
        <v>30</v>
      </c>
      <c r="G16" s="33">
        <v>123</v>
      </c>
      <c r="H16" s="33">
        <v>123</v>
      </c>
      <c r="I16" s="33">
        <v>0</v>
      </c>
      <c r="J16" s="33">
        <v>1</v>
      </c>
      <c r="K16" s="33">
        <v>122</v>
      </c>
      <c r="L16" s="33">
        <v>0</v>
      </c>
      <c r="M16" s="46" t="str">
        <f t="shared" ref="M16" si="9">IF(H16+L16=G16,"",1)</f>
        <v/>
      </c>
      <c r="N16" s="46" t="str">
        <f t="shared" ref="N16" si="10">IF(SUM(I16:K16)=H16,"",1)</f>
        <v/>
      </c>
      <c r="P16"/>
    </row>
    <row r="17" spans="1:16" ht="12" customHeight="1" x14ac:dyDescent="0.2">
      <c r="A17" s="160"/>
      <c r="B17" s="245"/>
      <c r="C17" s="246"/>
      <c r="D17" s="246"/>
      <c r="E17" s="247"/>
      <c r="F17" s="36"/>
      <c r="G17" s="29">
        <f t="shared" ref="G17:L17" si="11">IF(G16=0,0,G16/$G16)</f>
        <v>1</v>
      </c>
      <c r="H17" s="29">
        <f t="shared" si="11"/>
        <v>1</v>
      </c>
      <c r="I17" s="29">
        <f t="shared" si="11"/>
        <v>0</v>
      </c>
      <c r="J17" s="29">
        <f t="shared" si="11"/>
        <v>8.130081300813009E-3</v>
      </c>
      <c r="K17" s="29">
        <f t="shared" si="11"/>
        <v>0.99186991869918695</v>
      </c>
      <c r="L17" s="29">
        <f t="shared" si="11"/>
        <v>0</v>
      </c>
      <c r="P17"/>
    </row>
    <row r="18" spans="1:16" ht="12" customHeight="1" x14ac:dyDescent="0.2">
      <c r="A18" s="160"/>
      <c r="B18" s="242" t="s">
        <v>43</v>
      </c>
      <c r="C18" s="243"/>
      <c r="D18" s="243"/>
      <c r="E18" s="244"/>
      <c r="F18" s="33">
        <v>93</v>
      </c>
      <c r="G18" s="33">
        <v>351</v>
      </c>
      <c r="H18" s="33">
        <v>351</v>
      </c>
      <c r="I18" s="33">
        <v>10</v>
      </c>
      <c r="J18" s="33">
        <v>1</v>
      </c>
      <c r="K18" s="33">
        <v>340</v>
      </c>
      <c r="L18" s="33">
        <v>0</v>
      </c>
      <c r="M18" s="46" t="str">
        <f t="shared" ref="M18" si="12">IF(H18+L18=G18,"",1)</f>
        <v/>
      </c>
      <c r="N18" s="46" t="str">
        <f t="shared" ref="N18" si="13">IF(SUM(I18:K18)=H18,"",1)</f>
        <v/>
      </c>
      <c r="P18"/>
    </row>
    <row r="19" spans="1:16" ht="12" customHeight="1" x14ac:dyDescent="0.2">
      <c r="A19" s="161"/>
      <c r="B19" s="245"/>
      <c r="C19" s="246"/>
      <c r="D19" s="246"/>
      <c r="E19" s="247"/>
      <c r="F19" s="36"/>
      <c r="G19" s="29">
        <f t="shared" ref="G19:L19" si="14">IF(G18=0,0,G18/$G18)</f>
        <v>1</v>
      </c>
      <c r="H19" s="29">
        <f t="shared" si="14"/>
        <v>1</v>
      </c>
      <c r="I19" s="29">
        <f t="shared" si="14"/>
        <v>2.8490028490028491E-2</v>
      </c>
      <c r="J19" s="29">
        <f t="shared" si="14"/>
        <v>2.8490028490028491E-3</v>
      </c>
      <c r="K19" s="29">
        <f t="shared" si="14"/>
        <v>0.96866096866096862</v>
      </c>
      <c r="L19" s="29">
        <f t="shared" si="14"/>
        <v>0</v>
      </c>
      <c r="P19"/>
    </row>
    <row r="20" spans="1:16" ht="12" customHeight="1" x14ac:dyDescent="0.2">
      <c r="A20" s="156" t="s">
        <v>42</v>
      </c>
      <c r="B20" s="156" t="s">
        <v>41</v>
      </c>
      <c r="C20" s="35"/>
      <c r="D20" s="231" t="s">
        <v>15</v>
      </c>
      <c r="E20" s="34"/>
      <c r="F20" s="33">
        <v>110</v>
      </c>
      <c r="G20" s="33">
        <f>SUM(G22,G24,G26,G28,G30,G32,G34,G36,G38,G40,G42,G44,G46,G48,G50,G52,G54,G56,G58,G60,G62,G64,G66,G68)</f>
        <v>267</v>
      </c>
      <c r="H20" s="33">
        <f>SUM(H68,H66,H64,H62,H60,H58,H56,H54,H52,H50,H48,H46,H44,H42,H40,H38,H36,H34,H32,H30,H28,H26,H24,H22)</f>
        <v>266</v>
      </c>
      <c r="I20" s="33">
        <f t="shared" ref="I20:L20" si="15">SUM(I68,I66,I64,I62,I60,I58,I56,I54,I52,I50,I48,I46,I44,I42,I40,I38,I36,I34,I32,I30,I28,I26,I24,I22)</f>
        <v>8</v>
      </c>
      <c r="J20" s="33">
        <f t="shared" si="15"/>
        <v>3</v>
      </c>
      <c r="K20" s="33">
        <f t="shared" si="15"/>
        <v>255</v>
      </c>
      <c r="L20" s="33">
        <f t="shared" si="15"/>
        <v>1</v>
      </c>
      <c r="M20" s="46" t="str">
        <f t="shared" ref="M20" si="16">IF(H20+L20=G20,"",1)</f>
        <v/>
      </c>
      <c r="N20" s="46" t="str">
        <f t="shared" ref="N20" si="17">IF(SUM(I20:K20)=H20,"",1)</f>
        <v/>
      </c>
      <c r="P20"/>
    </row>
    <row r="21" spans="1:16" ht="12" customHeight="1" x14ac:dyDescent="0.2">
      <c r="A21" s="157"/>
      <c r="B21" s="157"/>
      <c r="C21" s="32"/>
      <c r="D21" s="232"/>
      <c r="E21" s="31"/>
      <c r="F21" s="36"/>
      <c r="G21" s="29">
        <f t="shared" ref="G21:L21" si="18">IF(G20=0,0,G20/$G20)</f>
        <v>1</v>
      </c>
      <c r="H21" s="29">
        <f t="shared" si="18"/>
        <v>0.99625468164794007</v>
      </c>
      <c r="I21" s="29">
        <f t="shared" si="18"/>
        <v>2.9962546816479401E-2</v>
      </c>
      <c r="J21" s="29">
        <f t="shared" si="18"/>
        <v>1.1235955056179775E-2</v>
      </c>
      <c r="K21" s="29">
        <f t="shared" si="18"/>
        <v>0.9550561797752809</v>
      </c>
      <c r="L21" s="29">
        <f t="shared" si="18"/>
        <v>3.7453183520599251E-3</v>
      </c>
      <c r="P21"/>
    </row>
    <row r="22" spans="1:16" ht="12" customHeight="1" x14ac:dyDescent="0.2">
      <c r="A22" s="157"/>
      <c r="B22" s="157"/>
      <c r="C22" s="35"/>
      <c r="D22" s="231" t="s">
        <v>354</v>
      </c>
      <c r="E22" s="34"/>
      <c r="F22" s="33">
        <v>22</v>
      </c>
      <c r="G22" s="33">
        <v>58</v>
      </c>
      <c r="H22" s="33">
        <v>57</v>
      </c>
      <c r="I22" s="33">
        <v>0</v>
      </c>
      <c r="J22" s="33">
        <v>2</v>
      </c>
      <c r="K22" s="33">
        <v>55</v>
      </c>
      <c r="L22" s="33">
        <v>1</v>
      </c>
      <c r="M22" s="46" t="str">
        <f t="shared" ref="M22" si="19">IF(H22+L22=G22,"",1)</f>
        <v/>
      </c>
      <c r="N22" s="46" t="str">
        <f t="shared" ref="N22" si="20">IF(SUM(I22:K22)=H22,"",1)</f>
        <v/>
      </c>
      <c r="P22"/>
    </row>
    <row r="23" spans="1:16" ht="12" customHeight="1" x14ac:dyDescent="0.2">
      <c r="A23" s="157"/>
      <c r="B23" s="157"/>
      <c r="C23" s="32"/>
      <c r="D23" s="232"/>
      <c r="E23" s="31"/>
      <c r="F23" s="36"/>
      <c r="G23" s="29">
        <f t="shared" ref="G23:L23" si="21">IF(G22=0,0,G22/$G22)</f>
        <v>1</v>
      </c>
      <c r="H23" s="29">
        <f t="shared" si="21"/>
        <v>0.98275862068965514</v>
      </c>
      <c r="I23" s="29">
        <f t="shared" si="21"/>
        <v>0</v>
      </c>
      <c r="J23" s="29">
        <f t="shared" si="21"/>
        <v>3.4482758620689655E-2</v>
      </c>
      <c r="K23" s="29">
        <f t="shared" si="21"/>
        <v>0.94827586206896552</v>
      </c>
      <c r="L23" s="29">
        <f t="shared" si="21"/>
        <v>1.7241379310344827E-2</v>
      </c>
      <c r="P23"/>
    </row>
    <row r="24" spans="1:16" ht="12" customHeight="1" x14ac:dyDescent="0.2">
      <c r="A24" s="157"/>
      <c r="B24" s="157"/>
      <c r="C24" s="35"/>
      <c r="D24" s="231" t="s">
        <v>355</v>
      </c>
      <c r="E24" s="34"/>
      <c r="F24" s="33">
        <v>1</v>
      </c>
      <c r="G24" s="33">
        <v>1</v>
      </c>
      <c r="H24" s="33">
        <v>1</v>
      </c>
      <c r="I24" s="33">
        <v>0</v>
      </c>
      <c r="J24" s="33">
        <v>0</v>
      </c>
      <c r="K24" s="33">
        <v>1</v>
      </c>
      <c r="L24" s="33">
        <v>0</v>
      </c>
      <c r="M24" s="46" t="str">
        <f t="shared" ref="M24" si="22">IF(H24+L24=G24,"",1)</f>
        <v/>
      </c>
      <c r="N24" s="46" t="str">
        <f t="shared" ref="N24" si="23">IF(SUM(I24:K24)=H24,"",1)</f>
        <v/>
      </c>
      <c r="P24"/>
    </row>
    <row r="25" spans="1:16" ht="12" customHeight="1" x14ac:dyDescent="0.2">
      <c r="A25" s="157"/>
      <c r="B25" s="157"/>
      <c r="C25" s="32"/>
      <c r="D25" s="232"/>
      <c r="E25" s="31"/>
      <c r="F25" s="36"/>
      <c r="G25" s="29">
        <f t="shared" ref="G25:L25" si="24">IF(G24=0,0,G24/$G24)</f>
        <v>1</v>
      </c>
      <c r="H25" s="29">
        <f t="shared" si="24"/>
        <v>1</v>
      </c>
      <c r="I25" s="29">
        <f t="shared" si="24"/>
        <v>0</v>
      </c>
      <c r="J25" s="29">
        <f t="shared" si="24"/>
        <v>0</v>
      </c>
      <c r="K25" s="29">
        <f t="shared" si="24"/>
        <v>1</v>
      </c>
      <c r="L25" s="29">
        <f t="shared" si="24"/>
        <v>0</v>
      </c>
      <c r="P25"/>
    </row>
    <row r="26" spans="1:16" ht="12" customHeight="1" x14ac:dyDescent="0.2">
      <c r="A26" s="157"/>
      <c r="B26" s="157"/>
      <c r="C26" s="35"/>
      <c r="D26" s="231" t="s">
        <v>356</v>
      </c>
      <c r="E26" s="34"/>
      <c r="F26" s="33">
        <v>6</v>
      </c>
      <c r="G26" s="33">
        <v>13</v>
      </c>
      <c r="H26" s="33">
        <v>13</v>
      </c>
      <c r="I26" s="33">
        <v>0</v>
      </c>
      <c r="J26" s="33">
        <v>0</v>
      </c>
      <c r="K26" s="33">
        <v>13</v>
      </c>
      <c r="L26" s="33">
        <v>0</v>
      </c>
      <c r="M26" s="46" t="str">
        <f t="shared" ref="M26" si="25">IF(H26+L26=G26,"",1)</f>
        <v/>
      </c>
      <c r="N26" s="46" t="str">
        <f t="shared" ref="N26" si="26">IF(SUM(I26:K26)=H26,"",1)</f>
        <v/>
      </c>
      <c r="P26"/>
    </row>
    <row r="27" spans="1:16" ht="12" customHeight="1" x14ac:dyDescent="0.2">
      <c r="A27" s="157"/>
      <c r="B27" s="157"/>
      <c r="C27" s="32"/>
      <c r="D27" s="232"/>
      <c r="E27" s="31"/>
      <c r="F27" s="36"/>
      <c r="G27" s="29">
        <f t="shared" ref="G27:L27" si="27">IF(G26=0,0,G26/$G26)</f>
        <v>1</v>
      </c>
      <c r="H27" s="29">
        <f t="shared" si="27"/>
        <v>1</v>
      </c>
      <c r="I27" s="29">
        <f t="shared" si="27"/>
        <v>0</v>
      </c>
      <c r="J27" s="29">
        <f t="shared" si="27"/>
        <v>0</v>
      </c>
      <c r="K27" s="29">
        <f t="shared" si="27"/>
        <v>1</v>
      </c>
      <c r="L27" s="29">
        <f t="shared" si="27"/>
        <v>0</v>
      </c>
      <c r="P27"/>
    </row>
    <row r="28" spans="1:16" ht="12" customHeight="1" x14ac:dyDescent="0.2">
      <c r="A28" s="157"/>
      <c r="B28" s="157"/>
      <c r="C28" s="35"/>
      <c r="D28" s="231" t="s">
        <v>357</v>
      </c>
      <c r="E28" s="34"/>
      <c r="F28" s="33">
        <v>1</v>
      </c>
      <c r="G28" s="33">
        <v>1</v>
      </c>
      <c r="H28" s="33">
        <v>1</v>
      </c>
      <c r="I28" s="33">
        <v>0</v>
      </c>
      <c r="J28" s="33">
        <v>0</v>
      </c>
      <c r="K28" s="33">
        <v>1</v>
      </c>
      <c r="L28" s="33">
        <v>0</v>
      </c>
      <c r="M28" s="46" t="str">
        <f t="shared" ref="M28" si="28">IF(H28+L28=G28,"",1)</f>
        <v/>
      </c>
      <c r="N28" s="46" t="str">
        <f t="shared" ref="N28" si="29">IF(SUM(I28:K28)=H28,"",1)</f>
        <v/>
      </c>
      <c r="P28"/>
    </row>
    <row r="29" spans="1:16" ht="12" customHeight="1" x14ac:dyDescent="0.2">
      <c r="A29" s="157"/>
      <c r="B29" s="157"/>
      <c r="C29" s="32"/>
      <c r="D29" s="232"/>
      <c r="E29" s="31"/>
      <c r="F29" s="36"/>
      <c r="G29" s="29">
        <f t="shared" ref="G29:L29" si="30">IF(G28=0,0,G28/$G28)</f>
        <v>1</v>
      </c>
      <c r="H29" s="29">
        <f t="shared" si="30"/>
        <v>1</v>
      </c>
      <c r="I29" s="29">
        <f t="shared" si="30"/>
        <v>0</v>
      </c>
      <c r="J29" s="29">
        <f t="shared" si="30"/>
        <v>0</v>
      </c>
      <c r="K29" s="29">
        <f t="shared" si="30"/>
        <v>1</v>
      </c>
      <c r="L29" s="29">
        <f t="shared" si="30"/>
        <v>0</v>
      </c>
      <c r="P29"/>
    </row>
    <row r="30" spans="1:16" ht="12" customHeight="1" x14ac:dyDescent="0.2">
      <c r="A30" s="157"/>
      <c r="B30" s="157"/>
      <c r="C30" s="35"/>
      <c r="D30" s="231" t="s">
        <v>358</v>
      </c>
      <c r="E30" s="34"/>
      <c r="F30" s="33">
        <v>2</v>
      </c>
      <c r="G30" s="33">
        <v>2</v>
      </c>
      <c r="H30" s="33">
        <v>2</v>
      </c>
      <c r="I30" s="33">
        <v>0</v>
      </c>
      <c r="J30" s="33">
        <v>0</v>
      </c>
      <c r="K30" s="33">
        <v>2</v>
      </c>
      <c r="L30" s="33">
        <v>0</v>
      </c>
      <c r="M30" s="46" t="str">
        <f t="shared" ref="M30" si="31">IF(H30+L30=G30,"",1)</f>
        <v/>
      </c>
      <c r="N30" s="46" t="str">
        <f t="shared" ref="N30" si="32">IF(SUM(I30:K30)=H30,"",1)</f>
        <v/>
      </c>
      <c r="P30"/>
    </row>
    <row r="31" spans="1:16" ht="12" customHeight="1" x14ac:dyDescent="0.2">
      <c r="A31" s="157"/>
      <c r="B31" s="157"/>
      <c r="C31" s="32"/>
      <c r="D31" s="232"/>
      <c r="E31" s="31"/>
      <c r="F31" s="36"/>
      <c r="G31" s="29">
        <f t="shared" ref="G31:L31" si="33">IF(G30=0,0,G30/$G30)</f>
        <v>1</v>
      </c>
      <c r="H31" s="29">
        <f t="shared" si="33"/>
        <v>1</v>
      </c>
      <c r="I31" s="29">
        <f t="shared" si="33"/>
        <v>0</v>
      </c>
      <c r="J31" s="29">
        <f t="shared" si="33"/>
        <v>0</v>
      </c>
      <c r="K31" s="29">
        <f t="shared" si="33"/>
        <v>1</v>
      </c>
      <c r="L31" s="29">
        <f t="shared" si="33"/>
        <v>0</v>
      </c>
      <c r="P31"/>
    </row>
    <row r="32" spans="1:16" ht="12" customHeight="1" x14ac:dyDescent="0.2">
      <c r="A32" s="157"/>
      <c r="B32" s="157"/>
      <c r="C32" s="35"/>
      <c r="D32" s="231" t="s">
        <v>359</v>
      </c>
      <c r="E32" s="34"/>
      <c r="F32" s="33">
        <v>0</v>
      </c>
      <c r="G32" s="33">
        <v>0</v>
      </c>
      <c r="H32" s="33">
        <v>0</v>
      </c>
      <c r="I32" s="33">
        <v>0</v>
      </c>
      <c r="J32" s="33">
        <v>0</v>
      </c>
      <c r="K32" s="33">
        <v>0</v>
      </c>
      <c r="L32" s="33">
        <v>0</v>
      </c>
      <c r="M32" s="46" t="str">
        <f t="shared" ref="M32" si="34">IF(H32+L32=G32,"",1)</f>
        <v/>
      </c>
      <c r="N32" s="46" t="str">
        <f t="shared" ref="N32" si="35">IF(SUM(I32:K32)=H32,"",1)</f>
        <v/>
      </c>
      <c r="P32"/>
    </row>
    <row r="33" spans="1:16" ht="12" customHeight="1" x14ac:dyDescent="0.2">
      <c r="A33" s="157"/>
      <c r="B33" s="157"/>
      <c r="C33" s="32"/>
      <c r="D33" s="232"/>
      <c r="E33" s="31"/>
      <c r="F33" s="36"/>
      <c r="G33" s="29">
        <f t="shared" ref="G33:L33" si="36">IF(G32=0,0,G32/$G32)</f>
        <v>0</v>
      </c>
      <c r="H33" s="29">
        <f t="shared" si="36"/>
        <v>0</v>
      </c>
      <c r="I33" s="29">
        <f t="shared" si="36"/>
        <v>0</v>
      </c>
      <c r="J33" s="29">
        <f t="shared" si="36"/>
        <v>0</v>
      </c>
      <c r="K33" s="29">
        <f t="shared" si="36"/>
        <v>0</v>
      </c>
      <c r="L33" s="29">
        <f t="shared" si="36"/>
        <v>0</v>
      </c>
      <c r="P33"/>
    </row>
    <row r="34" spans="1:16" ht="12" customHeight="1" x14ac:dyDescent="0.2">
      <c r="A34" s="157"/>
      <c r="B34" s="157"/>
      <c r="C34" s="35"/>
      <c r="D34" s="231" t="s">
        <v>360</v>
      </c>
      <c r="E34" s="34"/>
      <c r="F34" s="33">
        <v>4</v>
      </c>
      <c r="G34" s="33">
        <v>6</v>
      </c>
      <c r="H34" s="33">
        <v>6</v>
      </c>
      <c r="I34" s="33">
        <v>0</v>
      </c>
      <c r="J34" s="33">
        <v>1</v>
      </c>
      <c r="K34" s="33">
        <v>5</v>
      </c>
      <c r="L34" s="33">
        <v>0</v>
      </c>
      <c r="M34" s="46" t="str">
        <f t="shared" ref="M34" si="37">IF(H34+L34=G34,"",1)</f>
        <v/>
      </c>
      <c r="N34" s="46" t="str">
        <f t="shared" ref="N34" si="38">IF(SUM(I34:K34)=H34,"",1)</f>
        <v/>
      </c>
      <c r="P34"/>
    </row>
    <row r="35" spans="1:16" ht="12" customHeight="1" x14ac:dyDescent="0.2">
      <c r="A35" s="157"/>
      <c r="B35" s="157"/>
      <c r="C35" s="32"/>
      <c r="D35" s="232"/>
      <c r="E35" s="31"/>
      <c r="F35" s="36"/>
      <c r="G35" s="29">
        <f t="shared" ref="G35:L35" si="39">IF(G34=0,0,G34/$G34)</f>
        <v>1</v>
      </c>
      <c r="H35" s="29">
        <f t="shared" si="39"/>
        <v>1</v>
      </c>
      <c r="I35" s="29">
        <f t="shared" si="39"/>
        <v>0</v>
      </c>
      <c r="J35" s="29">
        <f t="shared" si="39"/>
        <v>0.16666666666666666</v>
      </c>
      <c r="K35" s="29">
        <f t="shared" si="39"/>
        <v>0.83333333333333337</v>
      </c>
      <c r="L35" s="29">
        <f t="shared" si="39"/>
        <v>0</v>
      </c>
      <c r="P35"/>
    </row>
    <row r="36" spans="1:16" ht="12" customHeight="1" x14ac:dyDescent="0.2">
      <c r="A36" s="157"/>
      <c r="B36" s="157"/>
      <c r="C36" s="35"/>
      <c r="D36" s="231" t="s">
        <v>361</v>
      </c>
      <c r="E36" s="34"/>
      <c r="F36" s="33">
        <v>5</v>
      </c>
      <c r="G36" s="33">
        <v>54</v>
      </c>
      <c r="H36" s="33">
        <v>54</v>
      </c>
      <c r="I36" s="33">
        <v>0</v>
      </c>
      <c r="J36" s="33">
        <v>0</v>
      </c>
      <c r="K36" s="33">
        <v>54</v>
      </c>
      <c r="L36" s="33">
        <v>0</v>
      </c>
      <c r="M36" s="46" t="str">
        <f t="shared" ref="M36" si="40">IF(H36+L36=G36,"",1)</f>
        <v/>
      </c>
      <c r="N36" s="46" t="str">
        <f t="shared" ref="N36" si="41">IF(SUM(I36:K36)=H36,"",1)</f>
        <v/>
      </c>
      <c r="P36"/>
    </row>
    <row r="37" spans="1:16" ht="12" customHeight="1" x14ac:dyDescent="0.2">
      <c r="A37" s="157"/>
      <c r="B37" s="157"/>
      <c r="C37" s="32"/>
      <c r="D37" s="232"/>
      <c r="E37" s="31"/>
      <c r="F37" s="36"/>
      <c r="G37" s="29">
        <f t="shared" ref="G37:L37" si="42">IF(G36=0,0,G36/$G36)</f>
        <v>1</v>
      </c>
      <c r="H37" s="29">
        <f t="shared" si="42"/>
        <v>1</v>
      </c>
      <c r="I37" s="29">
        <f t="shared" si="42"/>
        <v>0</v>
      </c>
      <c r="J37" s="29">
        <f t="shared" si="42"/>
        <v>0</v>
      </c>
      <c r="K37" s="29">
        <f t="shared" si="42"/>
        <v>1</v>
      </c>
      <c r="L37" s="29">
        <f t="shared" si="42"/>
        <v>0</v>
      </c>
      <c r="P37"/>
    </row>
    <row r="38" spans="1:16" ht="12" customHeight="1" x14ac:dyDescent="0.2">
      <c r="A38" s="157"/>
      <c r="B38" s="157"/>
      <c r="C38" s="35"/>
      <c r="D38" s="231" t="s">
        <v>362</v>
      </c>
      <c r="E38" s="34"/>
      <c r="F38" s="33">
        <v>0</v>
      </c>
      <c r="G38" s="33">
        <v>0</v>
      </c>
      <c r="H38" s="33">
        <v>0</v>
      </c>
      <c r="I38" s="33">
        <v>0</v>
      </c>
      <c r="J38" s="33">
        <v>0</v>
      </c>
      <c r="K38" s="33">
        <v>0</v>
      </c>
      <c r="L38" s="33">
        <v>0</v>
      </c>
      <c r="M38" s="46" t="str">
        <f t="shared" ref="M38" si="43">IF(H38+L38=G38,"",1)</f>
        <v/>
      </c>
      <c r="N38" s="46" t="str">
        <f t="shared" ref="N38" si="44">IF(SUM(I38:K38)=H38,"",1)</f>
        <v/>
      </c>
      <c r="P38"/>
    </row>
    <row r="39" spans="1:16" ht="12" customHeight="1" x14ac:dyDescent="0.2">
      <c r="A39" s="157"/>
      <c r="B39" s="157"/>
      <c r="C39" s="32"/>
      <c r="D39" s="232"/>
      <c r="E39" s="31"/>
      <c r="F39" s="36"/>
      <c r="G39" s="29">
        <f t="shared" ref="G39:L39" si="45">IF(G38=0,0,G38/$G38)</f>
        <v>0</v>
      </c>
      <c r="H39" s="29">
        <f t="shared" si="45"/>
        <v>0</v>
      </c>
      <c r="I39" s="29">
        <f t="shared" si="45"/>
        <v>0</v>
      </c>
      <c r="J39" s="29">
        <f t="shared" si="45"/>
        <v>0</v>
      </c>
      <c r="K39" s="29">
        <f t="shared" si="45"/>
        <v>0</v>
      </c>
      <c r="L39" s="29">
        <f t="shared" si="45"/>
        <v>0</v>
      </c>
      <c r="P39"/>
    </row>
    <row r="40" spans="1:16" ht="12" customHeight="1" x14ac:dyDescent="0.2">
      <c r="A40" s="157"/>
      <c r="B40" s="157"/>
      <c r="C40" s="35"/>
      <c r="D40" s="231" t="s">
        <v>363</v>
      </c>
      <c r="E40" s="34"/>
      <c r="F40" s="33">
        <v>5</v>
      </c>
      <c r="G40" s="33">
        <v>9</v>
      </c>
      <c r="H40" s="33">
        <v>9</v>
      </c>
      <c r="I40" s="33">
        <v>0</v>
      </c>
      <c r="J40" s="33">
        <v>0</v>
      </c>
      <c r="K40" s="33">
        <v>9</v>
      </c>
      <c r="L40" s="33">
        <v>0</v>
      </c>
      <c r="M40" s="46" t="str">
        <f t="shared" ref="M40" si="46">IF(H40+L40=G40,"",1)</f>
        <v/>
      </c>
      <c r="N40" s="46" t="str">
        <f t="shared" ref="N40" si="47">IF(SUM(I40:K40)=H40,"",1)</f>
        <v/>
      </c>
      <c r="P40"/>
    </row>
    <row r="41" spans="1:16" ht="12" customHeight="1" x14ac:dyDescent="0.2">
      <c r="A41" s="157"/>
      <c r="B41" s="157"/>
      <c r="C41" s="32"/>
      <c r="D41" s="232"/>
      <c r="E41" s="31"/>
      <c r="F41" s="36"/>
      <c r="G41" s="29">
        <f t="shared" ref="G41:L41" si="48">IF(G40=0,0,G40/$G40)</f>
        <v>1</v>
      </c>
      <c r="H41" s="29">
        <f t="shared" si="48"/>
        <v>1</v>
      </c>
      <c r="I41" s="29">
        <f t="shared" si="48"/>
        <v>0</v>
      </c>
      <c r="J41" s="29">
        <f t="shared" si="48"/>
        <v>0</v>
      </c>
      <c r="K41" s="29">
        <f t="shared" si="48"/>
        <v>1</v>
      </c>
      <c r="L41" s="29">
        <f t="shared" si="48"/>
        <v>0</v>
      </c>
      <c r="P41"/>
    </row>
    <row r="42" spans="1:16" ht="12" customHeight="1" x14ac:dyDescent="0.2">
      <c r="A42" s="157"/>
      <c r="B42" s="157"/>
      <c r="C42" s="35"/>
      <c r="D42" s="231" t="s">
        <v>364</v>
      </c>
      <c r="E42" s="34"/>
      <c r="F42" s="33">
        <v>0</v>
      </c>
      <c r="G42" s="33">
        <v>0</v>
      </c>
      <c r="H42" s="33">
        <v>0</v>
      </c>
      <c r="I42" s="33">
        <v>0</v>
      </c>
      <c r="J42" s="33">
        <v>0</v>
      </c>
      <c r="K42" s="33">
        <v>0</v>
      </c>
      <c r="L42" s="33">
        <v>0</v>
      </c>
      <c r="M42" s="46" t="str">
        <f t="shared" ref="M42" si="49">IF(H42+L42=G42,"",1)</f>
        <v/>
      </c>
      <c r="N42" s="46" t="str">
        <f t="shared" ref="N42" si="50">IF(SUM(I42:K42)=H42,"",1)</f>
        <v/>
      </c>
      <c r="P42"/>
    </row>
    <row r="43" spans="1:16" ht="12" customHeight="1" x14ac:dyDescent="0.2">
      <c r="A43" s="157"/>
      <c r="B43" s="157"/>
      <c r="C43" s="32"/>
      <c r="D43" s="232"/>
      <c r="E43" s="31"/>
      <c r="F43" s="36"/>
      <c r="G43" s="29">
        <f t="shared" ref="G43:L43" si="51">IF(G42=0,0,G42/$G42)</f>
        <v>0</v>
      </c>
      <c r="H43" s="29">
        <f t="shared" si="51"/>
        <v>0</v>
      </c>
      <c r="I43" s="29">
        <f t="shared" si="51"/>
        <v>0</v>
      </c>
      <c r="J43" s="29">
        <f t="shared" si="51"/>
        <v>0</v>
      </c>
      <c r="K43" s="29">
        <f t="shared" si="51"/>
        <v>0</v>
      </c>
      <c r="L43" s="29">
        <f t="shared" si="51"/>
        <v>0</v>
      </c>
      <c r="P43"/>
    </row>
    <row r="44" spans="1:16" ht="12" customHeight="1" x14ac:dyDescent="0.2">
      <c r="A44" s="157"/>
      <c r="B44" s="157"/>
      <c r="C44" s="35"/>
      <c r="D44" s="231" t="s">
        <v>365</v>
      </c>
      <c r="E44" s="34"/>
      <c r="F44" s="33">
        <v>2</v>
      </c>
      <c r="G44" s="33">
        <v>2</v>
      </c>
      <c r="H44" s="33">
        <v>2</v>
      </c>
      <c r="I44" s="33">
        <v>0</v>
      </c>
      <c r="J44" s="33">
        <v>0</v>
      </c>
      <c r="K44" s="33">
        <v>2</v>
      </c>
      <c r="L44" s="33">
        <v>0</v>
      </c>
      <c r="M44" s="46" t="str">
        <f t="shared" ref="M44" si="52">IF(H44+L44=G44,"",1)</f>
        <v/>
      </c>
      <c r="N44" s="46" t="str">
        <f t="shared" ref="N44" si="53">IF(SUM(I44:K44)=H44,"",1)</f>
        <v/>
      </c>
      <c r="P44"/>
    </row>
    <row r="45" spans="1:16" ht="12" customHeight="1" x14ac:dyDescent="0.2">
      <c r="A45" s="157"/>
      <c r="B45" s="157"/>
      <c r="C45" s="32"/>
      <c r="D45" s="232"/>
      <c r="E45" s="31"/>
      <c r="F45" s="36"/>
      <c r="G45" s="29">
        <f t="shared" ref="G45:L45" si="54">IF(G44=0,0,G44/$G44)</f>
        <v>1</v>
      </c>
      <c r="H45" s="29">
        <f t="shared" si="54"/>
        <v>1</v>
      </c>
      <c r="I45" s="29">
        <f t="shared" si="54"/>
        <v>0</v>
      </c>
      <c r="J45" s="29">
        <f t="shared" si="54"/>
        <v>0</v>
      </c>
      <c r="K45" s="29">
        <f t="shared" si="54"/>
        <v>1</v>
      </c>
      <c r="L45" s="29">
        <f t="shared" si="54"/>
        <v>0</v>
      </c>
      <c r="P45"/>
    </row>
    <row r="46" spans="1:16" ht="12" customHeight="1" x14ac:dyDescent="0.2">
      <c r="A46" s="157"/>
      <c r="B46" s="157"/>
      <c r="C46" s="35"/>
      <c r="D46" s="231" t="s">
        <v>366</v>
      </c>
      <c r="E46" s="34"/>
      <c r="F46" s="33">
        <v>2</v>
      </c>
      <c r="G46" s="33">
        <v>2</v>
      </c>
      <c r="H46" s="33">
        <v>2</v>
      </c>
      <c r="I46" s="33">
        <v>0</v>
      </c>
      <c r="J46" s="33">
        <v>0</v>
      </c>
      <c r="K46" s="33">
        <v>2</v>
      </c>
      <c r="L46" s="33">
        <v>0</v>
      </c>
      <c r="M46" s="46" t="str">
        <f t="shared" ref="M46" si="55">IF(H46+L46=G46,"",1)</f>
        <v/>
      </c>
      <c r="N46" s="46" t="str">
        <f t="shared" ref="N46" si="56">IF(SUM(I46:K46)=H46,"",1)</f>
        <v/>
      </c>
      <c r="P46"/>
    </row>
    <row r="47" spans="1:16" ht="12" customHeight="1" x14ac:dyDescent="0.2">
      <c r="A47" s="157"/>
      <c r="B47" s="157"/>
      <c r="C47" s="32"/>
      <c r="D47" s="232"/>
      <c r="E47" s="31"/>
      <c r="F47" s="36"/>
      <c r="G47" s="29">
        <f t="shared" ref="G47:L47" si="57">IF(G46=0,0,G46/$G46)</f>
        <v>1</v>
      </c>
      <c r="H47" s="29">
        <f t="shared" si="57"/>
        <v>1</v>
      </c>
      <c r="I47" s="29">
        <f t="shared" si="57"/>
        <v>0</v>
      </c>
      <c r="J47" s="29">
        <f t="shared" si="57"/>
        <v>0</v>
      </c>
      <c r="K47" s="29">
        <f t="shared" si="57"/>
        <v>1</v>
      </c>
      <c r="L47" s="29">
        <f t="shared" si="57"/>
        <v>0</v>
      </c>
      <c r="P47"/>
    </row>
    <row r="48" spans="1:16" ht="12" customHeight="1" x14ac:dyDescent="0.2">
      <c r="A48" s="157"/>
      <c r="B48" s="157"/>
      <c r="C48" s="35"/>
      <c r="D48" s="231" t="s">
        <v>367</v>
      </c>
      <c r="E48" s="34"/>
      <c r="F48" s="33">
        <v>0</v>
      </c>
      <c r="G48" s="33">
        <v>0</v>
      </c>
      <c r="H48" s="33">
        <v>0</v>
      </c>
      <c r="I48" s="33">
        <v>0</v>
      </c>
      <c r="J48" s="33">
        <v>0</v>
      </c>
      <c r="K48" s="33">
        <v>0</v>
      </c>
      <c r="L48" s="33">
        <v>0</v>
      </c>
      <c r="M48" s="46" t="str">
        <f t="shared" ref="M48" si="58">IF(H48+L48=G48,"",1)</f>
        <v/>
      </c>
      <c r="N48" s="46" t="str">
        <f t="shared" ref="N48" si="59">IF(SUM(I48:K48)=H48,"",1)</f>
        <v/>
      </c>
      <c r="P48"/>
    </row>
    <row r="49" spans="1:16" ht="12" customHeight="1" x14ac:dyDescent="0.2">
      <c r="A49" s="157"/>
      <c r="B49" s="157"/>
      <c r="C49" s="32"/>
      <c r="D49" s="232"/>
      <c r="E49" s="31"/>
      <c r="F49" s="36"/>
      <c r="G49" s="29">
        <f t="shared" ref="G49:L49" si="60">IF(G48=0,0,G48/$G48)</f>
        <v>0</v>
      </c>
      <c r="H49" s="29">
        <f t="shared" si="60"/>
        <v>0</v>
      </c>
      <c r="I49" s="29">
        <f t="shared" si="60"/>
        <v>0</v>
      </c>
      <c r="J49" s="29">
        <f t="shared" si="60"/>
        <v>0</v>
      </c>
      <c r="K49" s="29">
        <f t="shared" si="60"/>
        <v>0</v>
      </c>
      <c r="L49" s="29">
        <f t="shared" si="60"/>
        <v>0</v>
      </c>
      <c r="P49"/>
    </row>
    <row r="50" spans="1:16" ht="12" customHeight="1" x14ac:dyDescent="0.2">
      <c r="A50" s="157"/>
      <c r="B50" s="157"/>
      <c r="C50" s="35"/>
      <c r="D50" s="231" t="s">
        <v>368</v>
      </c>
      <c r="E50" s="34"/>
      <c r="F50" s="33">
        <v>2</v>
      </c>
      <c r="G50" s="33">
        <v>5</v>
      </c>
      <c r="H50" s="33">
        <v>5</v>
      </c>
      <c r="I50" s="33">
        <v>2</v>
      </c>
      <c r="J50" s="33">
        <v>0</v>
      </c>
      <c r="K50" s="33">
        <v>3</v>
      </c>
      <c r="L50" s="33">
        <v>0</v>
      </c>
      <c r="M50" s="46" t="str">
        <f t="shared" ref="M50" si="61">IF(H50+L50=G50,"",1)</f>
        <v/>
      </c>
      <c r="N50" s="46" t="str">
        <f t="shared" ref="N50" si="62">IF(SUM(I50:K50)=H50,"",1)</f>
        <v/>
      </c>
      <c r="P50"/>
    </row>
    <row r="51" spans="1:16" ht="12" customHeight="1" x14ac:dyDescent="0.2">
      <c r="A51" s="157"/>
      <c r="B51" s="157"/>
      <c r="C51" s="32"/>
      <c r="D51" s="232"/>
      <c r="E51" s="31"/>
      <c r="F51" s="36"/>
      <c r="G51" s="29">
        <f t="shared" ref="G51:L51" si="63">IF(G50=0,0,G50/$G50)</f>
        <v>1</v>
      </c>
      <c r="H51" s="29">
        <f t="shared" si="63"/>
        <v>1</v>
      </c>
      <c r="I51" s="29">
        <f t="shared" si="63"/>
        <v>0.4</v>
      </c>
      <c r="J51" s="29">
        <f t="shared" si="63"/>
        <v>0</v>
      </c>
      <c r="K51" s="29">
        <f t="shared" si="63"/>
        <v>0.6</v>
      </c>
      <c r="L51" s="29">
        <f t="shared" si="63"/>
        <v>0</v>
      </c>
      <c r="P51"/>
    </row>
    <row r="52" spans="1:16" ht="12" customHeight="1" x14ac:dyDescent="0.2">
      <c r="A52" s="157"/>
      <c r="B52" s="157"/>
      <c r="C52" s="35"/>
      <c r="D52" s="231" t="s">
        <v>369</v>
      </c>
      <c r="E52" s="34"/>
      <c r="F52" s="33">
        <v>4</v>
      </c>
      <c r="G52" s="33">
        <v>4</v>
      </c>
      <c r="H52" s="33">
        <v>4</v>
      </c>
      <c r="I52" s="33">
        <v>0</v>
      </c>
      <c r="J52" s="33">
        <v>0</v>
      </c>
      <c r="K52" s="33">
        <v>4</v>
      </c>
      <c r="L52" s="33">
        <v>0</v>
      </c>
      <c r="M52" s="46" t="str">
        <f t="shared" ref="M52" si="64">IF(H52+L52=G52,"",1)</f>
        <v/>
      </c>
      <c r="N52" s="46" t="str">
        <f t="shared" ref="N52" si="65">IF(SUM(I52:K52)=H52,"",1)</f>
        <v/>
      </c>
      <c r="P52"/>
    </row>
    <row r="53" spans="1:16" ht="12" customHeight="1" x14ac:dyDescent="0.2">
      <c r="A53" s="157"/>
      <c r="B53" s="157"/>
      <c r="C53" s="32"/>
      <c r="D53" s="232"/>
      <c r="E53" s="31"/>
      <c r="F53" s="36"/>
      <c r="G53" s="29">
        <f t="shared" ref="G53:L53" si="66">IF(G52=0,0,G52/$G52)</f>
        <v>1</v>
      </c>
      <c r="H53" s="29">
        <f t="shared" si="66"/>
        <v>1</v>
      </c>
      <c r="I53" s="29">
        <f t="shared" si="66"/>
        <v>0</v>
      </c>
      <c r="J53" s="29">
        <f t="shared" si="66"/>
        <v>0</v>
      </c>
      <c r="K53" s="29">
        <f t="shared" si="66"/>
        <v>1</v>
      </c>
      <c r="L53" s="29">
        <f t="shared" si="66"/>
        <v>0</v>
      </c>
      <c r="P53"/>
    </row>
    <row r="54" spans="1:16" ht="12" customHeight="1" x14ac:dyDescent="0.2">
      <c r="A54" s="157"/>
      <c r="B54" s="157"/>
      <c r="C54" s="35"/>
      <c r="D54" s="231" t="s">
        <v>370</v>
      </c>
      <c r="E54" s="34"/>
      <c r="F54" s="33">
        <v>3</v>
      </c>
      <c r="G54" s="33">
        <v>6</v>
      </c>
      <c r="H54" s="33">
        <v>6</v>
      </c>
      <c r="I54" s="33">
        <v>0</v>
      </c>
      <c r="J54" s="33">
        <v>0</v>
      </c>
      <c r="K54" s="33">
        <v>6</v>
      </c>
      <c r="L54" s="33">
        <v>0</v>
      </c>
      <c r="M54" s="46" t="str">
        <f t="shared" ref="M54" si="67">IF(H54+L54=G54,"",1)</f>
        <v/>
      </c>
      <c r="N54" s="46" t="str">
        <f t="shared" ref="N54" si="68">IF(SUM(I54:K54)=H54,"",1)</f>
        <v/>
      </c>
      <c r="P54"/>
    </row>
    <row r="55" spans="1:16" ht="12" customHeight="1" x14ac:dyDescent="0.2">
      <c r="A55" s="157"/>
      <c r="B55" s="157"/>
      <c r="C55" s="32"/>
      <c r="D55" s="232"/>
      <c r="E55" s="31"/>
      <c r="F55" s="36"/>
      <c r="G55" s="29">
        <f t="shared" ref="G55:L55" si="69">IF(G54=0,0,G54/$G54)</f>
        <v>1</v>
      </c>
      <c r="H55" s="29">
        <f t="shared" si="69"/>
        <v>1</v>
      </c>
      <c r="I55" s="29">
        <f t="shared" si="69"/>
        <v>0</v>
      </c>
      <c r="J55" s="29">
        <f t="shared" si="69"/>
        <v>0</v>
      </c>
      <c r="K55" s="29">
        <f t="shared" si="69"/>
        <v>1</v>
      </c>
      <c r="L55" s="29">
        <f t="shared" si="69"/>
        <v>0</v>
      </c>
      <c r="P55"/>
    </row>
    <row r="56" spans="1:16" ht="12" customHeight="1" x14ac:dyDescent="0.2">
      <c r="A56" s="157"/>
      <c r="B56" s="157"/>
      <c r="C56" s="35"/>
      <c r="D56" s="231" t="s">
        <v>371</v>
      </c>
      <c r="E56" s="34"/>
      <c r="F56" s="33">
        <v>10</v>
      </c>
      <c r="G56" s="33">
        <v>15</v>
      </c>
      <c r="H56" s="33">
        <v>15</v>
      </c>
      <c r="I56" s="33">
        <v>0</v>
      </c>
      <c r="J56" s="33">
        <v>0</v>
      </c>
      <c r="K56" s="33">
        <v>15</v>
      </c>
      <c r="L56" s="33">
        <v>0</v>
      </c>
      <c r="M56" s="46" t="str">
        <f t="shared" ref="M56" si="70">IF(H56+L56=G56,"",1)</f>
        <v/>
      </c>
      <c r="N56" s="46" t="str">
        <f t="shared" ref="N56" si="71">IF(SUM(I56:K56)=H56,"",1)</f>
        <v/>
      </c>
      <c r="P56"/>
    </row>
    <row r="57" spans="1:16" ht="12" customHeight="1" x14ac:dyDescent="0.2">
      <c r="A57" s="157"/>
      <c r="B57" s="157"/>
      <c r="C57" s="32"/>
      <c r="D57" s="232"/>
      <c r="E57" s="31"/>
      <c r="F57" s="36"/>
      <c r="G57" s="29">
        <f t="shared" ref="G57:L57" si="72">IF(G56=0,0,G56/$G56)</f>
        <v>1</v>
      </c>
      <c r="H57" s="29">
        <f t="shared" si="72"/>
        <v>1</v>
      </c>
      <c r="I57" s="29">
        <f t="shared" si="72"/>
        <v>0</v>
      </c>
      <c r="J57" s="29">
        <f t="shared" si="72"/>
        <v>0</v>
      </c>
      <c r="K57" s="29">
        <f t="shared" si="72"/>
        <v>1</v>
      </c>
      <c r="L57" s="29">
        <f t="shared" si="72"/>
        <v>0</v>
      </c>
      <c r="P57"/>
    </row>
    <row r="58" spans="1:16" ht="12" customHeight="1" x14ac:dyDescent="0.2">
      <c r="A58" s="157"/>
      <c r="B58" s="157"/>
      <c r="C58" s="35"/>
      <c r="D58" s="231" t="s">
        <v>372</v>
      </c>
      <c r="E58" s="34"/>
      <c r="F58" s="33">
        <v>3</v>
      </c>
      <c r="G58" s="33">
        <v>6</v>
      </c>
      <c r="H58" s="33">
        <v>6</v>
      </c>
      <c r="I58" s="33">
        <v>1</v>
      </c>
      <c r="J58" s="33">
        <v>0</v>
      </c>
      <c r="K58" s="33">
        <v>5</v>
      </c>
      <c r="L58" s="33">
        <v>0</v>
      </c>
      <c r="M58" s="46" t="str">
        <f t="shared" ref="M58" si="73">IF(H58+L58=G58,"",1)</f>
        <v/>
      </c>
      <c r="N58" s="46" t="str">
        <f t="shared" ref="N58" si="74">IF(SUM(I58:K58)=H58,"",1)</f>
        <v/>
      </c>
      <c r="P58"/>
    </row>
    <row r="59" spans="1:16" ht="12" customHeight="1" x14ac:dyDescent="0.2">
      <c r="A59" s="157"/>
      <c r="B59" s="157"/>
      <c r="C59" s="32"/>
      <c r="D59" s="232"/>
      <c r="E59" s="31"/>
      <c r="F59" s="36"/>
      <c r="G59" s="29">
        <f t="shared" ref="G59:L59" si="75">IF(G58=0,0,G58/$G58)</f>
        <v>1</v>
      </c>
      <c r="H59" s="29">
        <f t="shared" si="75"/>
        <v>1</v>
      </c>
      <c r="I59" s="29">
        <f t="shared" si="75"/>
        <v>0.16666666666666666</v>
      </c>
      <c r="J59" s="29">
        <f t="shared" si="75"/>
        <v>0</v>
      </c>
      <c r="K59" s="29">
        <f t="shared" si="75"/>
        <v>0.83333333333333337</v>
      </c>
      <c r="L59" s="29">
        <f t="shared" si="75"/>
        <v>0</v>
      </c>
      <c r="P59"/>
    </row>
    <row r="60" spans="1:16" ht="12" customHeight="1" x14ac:dyDescent="0.2">
      <c r="A60" s="157"/>
      <c r="B60" s="157"/>
      <c r="C60" s="35"/>
      <c r="D60" s="231" t="s">
        <v>373</v>
      </c>
      <c r="E60" s="34"/>
      <c r="F60" s="33">
        <v>14</v>
      </c>
      <c r="G60" s="33">
        <v>30</v>
      </c>
      <c r="H60" s="33">
        <v>30</v>
      </c>
      <c r="I60" s="33">
        <v>0</v>
      </c>
      <c r="J60" s="33">
        <v>0</v>
      </c>
      <c r="K60" s="33">
        <v>30</v>
      </c>
      <c r="L60" s="33">
        <v>0</v>
      </c>
      <c r="M60" s="46" t="str">
        <f t="shared" ref="M60" si="76">IF(H60+L60=G60,"",1)</f>
        <v/>
      </c>
      <c r="N60" s="46" t="str">
        <f t="shared" ref="N60" si="77">IF(SUM(I60:K60)=H60,"",1)</f>
        <v/>
      </c>
      <c r="P60"/>
    </row>
    <row r="61" spans="1:16" ht="12" customHeight="1" x14ac:dyDescent="0.2">
      <c r="A61" s="157"/>
      <c r="B61" s="157"/>
      <c r="C61" s="32"/>
      <c r="D61" s="232"/>
      <c r="E61" s="31"/>
      <c r="F61" s="36"/>
      <c r="G61" s="29">
        <f t="shared" ref="G61:L61" si="78">IF(G60=0,0,G60/$G60)</f>
        <v>1</v>
      </c>
      <c r="H61" s="29">
        <f t="shared" si="78"/>
        <v>1</v>
      </c>
      <c r="I61" s="29">
        <f t="shared" si="78"/>
        <v>0</v>
      </c>
      <c r="J61" s="29">
        <f t="shared" si="78"/>
        <v>0</v>
      </c>
      <c r="K61" s="29">
        <f t="shared" si="78"/>
        <v>1</v>
      </c>
      <c r="L61" s="29">
        <f t="shared" si="78"/>
        <v>0</v>
      </c>
      <c r="P61"/>
    </row>
    <row r="62" spans="1:16" ht="12" customHeight="1" x14ac:dyDescent="0.2">
      <c r="A62" s="157"/>
      <c r="B62" s="157"/>
      <c r="C62" s="35"/>
      <c r="D62" s="231" t="s">
        <v>20</v>
      </c>
      <c r="E62" s="34"/>
      <c r="F62" s="33">
        <v>8</v>
      </c>
      <c r="G62" s="33">
        <v>15</v>
      </c>
      <c r="H62" s="33">
        <v>15</v>
      </c>
      <c r="I62" s="33">
        <v>5</v>
      </c>
      <c r="J62" s="33">
        <v>0</v>
      </c>
      <c r="K62" s="33">
        <v>10</v>
      </c>
      <c r="L62" s="33">
        <v>0</v>
      </c>
      <c r="M62" s="46" t="str">
        <f t="shared" ref="M62" si="79">IF(H62+L62=G62,"",1)</f>
        <v/>
      </c>
      <c r="N62" s="46" t="str">
        <f t="shared" ref="N62" si="80">IF(SUM(I62:K62)=H62,"",1)</f>
        <v/>
      </c>
      <c r="P62"/>
    </row>
    <row r="63" spans="1:16" ht="12" customHeight="1" x14ac:dyDescent="0.2">
      <c r="A63" s="157"/>
      <c r="B63" s="157"/>
      <c r="C63" s="32"/>
      <c r="D63" s="232"/>
      <c r="E63" s="31"/>
      <c r="F63" s="36"/>
      <c r="G63" s="29">
        <f t="shared" ref="G63:L63" si="81">IF(G62=0,0,G62/$G62)</f>
        <v>1</v>
      </c>
      <c r="H63" s="29">
        <f t="shared" si="81"/>
        <v>1</v>
      </c>
      <c r="I63" s="29">
        <f t="shared" si="81"/>
        <v>0.33333333333333331</v>
      </c>
      <c r="J63" s="29">
        <f t="shared" si="81"/>
        <v>0</v>
      </c>
      <c r="K63" s="29">
        <f t="shared" si="81"/>
        <v>0.66666666666666663</v>
      </c>
      <c r="L63" s="29">
        <f t="shared" si="81"/>
        <v>0</v>
      </c>
      <c r="P63"/>
    </row>
    <row r="64" spans="1:16" ht="12" customHeight="1" x14ac:dyDescent="0.2">
      <c r="A64" s="157"/>
      <c r="B64" s="157"/>
      <c r="C64" s="35"/>
      <c r="D64" s="231" t="s">
        <v>374</v>
      </c>
      <c r="E64" s="34"/>
      <c r="F64" s="33">
        <v>3</v>
      </c>
      <c r="G64" s="33">
        <v>8</v>
      </c>
      <c r="H64" s="33">
        <v>8</v>
      </c>
      <c r="I64" s="33">
        <v>0</v>
      </c>
      <c r="J64" s="33">
        <v>0</v>
      </c>
      <c r="K64" s="33">
        <v>8</v>
      </c>
      <c r="L64" s="33">
        <v>0</v>
      </c>
      <c r="M64" s="46" t="str">
        <f t="shared" ref="M64" si="82">IF(H64+L64=G64,"",1)</f>
        <v/>
      </c>
      <c r="N64" s="46" t="str">
        <f t="shared" ref="N64" si="83">IF(SUM(I64:K64)=H64,"",1)</f>
        <v/>
      </c>
      <c r="P64"/>
    </row>
    <row r="65" spans="1:16" ht="12" customHeight="1" x14ac:dyDescent="0.2">
      <c r="A65" s="157"/>
      <c r="B65" s="157"/>
      <c r="C65" s="32"/>
      <c r="D65" s="232"/>
      <c r="E65" s="31"/>
      <c r="F65" s="36"/>
      <c r="G65" s="29">
        <f t="shared" ref="G65:L65" si="84">IF(G64=0,0,G64/$G64)</f>
        <v>1</v>
      </c>
      <c r="H65" s="29">
        <f t="shared" si="84"/>
        <v>1</v>
      </c>
      <c r="I65" s="29">
        <f t="shared" si="84"/>
        <v>0</v>
      </c>
      <c r="J65" s="29">
        <f t="shared" si="84"/>
        <v>0</v>
      </c>
      <c r="K65" s="29">
        <f t="shared" si="84"/>
        <v>1</v>
      </c>
      <c r="L65" s="29">
        <f t="shared" si="84"/>
        <v>0</v>
      </c>
      <c r="P65"/>
    </row>
    <row r="66" spans="1:16" ht="12" customHeight="1" x14ac:dyDescent="0.2">
      <c r="A66" s="157"/>
      <c r="B66" s="157"/>
      <c r="C66" s="35"/>
      <c r="D66" s="231" t="s">
        <v>375</v>
      </c>
      <c r="E66" s="34"/>
      <c r="F66" s="33">
        <v>6</v>
      </c>
      <c r="G66" s="33">
        <v>18</v>
      </c>
      <c r="H66" s="33">
        <v>18</v>
      </c>
      <c r="I66" s="33">
        <v>0</v>
      </c>
      <c r="J66" s="33">
        <v>0</v>
      </c>
      <c r="K66" s="33">
        <v>18</v>
      </c>
      <c r="L66" s="33">
        <v>0</v>
      </c>
      <c r="M66" s="46" t="str">
        <f t="shared" ref="M66" si="85">IF(H66+L66=G66,"",1)</f>
        <v/>
      </c>
      <c r="N66" s="46" t="str">
        <f t="shared" ref="N66" si="86">IF(SUM(I66:K66)=H66,"",1)</f>
        <v/>
      </c>
      <c r="P66"/>
    </row>
    <row r="67" spans="1:16" ht="12" customHeight="1" x14ac:dyDescent="0.2">
      <c r="A67" s="157"/>
      <c r="B67" s="157"/>
      <c r="C67" s="32"/>
      <c r="D67" s="232"/>
      <c r="E67" s="31"/>
      <c r="F67" s="36"/>
      <c r="G67" s="29">
        <f t="shared" ref="G67:L67" si="87">IF(G66=0,0,G66/$G66)</f>
        <v>1</v>
      </c>
      <c r="H67" s="29">
        <f t="shared" si="87"/>
        <v>1</v>
      </c>
      <c r="I67" s="29">
        <f t="shared" si="87"/>
        <v>0</v>
      </c>
      <c r="J67" s="29">
        <f t="shared" si="87"/>
        <v>0</v>
      </c>
      <c r="K67" s="29">
        <f t="shared" si="87"/>
        <v>1</v>
      </c>
      <c r="L67" s="29">
        <f t="shared" si="87"/>
        <v>0</v>
      </c>
      <c r="P67"/>
    </row>
    <row r="68" spans="1:16" ht="12" customHeight="1" x14ac:dyDescent="0.2">
      <c r="A68" s="157"/>
      <c r="B68" s="157"/>
      <c r="C68" s="35"/>
      <c r="D68" s="231" t="s">
        <v>376</v>
      </c>
      <c r="E68" s="34"/>
      <c r="F68" s="33">
        <v>7</v>
      </c>
      <c r="G68" s="33">
        <v>12</v>
      </c>
      <c r="H68" s="33">
        <v>12</v>
      </c>
      <c r="I68" s="33">
        <v>0</v>
      </c>
      <c r="J68" s="33">
        <v>0</v>
      </c>
      <c r="K68" s="33">
        <v>12</v>
      </c>
      <c r="L68" s="33">
        <v>0</v>
      </c>
      <c r="M68" s="46" t="str">
        <f t="shared" ref="M68" si="88">IF(H68+L68=G68,"",1)</f>
        <v/>
      </c>
      <c r="N68" s="46" t="str">
        <f t="shared" ref="N68" si="89">IF(SUM(I68:K68)=H68,"",1)</f>
        <v/>
      </c>
      <c r="P68"/>
    </row>
    <row r="69" spans="1:16" ht="12" customHeight="1" x14ac:dyDescent="0.2">
      <c r="A69" s="157"/>
      <c r="B69" s="158"/>
      <c r="C69" s="32"/>
      <c r="D69" s="232"/>
      <c r="E69" s="31"/>
      <c r="F69" s="36"/>
      <c r="G69" s="29">
        <f t="shared" ref="G69:L69" si="90">IF(G68=0,0,G68/$G68)</f>
        <v>1</v>
      </c>
      <c r="H69" s="29">
        <f t="shared" si="90"/>
        <v>1</v>
      </c>
      <c r="I69" s="29">
        <f t="shared" si="90"/>
        <v>0</v>
      </c>
      <c r="J69" s="29">
        <f t="shared" si="90"/>
        <v>0</v>
      </c>
      <c r="K69" s="29">
        <f t="shared" si="90"/>
        <v>1</v>
      </c>
      <c r="L69" s="29">
        <f t="shared" si="90"/>
        <v>0</v>
      </c>
      <c r="P69"/>
    </row>
    <row r="70" spans="1:16" ht="12" customHeight="1" x14ac:dyDescent="0.2">
      <c r="A70" s="157"/>
      <c r="B70" s="296" t="s">
        <v>16</v>
      </c>
      <c r="C70" s="142"/>
      <c r="D70" s="297" t="s">
        <v>15</v>
      </c>
      <c r="E70" s="143"/>
      <c r="F70" s="141">
        <v>165</v>
      </c>
      <c r="G70" s="141">
        <f>SUM(G72,G74,G76,G78,G80,G82,G84,G86,G88,G90,G92,G94,G96,G98,G100)</f>
        <v>484</v>
      </c>
      <c r="H70" s="141">
        <f t="shared" ref="H70:L70" si="91">SUM(H72,H74,H76,H78,H80,H82,H84,H86,H88,H90,H92,H94,H96,H98,H100)</f>
        <v>482</v>
      </c>
      <c r="I70" s="141">
        <f t="shared" si="91"/>
        <v>9</v>
      </c>
      <c r="J70" s="141">
        <f t="shared" si="91"/>
        <v>4</v>
      </c>
      <c r="K70" s="141">
        <f t="shared" si="91"/>
        <v>469</v>
      </c>
      <c r="L70" s="141">
        <f t="shared" si="91"/>
        <v>2</v>
      </c>
      <c r="M70" s="46" t="str">
        <f t="shared" ref="M70" si="92">IF(H70+L70=G70,"",1)</f>
        <v/>
      </c>
      <c r="N70" s="46" t="str">
        <f t="shared" ref="N70" si="93">IF(SUM(I70:K70)=H70,"",1)</f>
        <v/>
      </c>
      <c r="P70"/>
    </row>
    <row r="71" spans="1:16" ht="12" customHeight="1" x14ac:dyDescent="0.2">
      <c r="A71" s="157"/>
      <c r="B71" s="157"/>
      <c r="C71" s="32"/>
      <c r="D71" s="232"/>
      <c r="E71" s="31"/>
      <c r="F71" s="36"/>
      <c r="G71" s="29">
        <f t="shared" ref="G71:L71" si="94">IF(G70=0,0,G70/$G70)</f>
        <v>1</v>
      </c>
      <c r="H71" s="29">
        <f t="shared" si="94"/>
        <v>0.99586776859504134</v>
      </c>
      <c r="I71" s="29">
        <f t="shared" si="94"/>
        <v>1.859504132231405E-2</v>
      </c>
      <c r="J71" s="29">
        <f t="shared" si="94"/>
        <v>8.2644628099173556E-3</v>
      </c>
      <c r="K71" s="29">
        <f t="shared" si="94"/>
        <v>0.96900826446280997</v>
      </c>
      <c r="L71" s="29">
        <f t="shared" si="94"/>
        <v>4.1322314049586778E-3</v>
      </c>
      <c r="P71"/>
    </row>
    <row r="72" spans="1:16" ht="12" customHeight="1" x14ac:dyDescent="0.2">
      <c r="A72" s="157"/>
      <c r="B72" s="157"/>
      <c r="C72" s="142"/>
      <c r="D72" s="297" t="s">
        <v>117</v>
      </c>
      <c r="E72" s="143"/>
      <c r="F72" s="141">
        <v>0</v>
      </c>
      <c r="G72" s="141">
        <v>0</v>
      </c>
      <c r="H72" s="141">
        <v>0</v>
      </c>
      <c r="I72" s="141">
        <v>0</v>
      </c>
      <c r="J72" s="141">
        <v>0</v>
      </c>
      <c r="K72" s="141">
        <v>0</v>
      </c>
      <c r="L72" s="141">
        <v>0</v>
      </c>
      <c r="M72" s="46" t="str">
        <f t="shared" ref="M72" si="95">IF(H72+L72=G72,"",1)</f>
        <v/>
      </c>
      <c r="N72" s="46" t="str">
        <f t="shared" ref="N72" si="96">IF(SUM(I72:K72)=H72,"",1)</f>
        <v/>
      </c>
      <c r="P72"/>
    </row>
    <row r="73" spans="1:16" ht="12" customHeight="1" x14ac:dyDescent="0.2">
      <c r="A73" s="157"/>
      <c r="B73" s="157"/>
      <c r="C73" s="32"/>
      <c r="D73" s="232"/>
      <c r="E73" s="31"/>
      <c r="F73" s="36"/>
      <c r="G73" s="29">
        <f t="shared" ref="G73:L73" si="97">IF(G72=0,0,G72/$G72)</f>
        <v>0</v>
      </c>
      <c r="H73" s="29">
        <f t="shared" si="97"/>
        <v>0</v>
      </c>
      <c r="I73" s="29">
        <f t="shared" si="97"/>
        <v>0</v>
      </c>
      <c r="J73" s="29">
        <f t="shared" si="97"/>
        <v>0</v>
      </c>
      <c r="K73" s="29">
        <f t="shared" si="97"/>
        <v>0</v>
      </c>
      <c r="L73" s="29">
        <f t="shared" si="97"/>
        <v>0</v>
      </c>
      <c r="P73"/>
    </row>
    <row r="74" spans="1:16" ht="12" customHeight="1" x14ac:dyDescent="0.2">
      <c r="A74" s="157"/>
      <c r="B74" s="157"/>
      <c r="C74" s="142"/>
      <c r="D74" s="297" t="s">
        <v>13</v>
      </c>
      <c r="E74" s="143"/>
      <c r="F74" s="141">
        <v>6</v>
      </c>
      <c r="G74" s="141">
        <v>7</v>
      </c>
      <c r="H74" s="141">
        <v>7</v>
      </c>
      <c r="I74" s="141">
        <v>0</v>
      </c>
      <c r="J74" s="141">
        <v>0</v>
      </c>
      <c r="K74" s="141">
        <v>7</v>
      </c>
      <c r="L74" s="141">
        <v>0</v>
      </c>
      <c r="M74" s="46" t="str">
        <f t="shared" ref="M74" si="98">IF(H74+L74=G74,"",1)</f>
        <v/>
      </c>
      <c r="N74" s="46" t="str">
        <f t="shared" ref="N74" si="99">IF(SUM(I74:K74)=H74,"",1)</f>
        <v/>
      </c>
      <c r="P74"/>
    </row>
    <row r="75" spans="1:16" ht="12" customHeight="1" x14ac:dyDescent="0.2">
      <c r="A75" s="157"/>
      <c r="B75" s="157"/>
      <c r="C75" s="32"/>
      <c r="D75" s="232"/>
      <c r="E75" s="31"/>
      <c r="F75" s="36"/>
      <c r="G75" s="29">
        <f t="shared" ref="G75:L75" si="100">IF(G74=0,0,G74/$G74)</f>
        <v>1</v>
      </c>
      <c r="H75" s="29">
        <f t="shared" si="100"/>
        <v>1</v>
      </c>
      <c r="I75" s="29">
        <f t="shared" si="100"/>
        <v>0</v>
      </c>
      <c r="J75" s="29">
        <f t="shared" si="100"/>
        <v>0</v>
      </c>
      <c r="K75" s="29">
        <f t="shared" si="100"/>
        <v>1</v>
      </c>
      <c r="L75" s="29">
        <f t="shared" si="100"/>
        <v>0</v>
      </c>
      <c r="P75"/>
    </row>
    <row r="76" spans="1:16" ht="12" customHeight="1" x14ac:dyDescent="0.2">
      <c r="A76" s="157"/>
      <c r="B76" s="157"/>
      <c r="C76" s="142"/>
      <c r="D76" s="297" t="s">
        <v>12</v>
      </c>
      <c r="E76" s="143"/>
      <c r="F76" s="141">
        <v>1</v>
      </c>
      <c r="G76" s="141">
        <v>1</v>
      </c>
      <c r="H76" s="141">
        <v>1</v>
      </c>
      <c r="I76" s="141">
        <v>0</v>
      </c>
      <c r="J76" s="141">
        <v>0</v>
      </c>
      <c r="K76" s="141">
        <v>1</v>
      </c>
      <c r="L76" s="141">
        <v>0</v>
      </c>
      <c r="M76" s="46" t="str">
        <f t="shared" ref="M76" si="101">IF(H76+L76=G76,"",1)</f>
        <v/>
      </c>
      <c r="N76" s="46" t="str">
        <f t="shared" ref="N76" si="102">IF(SUM(I76:K76)=H76,"",1)</f>
        <v/>
      </c>
      <c r="P76"/>
    </row>
    <row r="77" spans="1:16" ht="12" customHeight="1" x14ac:dyDescent="0.2">
      <c r="A77" s="157"/>
      <c r="B77" s="157"/>
      <c r="C77" s="32"/>
      <c r="D77" s="232"/>
      <c r="E77" s="31"/>
      <c r="F77" s="36"/>
      <c r="G77" s="29">
        <f t="shared" ref="G77:L77" si="103">IF(G76=0,0,G76/$G76)</f>
        <v>1</v>
      </c>
      <c r="H77" s="29">
        <f t="shared" si="103"/>
        <v>1</v>
      </c>
      <c r="I77" s="29">
        <f t="shared" si="103"/>
        <v>0</v>
      </c>
      <c r="J77" s="29">
        <f t="shared" si="103"/>
        <v>0</v>
      </c>
      <c r="K77" s="29">
        <f t="shared" si="103"/>
        <v>1</v>
      </c>
      <c r="L77" s="29">
        <f t="shared" si="103"/>
        <v>0</v>
      </c>
      <c r="P77"/>
    </row>
    <row r="78" spans="1:16" ht="12" customHeight="1" x14ac:dyDescent="0.2">
      <c r="A78" s="157"/>
      <c r="B78" s="157"/>
      <c r="C78" s="142"/>
      <c r="D78" s="297" t="s">
        <v>11</v>
      </c>
      <c r="E78" s="143"/>
      <c r="F78" s="141">
        <v>3</v>
      </c>
      <c r="G78" s="141">
        <v>9</v>
      </c>
      <c r="H78" s="141">
        <v>9</v>
      </c>
      <c r="I78" s="141">
        <v>0</v>
      </c>
      <c r="J78" s="141">
        <v>0</v>
      </c>
      <c r="K78" s="141">
        <v>9</v>
      </c>
      <c r="L78" s="141">
        <v>0</v>
      </c>
      <c r="M78" s="46" t="str">
        <f t="shared" ref="M78" si="104">IF(H78+L78=G78,"",1)</f>
        <v/>
      </c>
      <c r="N78" s="46" t="str">
        <f t="shared" ref="N78" si="105">IF(SUM(I78:K78)=H78,"",1)</f>
        <v/>
      </c>
      <c r="P78"/>
    </row>
    <row r="79" spans="1:16" ht="12" customHeight="1" x14ac:dyDescent="0.2">
      <c r="A79" s="157"/>
      <c r="B79" s="157"/>
      <c r="C79" s="32"/>
      <c r="D79" s="232"/>
      <c r="E79" s="31"/>
      <c r="F79" s="36"/>
      <c r="G79" s="29">
        <f t="shared" ref="G79:L79" si="106">IF(G78=0,0,G78/$G78)</f>
        <v>1</v>
      </c>
      <c r="H79" s="29">
        <f t="shared" si="106"/>
        <v>1</v>
      </c>
      <c r="I79" s="29">
        <f t="shared" si="106"/>
        <v>0</v>
      </c>
      <c r="J79" s="29">
        <f t="shared" si="106"/>
        <v>0</v>
      </c>
      <c r="K79" s="29">
        <f t="shared" si="106"/>
        <v>1</v>
      </c>
      <c r="L79" s="29">
        <f t="shared" si="106"/>
        <v>0</v>
      </c>
      <c r="P79"/>
    </row>
    <row r="80" spans="1:16" ht="12" customHeight="1" x14ac:dyDescent="0.2">
      <c r="A80" s="157"/>
      <c r="B80" s="157"/>
      <c r="C80" s="142"/>
      <c r="D80" s="297" t="s">
        <v>10</v>
      </c>
      <c r="E80" s="143"/>
      <c r="F80" s="141">
        <v>5</v>
      </c>
      <c r="G80" s="141">
        <v>7</v>
      </c>
      <c r="H80" s="141">
        <v>7</v>
      </c>
      <c r="I80" s="141">
        <v>0</v>
      </c>
      <c r="J80" s="141">
        <v>0</v>
      </c>
      <c r="K80" s="141">
        <v>7</v>
      </c>
      <c r="L80" s="141">
        <v>0</v>
      </c>
      <c r="M80" s="46" t="str">
        <f t="shared" ref="M80" si="107">IF(H80+L80=G80,"",1)</f>
        <v/>
      </c>
      <c r="N80" s="46" t="str">
        <f t="shared" ref="N80" si="108">IF(SUM(I80:K80)=H80,"",1)</f>
        <v/>
      </c>
      <c r="P80"/>
    </row>
    <row r="81" spans="1:16" ht="12" customHeight="1" x14ac:dyDescent="0.2">
      <c r="A81" s="157"/>
      <c r="B81" s="157"/>
      <c r="C81" s="32"/>
      <c r="D81" s="232"/>
      <c r="E81" s="31"/>
      <c r="F81" s="36"/>
      <c r="G81" s="29">
        <f t="shared" ref="G81:L81" si="109">IF(G80=0,0,G80/$G80)</f>
        <v>1</v>
      </c>
      <c r="H81" s="29">
        <f t="shared" si="109"/>
        <v>1</v>
      </c>
      <c r="I81" s="29">
        <f t="shared" si="109"/>
        <v>0</v>
      </c>
      <c r="J81" s="29">
        <f t="shared" si="109"/>
        <v>0</v>
      </c>
      <c r="K81" s="29">
        <f t="shared" si="109"/>
        <v>1</v>
      </c>
      <c r="L81" s="29">
        <f t="shared" si="109"/>
        <v>0</v>
      </c>
      <c r="P81"/>
    </row>
    <row r="82" spans="1:16" ht="12" customHeight="1" x14ac:dyDescent="0.2">
      <c r="A82" s="157"/>
      <c r="B82" s="157"/>
      <c r="C82" s="142"/>
      <c r="D82" s="297" t="s">
        <v>9</v>
      </c>
      <c r="E82" s="143"/>
      <c r="F82" s="141">
        <v>21</v>
      </c>
      <c r="G82" s="141">
        <v>33</v>
      </c>
      <c r="H82" s="141">
        <v>33</v>
      </c>
      <c r="I82" s="141">
        <v>2</v>
      </c>
      <c r="J82" s="141">
        <v>0</v>
      </c>
      <c r="K82" s="141">
        <v>31</v>
      </c>
      <c r="L82" s="141">
        <v>0</v>
      </c>
      <c r="M82" s="46" t="str">
        <f t="shared" ref="M82" si="110">IF(H82+L82=G82,"",1)</f>
        <v/>
      </c>
      <c r="N82" s="46" t="str">
        <f t="shared" ref="N82" si="111">IF(SUM(I82:K82)=H82,"",1)</f>
        <v/>
      </c>
      <c r="P82"/>
    </row>
    <row r="83" spans="1:16" ht="12" customHeight="1" x14ac:dyDescent="0.2">
      <c r="A83" s="157"/>
      <c r="B83" s="157"/>
      <c r="C83" s="32"/>
      <c r="D83" s="232"/>
      <c r="E83" s="31"/>
      <c r="F83" s="36"/>
      <c r="G83" s="29">
        <f t="shared" ref="G83:L83" si="112">IF(G82=0,0,G82/$G82)</f>
        <v>1</v>
      </c>
      <c r="H83" s="29">
        <f t="shared" si="112"/>
        <v>1</v>
      </c>
      <c r="I83" s="29">
        <f t="shared" si="112"/>
        <v>6.0606060606060608E-2</v>
      </c>
      <c r="J83" s="29">
        <f t="shared" si="112"/>
        <v>0</v>
      </c>
      <c r="K83" s="29">
        <f t="shared" si="112"/>
        <v>0.93939393939393945</v>
      </c>
      <c r="L83" s="29">
        <f t="shared" si="112"/>
        <v>0</v>
      </c>
      <c r="P83"/>
    </row>
    <row r="84" spans="1:16" ht="12" customHeight="1" x14ac:dyDescent="0.2">
      <c r="A84" s="157"/>
      <c r="B84" s="157"/>
      <c r="C84" s="142"/>
      <c r="D84" s="297" t="s">
        <v>8</v>
      </c>
      <c r="E84" s="143"/>
      <c r="F84" s="141">
        <v>3</v>
      </c>
      <c r="G84" s="141">
        <v>5</v>
      </c>
      <c r="H84" s="141">
        <v>5</v>
      </c>
      <c r="I84" s="141">
        <v>2</v>
      </c>
      <c r="J84" s="141">
        <v>0</v>
      </c>
      <c r="K84" s="141">
        <v>3</v>
      </c>
      <c r="L84" s="141">
        <v>0</v>
      </c>
      <c r="M84" s="46" t="str">
        <f t="shared" ref="M84" si="113">IF(H84+L84=G84,"",1)</f>
        <v/>
      </c>
      <c r="N84" s="46" t="str">
        <f t="shared" ref="N84" si="114">IF(SUM(I84:K84)=H84,"",1)</f>
        <v/>
      </c>
      <c r="P84"/>
    </row>
    <row r="85" spans="1:16" ht="12" customHeight="1" x14ac:dyDescent="0.2">
      <c r="A85" s="157"/>
      <c r="B85" s="157"/>
      <c r="C85" s="32"/>
      <c r="D85" s="232"/>
      <c r="E85" s="31"/>
      <c r="F85" s="36"/>
      <c r="G85" s="29">
        <f t="shared" ref="G85:L85" si="115">IF(G84=0,0,G84/$G84)</f>
        <v>1</v>
      </c>
      <c r="H85" s="29">
        <f t="shared" si="115"/>
        <v>1</v>
      </c>
      <c r="I85" s="29">
        <f t="shared" si="115"/>
        <v>0.4</v>
      </c>
      <c r="J85" s="29">
        <f t="shared" si="115"/>
        <v>0</v>
      </c>
      <c r="K85" s="29">
        <f t="shared" si="115"/>
        <v>0.6</v>
      </c>
      <c r="L85" s="29">
        <f t="shared" si="115"/>
        <v>0</v>
      </c>
      <c r="P85"/>
    </row>
    <row r="86" spans="1:16" ht="12" customHeight="1" x14ac:dyDescent="0.2">
      <c r="A86" s="157"/>
      <c r="B86" s="157"/>
      <c r="C86" s="142"/>
      <c r="D86" s="297" t="s">
        <v>7</v>
      </c>
      <c r="E86" s="143"/>
      <c r="F86" s="141">
        <v>2</v>
      </c>
      <c r="G86" s="141">
        <v>4</v>
      </c>
      <c r="H86" s="141">
        <v>4</v>
      </c>
      <c r="I86" s="141">
        <v>0</v>
      </c>
      <c r="J86" s="141">
        <v>0</v>
      </c>
      <c r="K86" s="141">
        <v>4</v>
      </c>
      <c r="L86" s="141">
        <v>0</v>
      </c>
      <c r="M86" s="46" t="str">
        <f t="shared" ref="M86" si="116">IF(H86+L86=G86,"",1)</f>
        <v/>
      </c>
      <c r="N86" s="46" t="str">
        <f t="shared" ref="N86" si="117">IF(SUM(I86:K86)=H86,"",1)</f>
        <v/>
      </c>
      <c r="P86"/>
    </row>
    <row r="87" spans="1:16" ht="12" customHeight="1" x14ac:dyDescent="0.2">
      <c r="A87" s="157"/>
      <c r="B87" s="157"/>
      <c r="C87" s="32"/>
      <c r="D87" s="232"/>
      <c r="E87" s="31"/>
      <c r="F87" s="36"/>
      <c r="G87" s="29">
        <f t="shared" ref="G87:L87" si="118">IF(G86=0,0,G86/$G86)</f>
        <v>1</v>
      </c>
      <c r="H87" s="29">
        <f t="shared" si="118"/>
        <v>1</v>
      </c>
      <c r="I87" s="29">
        <f t="shared" si="118"/>
        <v>0</v>
      </c>
      <c r="J87" s="29">
        <f t="shared" si="118"/>
        <v>0</v>
      </c>
      <c r="K87" s="29">
        <f t="shared" si="118"/>
        <v>1</v>
      </c>
      <c r="L87" s="29">
        <f t="shared" si="118"/>
        <v>0</v>
      </c>
      <c r="P87"/>
    </row>
    <row r="88" spans="1:16" ht="12" customHeight="1" x14ac:dyDescent="0.2">
      <c r="A88" s="157"/>
      <c r="B88" s="157"/>
      <c r="C88" s="142"/>
      <c r="D88" s="298" t="s">
        <v>116</v>
      </c>
      <c r="E88" s="143"/>
      <c r="F88" s="141">
        <v>4</v>
      </c>
      <c r="G88" s="141">
        <v>13</v>
      </c>
      <c r="H88" s="141">
        <v>13</v>
      </c>
      <c r="I88" s="141">
        <v>0</v>
      </c>
      <c r="J88" s="141">
        <v>0</v>
      </c>
      <c r="K88" s="141">
        <v>13</v>
      </c>
      <c r="L88" s="141">
        <v>0</v>
      </c>
      <c r="M88" s="46" t="str">
        <f t="shared" ref="M88" si="119">IF(H88+L88=G88,"",1)</f>
        <v/>
      </c>
      <c r="N88" s="46" t="str">
        <f t="shared" ref="N88" si="120">IF(SUM(I88:K88)=H88,"",1)</f>
        <v/>
      </c>
      <c r="P88"/>
    </row>
    <row r="89" spans="1:16" ht="12" customHeight="1" x14ac:dyDescent="0.2">
      <c r="A89" s="157"/>
      <c r="B89" s="157"/>
      <c r="C89" s="32"/>
      <c r="D89" s="232"/>
      <c r="E89" s="31"/>
      <c r="F89" s="36"/>
      <c r="G89" s="29">
        <f t="shared" ref="G89:L89" si="121">IF(G88=0,0,G88/$G88)</f>
        <v>1</v>
      </c>
      <c r="H89" s="29">
        <f t="shared" si="121"/>
        <v>1</v>
      </c>
      <c r="I89" s="29">
        <f t="shared" si="121"/>
        <v>0</v>
      </c>
      <c r="J89" s="29">
        <f t="shared" si="121"/>
        <v>0</v>
      </c>
      <c r="K89" s="29">
        <f t="shared" si="121"/>
        <v>1</v>
      </c>
      <c r="L89" s="29">
        <f t="shared" si="121"/>
        <v>0</v>
      </c>
      <c r="P89"/>
    </row>
    <row r="90" spans="1:16" ht="12" customHeight="1" x14ac:dyDescent="0.2">
      <c r="A90" s="157"/>
      <c r="B90" s="157"/>
      <c r="C90" s="142"/>
      <c r="D90" s="297" t="s">
        <v>5</v>
      </c>
      <c r="E90" s="143"/>
      <c r="F90" s="141">
        <v>8</v>
      </c>
      <c r="G90" s="141">
        <v>11</v>
      </c>
      <c r="H90" s="141">
        <v>11</v>
      </c>
      <c r="I90" s="141">
        <v>0</v>
      </c>
      <c r="J90" s="141">
        <v>1</v>
      </c>
      <c r="K90" s="141">
        <v>10</v>
      </c>
      <c r="L90" s="141">
        <v>0</v>
      </c>
      <c r="M90" s="46" t="str">
        <f t="shared" ref="M90" si="122">IF(H90+L90=G90,"",1)</f>
        <v/>
      </c>
      <c r="N90" s="46" t="str">
        <f t="shared" ref="N90" si="123">IF(SUM(I90:K90)=H90,"",1)</f>
        <v/>
      </c>
      <c r="P90"/>
    </row>
    <row r="91" spans="1:16" ht="12" customHeight="1" x14ac:dyDescent="0.2">
      <c r="A91" s="157"/>
      <c r="B91" s="157"/>
      <c r="C91" s="32"/>
      <c r="D91" s="232"/>
      <c r="E91" s="31"/>
      <c r="F91" s="36"/>
      <c r="G91" s="29">
        <f t="shared" ref="G91:L91" si="124">IF(G90=0,0,G90/$G90)</f>
        <v>1</v>
      </c>
      <c r="H91" s="29">
        <f t="shared" si="124"/>
        <v>1</v>
      </c>
      <c r="I91" s="29">
        <f t="shared" si="124"/>
        <v>0</v>
      </c>
      <c r="J91" s="29">
        <f t="shared" si="124"/>
        <v>9.0909090909090912E-2</v>
      </c>
      <c r="K91" s="29">
        <f t="shared" si="124"/>
        <v>0.90909090909090906</v>
      </c>
      <c r="L91" s="29">
        <f t="shared" si="124"/>
        <v>0</v>
      </c>
      <c r="P91"/>
    </row>
    <row r="92" spans="1:16" ht="12" customHeight="1" x14ac:dyDescent="0.2">
      <c r="A92" s="157"/>
      <c r="B92" s="157"/>
      <c r="C92" s="142"/>
      <c r="D92" s="297" t="s">
        <v>4</v>
      </c>
      <c r="E92" s="143"/>
      <c r="F92" s="141">
        <v>5</v>
      </c>
      <c r="G92" s="141">
        <v>6</v>
      </c>
      <c r="H92" s="141">
        <v>5</v>
      </c>
      <c r="I92" s="141">
        <v>0</v>
      </c>
      <c r="J92" s="141">
        <v>0</v>
      </c>
      <c r="K92" s="141">
        <v>5</v>
      </c>
      <c r="L92" s="141">
        <v>1</v>
      </c>
      <c r="M92" s="46" t="str">
        <f t="shared" ref="M92" si="125">IF(H92+L92=G92,"",1)</f>
        <v/>
      </c>
      <c r="N92" s="46" t="str">
        <f t="shared" ref="N92" si="126">IF(SUM(I92:K92)=H92,"",1)</f>
        <v/>
      </c>
      <c r="P92"/>
    </row>
    <row r="93" spans="1:16" ht="12" customHeight="1" x14ac:dyDescent="0.2">
      <c r="A93" s="157"/>
      <c r="B93" s="157"/>
      <c r="C93" s="32"/>
      <c r="D93" s="232"/>
      <c r="E93" s="31"/>
      <c r="F93" s="36"/>
      <c r="G93" s="29">
        <f t="shared" ref="G93:L93" si="127">IF(G92=0,0,G92/$G92)</f>
        <v>1</v>
      </c>
      <c r="H93" s="29">
        <f t="shared" si="127"/>
        <v>0.83333333333333337</v>
      </c>
      <c r="I93" s="29">
        <f t="shared" si="127"/>
        <v>0</v>
      </c>
      <c r="J93" s="29">
        <f t="shared" si="127"/>
        <v>0</v>
      </c>
      <c r="K93" s="29">
        <f t="shared" si="127"/>
        <v>0.83333333333333337</v>
      </c>
      <c r="L93" s="29">
        <f t="shared" si="127"/>
        <v>0.16666666666666666</v>
      </c>
      <c r="P93"/>
    </row>
    <row r="94" spans="1:16" ht="12" customHeight="1" x14ac:dyDescent="0.2">
      <c r="A94" s="157"/>
      <c r="B94" s="157"/>
      <c r="C94" s="142"/>
      <c r="D94" s="297" t="s">
        <v>3</v>
      </c>
      <c r="E94" s="143"/>
      <c r="F94" s="141">
        <v>13</v>
      </c>
      <c r="G94" s="141">
        <v>22</v>
      </c>
      <c r="H94" s="141">
        <v>22</v>
      </c>
      <c r="I94" s="141">
        <v>0</v>
      </c>
      <c r="J94" s="141">
        <v>1</v>
      </c>
      <c r="K94" s="141">
        <v>21</v>
      </c>
      <c r="L94" s="141">
        <v>0</v>
      </c>
      <c r="M94" s="46" t="str">
        <f t="shared" ref="M94" si="128">IF(H94+L94=G94,"",1)</f>
        <v/>
      </c>
      <c r="N94" s="46" t="str">
        <f t="shared" ref="N94" si="129">IF(SUM(I94:K94)=H94,"",1)</f>
        <v/>
      </c>
      <c r="P94"/>
    </row>
    <row r="95" spans="1:16" ht="12" customHeight="1" x14ac:dyDescent="0.2">
      <c r="A95" s="157"/>
      <c r="B95" s="157"/>
      <c r="C95" s="32"/>
      <c r="D95" s="232"/>
      <c r="E95" s="31"/>
      <c r="F95" s="36"/>
      <c r="G95" s="29">
        <f t="shared" ref="G95:L95" si="130">IF(G94=0,0,G94/$G94)</f>
        <v>1</v>
      </c>
      <c r="H95" s="29">
        <f t="shared" si="130"/>
        <v>1</v>
      </c>
      <c r="I95" s="29">
        <f t="shared" si="130"/>
        <v>0</v>
      </c>
      <c r="J95" s="29">
        <f t="shared" si="130"/>
        <v>4.5454545454545456E-2</v>
      </c>
      <c r="K95" s="29">
        <f t="shared" si="130"/>
        <v>0.95454545454545459</v>
      </c>
      <c r="L95" s="29">
        <f t="shared" si="130"/>
        <v>0</v>
      </c>
      <c r="P95"/>
    </row>
    <row r="96" spans="1:16" ht="12" customHeight="1" x14ac:dyDescent="0.2">
      <c r="A96" s="157"/>
      <c r="B96" s="157"/>
      <c r="C96" s="142"/>
      <c r="D96" s="297" t="s">
        <v>2</v>
      </c>
      <c r="E96" s="143"/>
      <c r="F96" s="141">
        <v>75</v>
      </c>
      <c r="G96" s="141">
        <v>327</v>
      </c>
      <c r="H96" s="141">
        <v>326</v>
      </c>
      <c r="I96" s="141">
        <v>5</v>
      </c>
      <c r="J96" s="141">
        <v>2</v>
      </c>
      <c r="K96" s="141">
        <v>319</v>
      </c>
      <c r="L96" s="141">
        <v>1</v>
      </c>
      <c r="M96" s="46" t="str">
        <f t="shared" ref="M96" si="131">IF(H96+L96=G96,"",1)</f>
        <v/>
      </c>
      <c r="N96" s="46" t="str">
        <f t="shared" ref="N96" si="132">IF(SUM(I96:K96)=H96,"",1)</f>
        <v/>
      </c>
      <c r="P96"/>
    </row>
    <row r="97" spans="1:16" ht="12" customHeight="1" x14ac:dyDescent="0.2">
      <c r="A97" s="157"/>
      <c r="B97" s="157"/>
      <c r="C97" s="32"/>
      <c r="D97" s="232"/>
      <c r="E97" s="31"/>
      <c r="F97" s="36"/>
      <c r="G97" s="29">
        <f t="shared" ref="G97:L97" si="133">IF(G96=0,0,G96/$G96)</f>
        <v>1</v>
      </c>
      <c r="H97" s="29">
        <f t="shared" si="133"/>
        <v>0.99694189602446481</v>
      </c>
      <c r="I97" s="29">
        <f t="shared" si="133"/>
        <v>1.5290519877675841E-2</v>
      </c>
      <c r="J97" s="29">
        <f t="shared" si="133"/>
        <v>6.1162079510703364E-3</v>
      </c>
      <c r="K97" s="29">
        <f t="shared" si="133"/>
        <v>0.97553516819571862</v>
      </c>
      <c r="L97" s="29">
        <f t="shared" si="133"/>
        <v>3.0581039755351682E-3</v>
      </c>
      <c r="P97"/>
    </row>
    <row r="98" spans="1:16" ht="12" customHeight="1" x14ac:dyDescent="0.2">
      <c r="A98" s="157"/>
      <c r="B98" s="157"/>
      <c r="C98" s="142"/>
      <c r="D98" s="297" t="s">
        <v>1</v>
      </c>
      <c r="E98" s="143"/>
      <c r="F98" s="141">
        <v>7</v>
      </c>
      <c r="G98" s="141">
        <v>11</v>
      </c>
      <c r="H98" s="141">
        <v>11</v>
      </c>
      <c r="I98" s="141">
        <v>0</v>
      </c>
      <c r="J98" s="141">
        <v>0</v>
      </c>
      <c r="K98" s="141">
        <v>11</v>
      </c>
      <c r="L98" s="141">
        <v>0</v>
      </c>
      <c r="M98" s="46" t="str">
        <f t="shared" ref="M98" si="134">IF(H98+L98=G98,"",1)</f>
        <v/>
      </c>
      <c r="N98" s="46" t="str">
        <f t="shared" ref="N98" si="135">IF(SUM(I98:K98)=H98,"",1)</f>
        <v/>
      </c>
      <c r="P98"/>
    </row>
    <row r="99" spans="1:16" ht="12" customHeight="1" x14ac:dyDescent="0.2">
      <c r="A99" s="157"/>
      <c r="B99" s="157"/>
      <c r="C99" s="32"/>
      <c r="D99" s="232"/>
      <c r="E99" s="31"/>
      <c r="F99" s="36"/>
      <c r="G99" s="29">
        <f t="shared" ref="G99:L99" si="136">IF(G98=0,0,G98/$G98)</f>
        <v>1</v>
      </c>
      <c r="H99" s="29">
        <f t="shared" si="136"/>
        <v>1</v>
      </c>
      <c r="I99" s="29">
        <f t="shared" si="136"/>
        <v>0</v>
      </c>
      <c r="J99" s="29">
        <f t="shared" si="136"/>
        <v>0</v>
      </c>
      <c r="K99" s="29">
        <f t="shared" si="136"/>
        <v>1</v>
      </c>
      <c r="L99" s="29">
        <f t="shared" si="136"/>
        <v>0</v>
      </c>
      <c r="P99"/>
    </row>
    <row r="100" spans="1:16" ht="12" customHeight="1" x14ac:dyDescent="0.2">
      <c r="A100" s="157"/>
      <c r="B100" s="157"/>
      <c r="C100" s="142"/>
      <c r="D100" s="297" t="s">
        <v>0</v>
      </c>
      <c r="E100" s="143"/>
      <c r="F100" s="141">
        <v>12</v>
      </c>
      <c r="G100" s="141">
        <v>28</v>
      </c>
      <c r="H100" s="141">
        <v>28</v>
      </c>
      <c r="I100" s="141">
        <v>0</v>
      </c>
      <c r="J100" s="141">
        <v>0</v>
      </c>
      <c r="K100" s="141">
        <v>28</v>
      </c>
      <c r="L100" s="141">
        <v>0</v>
      </c>
      <c r="M100" s="46" t="str">
        <f t="shared" ref="M100" si="137">IF(H100+L100=G100,"",1)</f>
        <v/>
      </c>
      <c r="N100" s="46" t="str">
        <f t="shared" ref="N100" si="138">IF(SUM(I100:K100)=H100,"",1)</f>
        <v/>
      </c>
      <c r="P100"/>
    </row>
    <row r="101" spans="1:16" ht="12" customHeight="1" x14ac:dyDescent="0.2">
      <c r="A101" s="158"/>
      <c r="B101" s="158"/>
      <c r="C101" s="32"/>
      <c r="D101" s="232"/>
      <c r="E101" s="31"/>
      <c r="F101" s="30"/>
      <c r="G101" s="29">
        <f t="shared" ref="G101:L101" si="139">IF(G100=0,0,G100/$G100)</f>
        <v>1</v>
      </c>
      <c r="H101" s="29">
        <f t="shared" si="139"/>
        <v>1</v>
      </c>
      <c r="I101" s="29">
        <f t="shared" si="139"/>
        <v>0</v>
      </c>
      <c r="J101" s="29">
        <f t="shared" si="139"/>
        <v>0</v>
      </c>
      <c r="K101" s="29">
        <f t="shared" si="139"/>
        <v>1</v>
      </c>
      <c r="L101" s="29">
        <f t="shared" si="139"/>
        <v>0</v>
      </c>
      <c r="P101"/>
    </row>
  </sheetData>
  <sortState ref="O7:P100">
    <sortCondition ref="P7:P100"/>
  </sortState>
  <mergeCells count="60">
    <mergeCell ref="H3:L3"/>
    <mergeCell ref="H4:H6"/>
    <mergeCell ref="L4:L6"/>
    <mergeCell ref="I5:I6"/>
    <mergeCell ref="J5:J6"/>
    <mergeCell ref="K5:K6"/>
    <mergeCell ref="B20:B69"/>
    <mergeCell ref="D20:D21"/>
    <mergeCell ref="A3:E6"/>
    <mergeCell ref="F3:F6"/>
    <mergeCell ref="G3:G6"/>
    <mergeCell ref="D52:D53"/>
    <mergeCell ref="D54:D55"/>
    <mergeCell ref="D44:D45"/>
    <mergeCell ref="A7:E9"/>
    <mergeCell ref="A10:A19"/>
    <mergeCell ref="B10:E11"/>
    <mergeCell ref="B12:E13"/>
    <mergeCell ref="B14:E15"/>
    <mergeCell ref="B16:E17"/>
    <mergeCell ref="B18:E19"/>
    <mergeCell ref="D26:D27"/>
    <mergeCell ref="D28:D29"/>
    <mergeCell ref="D30:D31"/>
    <mergeCell ref="D32:D33"/>
    <mergeCell ref="D34:D35"/>
    <mergeCell ref="A20:A101"/>
    <mergeCell ref="D40:D41"/>
    <mergeCell ref="D42:D43"/>
    <mergeCell ref="D46:D47"/>
    <mergeCell ref="D48:D49"/>
    <mergeCell ref="D50:D51"/>
    <mergeCell ref="D22:D23"/>
    <mergeCell ref="D24:D25"/>
    <mergeCell ref="D68:D69"/>
    <mergeCell ref="D100:D101"/>
    <mergeCell ref="D78:D79"/>
    <mergeCell ref="D80:D81"/>
    <mergeCell ref="D56:D57"/>
    <mergeCell ref="D60:D61"/>
    <mergeCell ref="D62:D63"/>
    <mergeCell ref="D64:D65"/>
    <mergeCell ref="D66:D67"/>
    <mergeCell ref="D58:D59"/>
    <mergeCell ref="D36:D37"/>
    <mergeCell ref="D38:D39"/>
    <mergeCell ref="B70:B101"/>
    <mergeCell ref="D70:D71"/>
    <mergeCell ref="D72:D73"/>
    <mergeCell ref="D74:D75"/>
    <mergeCell ref="D76:D77"/>
    <mergeCell ref="D96:D97"/>
    <mergeCell ref="D98:D99"/>
    <mergeCell ref="D86:D87"/>
    <mergeCell ref="D88:D89"/>
    <mergeCell ref="D90:D91"/>
    <mergeCell ref="D92:D93"/>
    <mergeCell ref="D94:D95"/>
    <mergeCell ref="D82:D83"/>
    <mergeCell ref="D84:D85"/>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138"/>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8" width="7.6640625" style="1" customWidth="1"/>
    <col min="19" max="16384" width="9" style="1"/>
  </cols>
  <sheetData>
    <row r="1" spans="1:22" ht="14.4" x14ac:dyDescent="0.2">
      <c r="A1" s="16" t="s">
        <v>539</v>
      </c>
    </row>
    <row r="3" spans="1:22" ht="21" customHeight="1" x14ac:dyDescent="0.2">
      <c r="A3" s="170" t="s">
        <v>63</v>
      </c>
      <c r="B3" s="171"/>
      <c r="C3" s="171"/>
      <c r="D3" s="171"/>
      <c r="E3" s="172"/>
      <c r="F3" s="179" t="s">
        <v>126</v>
      </c>
      <c r="G3" s="194" t="s">
        <v>414</v>
      </c>
      <c r="H3" s="195"/>
      <c r="I3" s="194" t="s">
        <v>575</v>
      </c>
      <c r="J3" s="195"/>
      <c r="K3" s="194" t="s">
        <v>413</v>
      </c>
      <c r="L3" s="195"/>
      <c r="M3" s="194" t="s">
        <v>390</v>
      </c>
      <c r="N3" s="195"/>
    </row>
    <row r="4" spans="1:22" ht="61.5" customHeight="1" x14ac:dyDescent="0.2">
      <c r="A4" s="173"/>
      <c r="B4" s="174"/>
      <c r="C4" s="174"/>
      <c r="D4" s="174"/>
      <c r="E4" s="175"/>
      <c r="F4" s="180"/>
      <c r="G4" s="196"/>
      <c r="H4" s="197"/>
      <c r="I4" s="196"/>
      <c r="J4" s="197"/>
      <c r="K4" s="196"/>
      <c r="L4" s="197"/>
      <c r="M4" s="196"/>
      <c r="N4" s="197"/>
      <c r="P4" s="87"/>
      <c r="Q4" s="87"/>
      <c r="R4" s="87"/>
      <c r="U4" s="87"/>
      <c r="V4" s="87"/>
    </row>
    <row r="5" spans="1:22" ht="15" customHeight="1" x14ac:dyDescent="0.2">
      <c r="A5" s="173"/>
      <c r="B5" s="174"/>
      <c r="C5" s="174"/>
      <c r="D5" s="174"/>
      <c r="E5" s="175"/>
      <c r="F5" s="180"/>
      <c r="G5" s="181" t="s">
        <v>51</v>
      </c>
      <c r="H5" s="168" t="s">
        <v>50</v>
      </c>
      <c r="I5" s="181" t="s">
        <v>51</v>
      </c>
      <c r="J5" s="168" t="s">
        <v>50</v>
      </c>
      <c r="K5" s="181" t="s">
        <v>51</v>
      </c>
      <c r="L5" s="168" t="s">
        <v>50</v>
      </c>
      <c r="M5" s="252" t="s">
        <v>51</v>
      </c>
      <c r="N5" s="168" t="s">
        <v>50</v>
      </c>
    </row>
    <row r="6" spans="1:22" ht="15" customHeight="1" x14ac:dyDescent="0.2">
      <c r="A6" s="176"/>
      <c r="B6" s="177"/>
      <c r="C6" s="177"/>
      <c r="D6" s="177"/>
      <c r="E6" s="178"/>
      <c r="F6" s="180"/>
      <c r="G6" s="182"/>
      <c r="H6" s="169"/>
      <c r="I6" s="182"/>
      <c r="J6" s="169"/>
      <c r="K6" s="182"/>
      <c r="L6" s="169"/>
      <c r="M6" s="253"/>
      <c r="N6" s="169"/>
    </row>
    <row r="7" spans="1:22" ht="23.1" customHeight="1" x14ac:dyDescent="0.2">
      <c r="A7" s="165" t="s">
        <v>49</v>
      </c>
      <c r="B7" s="166"/>
      <c r="C7" s="166"/>
      <c r="D7" s="166"/>
      <c r="E7" s="167"/>
      <c r="F7" s="8">
        <f>SUM(G7,I7,K7,M7)</f>
        <v>920</v>
      </c>
      <c r="G7" s="7">
        <f>SUM(G8:G12)</f>
        <v>152</v>
      </c>
      <c r="H7" s="6">
        <f>IF(G7=0,0,G7/$F7*100)</f>
        <v>16.521739130434781</v>
      </c>
      <c r="I7" s="7">
        <f>SUM(I8:I12)</f>
        <v>30</v>
      </c>
      <c r="J7" s="6">
        <f t="shared" ref="J7" si="0">IF(I7=0,0,I7/$F7*100)</f>
        <v>3.2608695652173911</v>
      </c>
      <c r="K7" s="7">
        <f>SUM(K8:K12)</f>
        <v>727</v>
      </c>
      <c r="L7" s="6">
        <f t="shared" ref="L7" si="1">IF(K7=0,0,K7/$F7*100)</f>
        <v>79.021739130434781</v>
      </c>
      <c r="M7" s="7">
        <f>SUM(M8:M12)</f>
        <v>11</v>
      </c>
      <c r="N7" s="6">
        <f t="shared" ref="N7" si="2">IF(M7=0,0,M7/$F7*100)</f>
        <v>1.1956521739130435</v>
      </c>
      <c r="O7" s="46"/>
      <c r="P7" s="46"/>
    </row>
    <row r="8" spans="1:22" ht="23.1" customHeight="1" x14ac:dyDescent="0.2">
      <c r="A8" s="159" t="s">
        <v>48</v>
      </c>
      <c r="B8" s="162" t="s">
        <v>47</v>
      </c>
      <c r="C8" s="163"/>
      <c r="D8" s="163"/>
      <c r="E8" s="164"/>
      <c r="F8" s="8">
        <f t="shared" ref="F8:F53" si="3">SUM(G8,I8,K8,M8)</f>
        <v>262</v>
      </c>
      <c r="G8" s="7">
        <v>29</v>
      </c>
      <c r="H8" s="6">
        <f>IF(G8=0,0,G8/$F8*100)</f>
        <v>11.068702290076336</v>
      </c>
      <c r="I8" s="7">
        <v>7</v>
      </c>
      <c r="J8" s="6">
        <f>IF(I8=0,0,I8/$F8*100)</f>
        <v>2.6717557251908395</v>
      </c>
      <c r="K8" s="7">
        <v>223</v>
      </c>
      <c r="L8" s="6">
        <f>IF(K8=0,0,K8/$F8*100)</f>
        <v>85.114503816793899</v>
      </c>
      <c r="M8" s="7">
        <v>3</v>
      </c>
      <c r="N8" s="6">
        <f>IF(M8=0,0,M8/$F8*100)</f>
        <v>1.1450381679389312</v>
      </c>
      <c r="O8" s="46"/>
      <c r="P8" s="46"/>
    </row>
    <row r="9" spans="1:22" ht="23.1" customHeight="1" x14ac:dyDescent="0.2">
      <c r="A9" s="160"/>
      <c r="B9" s="162" t="s">
        <v>46</v>
      </c>
      <c r="C9" s="163"/>
      <c r="D9" s="163"/>
      <c r="E9" s="164"/>
      <c r="F9" s="8">
        <f t="shared" si="3"/>
        <v>136</v>
      </c>
      <c r="G9" s="7">
        <v>20</v>
      </c>
      <c r="H9" s="6">
        <f t="shared" ref="H9:J53" si="4">IF(G9=0,0,G9/$F9*100)</f>
        <v>14.705882352941178</v>
      </c>
      <c r="I9" s="7">
        <v>4</v>
      </c>
      <c r="J9" s="6">
        <f t="shared" si="4"/>
        <v>2.9411764705882351</v>
      </c>
      <c r="K9" s="7">
        <v>112</v>
      </c>
      <c r="L9" s="6">
        <f t="shared" ref="L9" si="5">IF(K9=0,0,K9/$F9*100)</f>
        <v>82.35294117647058</v>
      </c>
      <c r="M9" s="7">
        <v>0</v>
      </c>
      <c r="N9" s="6">
        <f t="shared" ref="N9" si="6">IF(M9=0,0,M9/$F9*100)</f>
        <v>0</v>
      </c>
      <c r="O9" s="46"/>
      <c r="P9" s="46"/>
    </row>
    <row r="10" spans="1:22" ht="23.1" customHeight="1" x14ac:dyDescent="0.2">
      <c r="A10" s="160"/>
      <c r="B10" s="162" t="s">
        <v>45</v>
      </c>
      <c r="C10" s="163"/>
      <c r="D10" s="163"/>
      <c r="E10" s="164"/>
      <c r="F10" s="8">
        <f t="shared" si="3"/>
        <v>249</v>
      </c>
      <c r="G10" s="7">
        <v>38</v>
      </c>
      <c r="H10" s="6">
        <f t="shared" si="4"/>
        <v>15.261044176706829</v>
      </c>
      <c r="I10" s="7">
        <v>9</v>
      </c>
      <c r="J10" s="6">
        <f t="shared" si="4"/>
        <v>3.6144578313253009</v>
      </c>
      <c r="K10" s="7">
        <v>200</v>
      </c>
      <c r="L10" s="6">
        <f t="shared" ref="L10" si="7">IF(K10=0,0,K10/$F10*100)</f>
        <v>80.321285140562253</v>
      </c>
      <c r="M10" s="7">
        <v>2</v>
      </c>
      <c r="N10" s="6">
        <f t="shared" ref="N10" si="8">IF(M10=0,0,M10/$F10*100)</f>
        <v>0.80321285140562237</v>
      </c>
      <c r="O10" s="46"/>
      <c r="P10" s="46"/>
    </row>
    <row r="11" spans="1:22" ht="23.1" customHeight="1" x14ac:dyDescent="0.2">
      <c r="A11" s="160"/>
      <c r="B11" s="162" t="s">
        <v>44</v>
      </c>
      <c r="C11" s="163"/>
      <c r="D11" s="163"/>
      <c r="E11" s="164"/>
      <c r="F11" s="8">
        <f t="shared" si="3"/>
        <v>72</v>
      </c>
      <c r="G11" s="7">
        <v>15</v>
      </c>
      <c r="H11" s="6">
        <f t="shared" si="4"/>
        <v>20.833333333333336</v>
      </c>
      <c r="I11" s="7">
        <v>2</v>
      </c>
      <c r="J11" s="6">
        <f t="shared" si="4"/>
        <v>2.7777777777777777</v>
      </c>
      <c r="K11" s="7">
        <v>55</v>
      </c>
      <c r="L11" s="6">
        <f t="shared" ref="L11" si="9">IF(K11=0,0,K11/$F11*100)</f>
        <v>76.388888888888886</v>
      </c>
      <c r="M11" s="7">
        <v>0</v>
      </c>
      <c r="N11" s="6">
        <f t="shared" ref="N11" si="10">IF(M11=0,0,M11/$F11*100)</f>
        <v>0</v>
      </c>
      <c r="O11" s="46"/>
      <c r="P11" s="46"/>
    </row>
    <row r="12" spans="1:22" ht="23.1" customHeight="1" x14ac:dyDescent="0.2">
      <c r="A12" s="161"/>
      <c r="B12" s="162" t="s">
        <v>43</v>
      </c>
      <c r="C12" s="163"/>
      <c r="D12" s="163"/>
      <c r="E12" s="164"/>
      <c r="F12" s="8">
        <f t="shared" si="3"/>
        <v>201</v>
      </c>
      <c r="G12" s="7">
        <v>50</v>
      </c>
      <c r="H12" s="6">
        <f t="shared" si="4"/>
        <v>24.875621890547265</v>
      </c>
      <c r="I12" s="7">
        <v>8</v>
      </c>
      <c r="J12" s="6">
        <f t="shared" si="4"/>
        <v>3.9800995024875623</v>
      </c>
      <c r="K12" s="7">
        <v>137</v>
      </c>
      <c r="L12" s="6">
        <f t="shared" ref="L12" si="11">IF(K12=0,0,K12/$F12*100)</f>
        <v>68.159203980099505</v>
      </c>
      <c r="M12" s="7">
        <v>6</v>
      </c>
      <c r="N12" s="6">
        <f t="shared" ref="N12" si="12">IF(M12=0,0,M12/$F12*100)</f>
        <v>2.9850746268656714</v>
      </c>
      <c r="O12" s="46"/>
      <c r="P12" s="46"/>
    </row>
    <row r="13" spans="1:22" ht="23.1" customHeight="1" x14ac:dyDescent="0.2">
      <c r="A13" s="156" t="s">
        <v>42</v>
      </c>
      <c r="B13" s="156" t="s">
        <v>41</v>
      </c>
      <c r="C13" s="11"/>
      <c r="D13" s="12" t="s">
        <v>15</v>
      </c>
      <c r="E13" s="9"/>
      <c r="F13" s="8">
        <f>SUM(G13,I13,K13,M13)</f>
        <v>239</v>
      </c>
      <c r="G13" s="7">
        <f>SUM(G14:G37)</f>
        <v>28</v>
      </c>
      <c r="H13" s="6">
        <f t="shared" si="4"/>
        <v>11.715481171548117</v>
      </c>
      <c r="I13" s="7">
        <f>SUM(I14:I37)</f>
        <v>6</v>
      </c>
      <c r="J13" s="6">
        <f t="shared" si="4"/>
        <v>2.510460251046025</v>
      </c>
      <c r="K13" s="7">
        <f>SUM(K14:K37)</f>
        <v>203</v>
      </c>
      <c r="L13" s="6">
        <f t="shared" ref="L13" si="13">IF(K13=0,0,K13/$F13*100)</f>
        <v>84.937238493723854</v>
      </c>
      <c r="M13" s="7">
        <f>SUM(M14:M37)</f>
        <v>2</v>
      </c>
      <c r="N13" s="6">
        <f t="shared" ref="N13" si="14">IF(M13=0,0,M13/$F13*100)</f>
        <v>0.83682008368200833</v>
      </c>
      <c r="O13" s="46"/>
      <c r="P13" s="46"/>
    </row>
    <row r="14" spans="1:22" ht="23.1" customHeight="1" x14ac:dyDescent="0.2">
      <c r="A14" s="157"/>
      <c r="B14" s="157"/>
      <c r="C14" s="11"/>
      <c r="D14" s="12" t="s">
        <v>40</v>
      </c>
      <c r="E14" s="9"/>
      <c r="F14" s="8">
        <f t="shared" si="3"/>
        <v>32</v>
      </c>
      <c r="G14" s="7">
        <v>5</v>
      </c>
      <c r="H14" s="6">
        <f t="shared" si="4"/>
        <v>15.625</v>
      </c>
      <c r="I14" s="7">
        <v>1</v>
      </c>
      <c r="J14" s="6">
        <f t="shared" si="4"/>
        <v>3.125</v>
      </c>
      <c r="K14" s="7">
        <v>25</v>
      </c>
      <c r="L14" s="6">
        <f t="shared" ref="L14" si="15">IF(K14=0,0,K14/$F14*100)</f>
        <v>78.125</v>
      </c>
      <c r="M14" s="7">
        <v>1</v>
      </c>
      <c r="N14" s="6">
        <f t="shared" ref="N14" si="16">IF(M14=0,0,M14/$F14*100)</f>
        <v>3.125</v>
      </c>
      <c r="O14" s="46"/>
      <c r="P14" s="46"/>
    </row>
    <row r="15" spans="1:22" ht="23.1" customHeight="1" x14ac:dyDescent="0.2">
      <c r="A15" s="157"/>
      <c r="B15" s="157"/>
      <c r="C15" s="11"/>
      <c r="D15" s="12" t="s">
        <v>39</v>
      </c>
      <c r="E15" s="9"/>
      <c r="F15" s="8">
        <f t="shared" si="3"/>
        <v>4</v>
      </c>
      <c r="G15" s="7">
        <v>0</v>
      </c>
      <c r="H15" s="6">
        <f t="shared" si="4"/>
        <v>0</v>
      </c>
      <c r="I15" s="7">
        <v>0</v>
      </c>
      <c r="J15" s="6">
        <f t="shared" si="4"/>
        <v>0</v>
      </c>
      <c r="K15" s="7">
        <v>4</v>
      </c>
      <c r="L15" s="6">
        <f t="shared" ref="L15" si="17">IF(K15=0,0,K15/$F15*100)</f>
        <v>100</v>
      </c>
      <c r="M15" s="7">
        <v>0</v>
      </c>
      <c r="N15" s="6">
        <f t="shared" ref="N15" si="18">IF(M15=0,0,M15/$F15*100)</f>
        <v>0</v>
      </c>
      <c r="O15" s="46"/>
      <c r="P15" s="46"/>
    </row>
    <row r="16" spans="1:22" ht="23.1" customHeight="1" x14ac:dyDescent="0.2">
      <c r="A16" s="157"/>
      <c r="B16" s="157"/>
      <c r="C16" s="11"/>
      <c r="D16" s="12" t="s">
        <v>38</v>
      </c>
      <c r="E16" s="9"/>
      <c r="F16" s="8">
        <f t="shared" si="3"/>
        <v>11</v>
      </c>
      <c r="G16" s="7">
        <v>1</v>
      </c>
      <c r="H16" s="6">
        <f t="shared" si="4"/>
        <v>9.0909090909090917</v>
      </c>
      <c r="I16" s="7">
        <v>0</v>
      </c>
      <c r="J16" s="6">
        <f t="shared" si="4"/>
        <v>0</v>
      </c>
      <c r="K16" s="7">
        <v>10</v>
      </c>
      <c r="L16" s="6">
        <f t="shared" ref="L16" si="19">IF(K16=0,0,K16/$F16*100)</f>
        <v>90.909090909090907</v>
      </c>
      <c r="M16" s="7">
        <v>0</v>
      </c>
      <c r="N16" s="6">
        <f t="shared" ref="N16" si="20">IF(M16=0,0,M16/$F16*100)</f>
        <v>0</v>
      </c>
      <c r="O16" s="46"/>
      <c r="P16" s="46"/>
    </row>
    <row r="17" spans="1:16" ht="23.1" customHeight="1" x14ac:dyDescent="0.2">
      <c r="A17" s="157"/>
      <c r="B17" s="157"/>
      <c r="C17" s="11"/>
      <c r="D17" s="12" t="s">
        <v>37</v>
      </c>
      <c r="E17" s="9"/>
      <c r="F17" s="8">
        <f t="shared" si="3"/>
        <v>2</v>
      </c>
      <c r="G17" s="7">
        <v>0</v>
      </c>
      <c r="H17" s="6">
        <f t="shared" si="4"/>
        <v>0</v>
      </c>
      <c r="I17" s="7">
        <v>0</v>
      </c>
      <c r="J17" s="6">
        <f t="shared" si="4"/>
        <v>0</v>
      </c>
      <c r="K17" s="7">
        <v>2</v>
      </c>
      <c r="L17" s="6">
        <f t="shared" ref="L17" si="21">IF(K17=0,0,K17/$F17*100)</f>
        <v>100</v>
      </c>
      <c r="M17" s="7">
        <v>0</v>
      </c>
      <c r="N17" s="6">
        <f t="shared" ref="N17" si="22">IF(M17=0,0,M17/$F17*100)</f>
        <v>0</v>
      </c>
      <c r="O17" s="46"/>
      <c r="P17" s="46"/>
    </row>
    <row r="18" spans="1:16" ht="23.1" customHeight="1" x14ac:dyDescent="0.2">
      <c r="A18" s="157"/>
      <c r="B18" s="157"/>
      <c r="C18" s="11"/>
      <c r="D18" s="12" t="s">
        <v>36</v>
      </c>
      <c r="E18" s="9"/>
      <c r="F18" s="8">
        <f t="shared" si="3"/>
        <v>6</v>
      </c>
      <c r="G18" s="7">
        <v>1</v>
      </c>
      <c r="H18" s="6">
        <f t="shared" si="4"/>
        <v>16.666666666666664</v>
      </c>
      <c r="I18" s="7">
        <v>0</v>
      </c>
      <c r="J18" s="6">
        <f t="shared" si="4"/>
        <v>0</v>
      </c>
      <c r="K18" s="7">
        <v>5</v>
      </c>
      <c r="L18" s="6">
        <f t="shared" ref="L18" si="23">IF(K18=0,0,K18/$F18*100)</f>
        <v>83.333333333333343</v>
      </c>
      <c r="M18" s="7">
        <v>0</v>
      </c>
      <c r="N18" s="6">
        <f t="shared" ref="N18" si="24">IF(M18=0,0,M18/$F18*100)</f>
        <v>0</v>
      </c>
      <c r="O18" s="46"/>
      <c r="P18" s="46"/>
    </row>
    <row r="19" spans="1:16" ht="23.1" customHeight="1" x14ac:dyDescent="0.2">
      <c r="A19" s="157"/>
      <c r="B19" s="157"/>
      <c r="C19" s="11"/>
      <c r="D19" s="12" t="s">
        <v>35</v>
      </c>
      <c r="E19" s="9"/>
      <c r="F19" s="8">
        <f t="shared" si="3"/>
        <v>1</v>
      </c>
      <c r="G19" s="7">
        <v>0</v>
      </c>
      <c r="H19" s="6">
        <f t="shared" si="4"/>
        <v>0</v>
      </c>
      <c r="I19" s="7">
        <v>0</v>
      </c>
      <c r="J19" s="6">
        <f t="shared" si="4"/>
        <v>0</v>
      </c>
      <c r="K19" s="7">
        <v>1</v>
      </c>
      <c r="L19" s="6">
        <f t="shared" ref="L19" si="25">IF(K19=0,0,K19/$F19*100)</f>
        <v>100</v>
      </c>
      <c r="M19" s="7">
        <v>0</v>
      </c>
      <c r="N19" s="6">
        <f t="shared" ref="N19" si="26">IF(M19=0,0,M19/$F19*100)</f>
        <v>0</v>
      </c>
      <c r="O19" s="46"/>
      <c r="P19" s="46"/>
    </row>
    <row r="20" spans="1:16" ht="23.1" customHeight="1" x14ac:dyDescent="0.2">
      <c r="A20" s="157"/>
      <c r="B20" s="157"/>
      <c r="C20" s="11"/>
      <c r="D20" s="12" t="s">
        <v>34</v>
      </c>
      <c r="E20" s="9"/>
      <c r="F20" s="8">
        <f t="shared" si="3"/>
        <v>8</v>
      </c>
      <c r="G20" s="7">
        <v>0</v>
      </c>
      <c r="H20" s="6">
        <f t="shared" si="4"/>
        <v>0</v>
      </c>
      <c r="I20" s="7">
        <v>0</v>
      </c>
      <c r="J20" s="6">
        <f t="shared" si="4"/>
        <v>0</v>
      </c>
      <c r="K20" s="7">
        <v>8</v>
      </c>
      <c r="L20" s="6">
        <f t="shared" ref="L20" si="27">IF(K20=0,0,K20/$F20*100)</f>
        <v>100</v>
      </c>
      <c r="M20" s="7">
        <v>0</v>
      </c>
      <c r="N20" s="6">
        <f t="shared" ref="N20" si="28">IF(M20=0,0,M20/$F20*100)</f>
        <v>0</v>
      </c>
      <c r="O20" s="46"/>
      <c r="P20" s="46"/>
    </row>
    <row r="21" spans="1:16" ht="23.1" customHeight="1" x14ac:dyDescent="0.2">
      <c r="A21" s="157"/>
      <c r="B21" s="157"/>
      <c r="C21" s="11"/>
      <c r="D21" s="12" t="s">
        <v>33</v>
      </c>
      <c r="E21" s="9"/>
      <c r="F21" s="8">
        <f t="shared" si="3"/>
        <v>7</v>
      </c>
      <c r="G21" s="7">
        <v>0</v>
      </c>
      <c r="H21" s="6">
        <f t="shared" si="4"/>
        <v>0</v>
      </c>
      <c r="I21" s="7">
        <v>0</v>
      </c>
      <c r="J21" s="6">
        <f t="shared" si="4"/>
        <v>0</v>
      </c>
      <c r="K21" s="7">
        <v>7</v>
      </c>
      <c r="L21" s="6">
        <f t="shared" ref="L21" si="29">IF(K21=0,0,K21/$F21*100)</f>
        <v>100</v>
      </c>
      <c r="M21" s="7">
        <v>0</v>
      </c>
      <c r="N21" s="6">
        <f t="shared" ref="N21" si="30">IF(M21=0,0,M21/$F21*100)</f>
        <v>0</v>
      </c>
      <c r="O21" s="46"/>
      <c r="P21" s="46"/>
    </row>
    <row r="22" spans="1:16" ht="23.1" customHeight="1" x14ac:dyDescent="0.2">
      <c r="A22" s="157"/>
      <c r="B22" s="157"/>
      <c r="C22" s="11"/>
      <c r="D22" s="12" t="s">
        <v>32</v>
      </c>
      <c r="E22" s="9"/>
      <c r="F22" s="8">
        <f t="shared" si="3"/>
        <v>1</v>
      </c>
      <c r="G22" s="7">
        <v>0</v>
      </c>
      <c r="H22" s="6">
        <f t="shared" si="4"/>
        <v>0</v>
      </c>
      <c r="I22" s="7">
        <v>0</v>
      </c>
      <c r="J22" s="6">
        <f t="shared" si="4"/>
        <v>0</v>
      </c>
      <c r="K22" s="7">
        <v>1</v>
      </c>
      <c r="L22" s="6">
        <f t="shared" ref="L22" si="31">IF(K22=0,0,K22/$F22*100)</f>
        <v>100</v>
      </c>
      <c r="M22" s="7">
        <v>0</v>
      </c>
      <c r="N22" s="6">
        <f t="shared" ref="N22" si="32">IF(M22=0,0,M22/$F22*100)</f>
        <v>0</v>
      </c>
      <c r="O22" s="46"/>
      <c r="P22" s="46"/>
    </row>
    <row r="23" spans="1:16" ht="23.1" customHeight="1" x14ac:dyDescent="0.2">
      <c r="A23" s="157"/>
      <c r="B23" s="157"/>
      <c r="C23" s="11"/>
      <c r="D23" s="12" t="s">
        <v>31</v>
      </c>
      <c r="E23" s="9"/>
      <c r="F23" s="8">
        <f t="shared" si="3"/>
        <v>9</v>
      </c>
      <c r="G23" s="7">
        <v>0</v>
      </c>
      <c r="H23" s="6">
        <f t="shared" si="4"/>
        <v>0</v>
      </c>
      <c r="I23" s="7">
        <v>0</v>
      </c>
      <c r="J23" s="6">
        <f t="shared" si="4"/>
        <v>0</v>
      </c>
      <c r="K23" s="7">
        <v>9</v>
      </c>
      <c r="L23" s="6">
        <f t="shared" ref="L23" si="33">IF(K23=0,0,K23/$F23*100)</f>
        <v>100</v>
      </c>
      <c r="M23" s="7">
        <v>0</v>
      </c>
      <c r="N23" s="6">
        <f t="shared" ref="N23" si="34">IF(M23=0,0,M23/$F23*100)</f>
        <v>0</v>
      </c>
      <c r="O23" s="46"/>
      <c r="P23" s="46"/>
    </row>
    <row r="24" spans="1:16" ht="23.1" customHeight="1" x14ac:dyDescent="0.2">
      <c r="A24" s="157"/>
      <c r="B24" s="157"/>
      <c r="C24" s="11"/>
      <c r="D24" s="12" t="s">
        <v>30</v>
      </c>
      <c r="E24" s="9"/>
      <c r="F24" s="8">
        <f t="shared" si="3"/>
        <v>1</v>
      </c>
      <c r="G24" s="7">
        <v>0</v>
      </c>
      <c r="H24" s="6">
        <f t="shared" si="4"/>
        <v>0</v>
      </c>
      <c r="I24" s="7">
        <v>0</v>
      </c>
      <c r="J24" s="6">
        <f t="shared" si="4"/>
        <v>0</v>
      </c>
      <c r="K24" s="7">
        <v>1</v>
      </c>
      <c r="L24" s="6">
        <f t="shared" ref="L24" si="35">IF(K24=0,0,K24/$F24*100)</f>
        <v>100</v>
      </c>
      <c r="M24" s="7">
        <v>0</v>
      </c>
      <c r="N24" s="6">
        <f t="shared" ref="N24" si="36">IF(M24=0,0,M24/$F24*100)</f>
        <v>0</v>
      </c>
      <c r="O24" s="46"/>
      <c r="P24" s="46"/>
    </row>
    <row r="25" spans="1:16" ht="23.1" customHeight="1" x14ac:dyDescent="0.2">
      <c r="A25" s="157"/>
      <c r="B25" s="157"/>
      <c r="C25" s="11"/>
      <c r="D25" s="10" t="s">
        <v>29</v>
      </c>
      <c r="E25" s="9"/>
      <c r="F25" s="8">
        <f t="shared" si="3"/>
        <v>2</v>
      </c>
      <c r="G25" s="7">
        <v>0</v>
      </c>
      <c r="H25" s="6">
        <f t="shared" si="4"/>
        <v>0</v>
      </c>
      <c r="I25" s="7">
        <v>0</v>
      </c>
      <c r="J25" s="6">
        <f t="shared" si="4"/>
        <v>0</v>
      </c>
      <c r="K25" s="7">
        <v>2</v>
      </c>
      <c r="L25" s="6">
        <f t="shared" ref="L25" si="37">IF(K25=0,0,K25/$F25*100)</f>
        <v>100</v>
      </c>
      <c r="M25" s="7">
        <v>0</v>
      </c>
      <c r="N25" s="6">
        <f t="shared" ref="N25" si="38">IF(M25=0,0,M25/$F25*100)</f>
        <v>0</v>
      </c>
      <c r="O25" s="46"/>
      <c r="P25" s="46"/>
    </row>
    <row r="26" spans="1:16" ht="23.1" customHeight="1" x14ac:dyDescent="0.2">
      <c r="A26" s="157"/>
      <c r="B26" s="157"/>
      <c r="C26" s="11"/>
      <c r="D26" s="12" t="s">
        <v>28</v>
      </c>
      <c r="E26" s="9"/>
      <c r="F26" s="25">
        <f t="shared" si="3"/>
        <v>11</v>
      </c>
      <c r="G26" s="24">
        <v>0</v>
      </c>
      <c r="H26" s="6">
        <f t="shared" si="4"/>
        <v>0</v>
      </c>
      <c r="I26" s="7">
        <v>0</v>
      </c>
      <c r="J26" s="6">
        <f t="shared" si="4"/>
        <v>0</v>
      </c>
      <c r="K26" s="7">
        <v>11</v>
      </c>
      <c r="L26" s="6">
        <f t="shared" ref="L26" si="39">IF(K26=0,0,K26/$F26*100)</f>
        <v>100</v>
      </c>
      <c r="M26" s="7">
        <v>0</v>
      </c>
      <c r="N26" s="6">
        <f t="shared" ref="N26" si="40">IF(M26=0,0,M26/$F26*100)</f>
        <v>0</v>
      </c>
      <c r="O26" s="46"/>
      <c r="P26" s="46"/>
    </row>
    <row r="27" spans="1:16" ht="23.1" customHeight="1" x14ac:dyDescent="0.2">
      <c r="A27" s="157"/>
      <c r="B27" s="157"/>
      <c r="C27" s="11"/>
      <c r="D27" s="12" t="s">
        <v>27</v>
      </c>
      <c r="E27" s="9"/>
      <c r="F27" s="8">
        <f t="shared" si="3"/>
        <v>4</v>
      </c>
      <c r="G27" s="7">
        <v>1</v>
      </c>
      <c r="H27" s="6">
        <f t="shared" si="4"/>
        <v>25</v>
      </c>
      <c r="I27" s="7">
        <v>0</v>
      </c>
      <c r="J27" s="6">
        <f t="shared" si="4"/>
        <v>0</v>
      </c>
      <c r="K27" s="7">
        <v>3</v>
      </c>
      <c r="L27" s="6">
        <f t="shared" ref="L27" si="41">IF(K27=0,0,K27/$F27*100)</f>
        <v>75</v>
      </c>
      <c r="M27" s="7">
        <v>0</v>
      </c>
      <c r="N27" s="6">
        <f t="shared" ref="N27" si="42">IF(M27=0,0,M27/$F27*100)</f>
        <v>0</v>
      </c>
      <c r="O27" s="46"/>
      <c r="P27" s="46"/>
    </row>
    <row r="28" spans="1:16" ht="23.1" customHeight="1" x14ac:dyDescent="0.2">
      <c r="A28" s="157"/>
      <c r="B28" s="157"/>
      <c r="C28" s="11"/>
      <c r="D28" s="12" t="s">
        <v>26</v>
      </c>
      <c r="E28" s="9"/>
      <c r="F28" s="8">
        <f t="shared" si="3"/>
        <v>5</v>
      </c>
      <c r="G28" s="7">
        <v>1</v>
      </c>
      <c r="H28" s="6">
        <f t="shared" si="4"/>
        <v>20</v>
      </c>
      <c r="I28" s="7">
        <v>0</v>
      </c>
      <c r="J28" s="6">
        <f t="shared" si="4"/>
        <v>0</v>
      </c>
      <c r="K28" s="7">
        <v>4</v>
      </c>
      <c r="L28" s="6">
        <f t="shared" ref="L28" si="43">IF(K28=0,0,K28/$F28*100)</f>
        <v>80</v>
      </c>
      <c r="M28" s="7">
        <v>0</v>
      </c>
      <c r="N28" s="6">
        <f t="shared" ref="N28" si="44">IF(M28=0,0,M28/$F28*100)</f>
        <v>0</v>
      </c>
      <c r="O28" s="46"/>
      <c r="P28" s="46"/>
    </row>
    <row r="29" spans="1:16" ht="23.1" customHeight="1" x14ac:dyDescent="0.2">
      <c r="A29" s="157"/>
      <c r="B29" s="157"/>
      <c r="C29" s="11"/>
      <c r="D29" s="12" t="s">
        <v>25</v>
      </c>
      <c r="E29" s="9"/>
      <c r="F29" s="8">
        <f t="shared" si="3"/>
        <v>13</v>
      </c>
      <c r="G29" s="7">
        <v>2</v>
      </c>
      <c r="H29" s="6">
        <f t="shared" si="4"/>
        <v>15.384615384615385</v>
      </c>
      <c r="I29" s="7">
        <v>0</v>
      </c>
      <c r="J29" s="6">
        <f t="shared" si="4"/>
        <v>0</v>
      </c>
      <c r="K29" s="7">
        <v>11</v>
      </c>
      <c r="L29" s="6">
        <f t="shared" ref="L29" si="45">IF(K29=0,0,K29/$F29*100)</f>
        <v>84.615384615384613</v>
      </c>
      <c r="M29" s="7">
        <v>0</v>
      </c>
      <c r="N29" s="6">
        <f t="shared" ref="N29" si="46">IF(M29=0,0,M29/$F29*100)</f>
        <v>0</v>
      </c>
      <c r="O29" s="46"/>
      <c r="P29" s="46"/>
    </row>
    <row r="30" spans="1:16" ht="23.1" customHeight="1" x14ac:dyDescent="0.2">
      <c r="A30" s="157"/>
      <c r="B30" s="157"/>
      <c r="C30" s="11"/>
      <c r="D30" s="12" t="s">
        <v>24</v>
      </c>
      <c r="E30" s="9"/>
      <c r="F30" s="8">
        <f t="shared" si="3"/>
        <v>5</v>
      </c>
      <c r="G30" s="7">
        <v>1</v>
      </c>
      <c r="H30" s="6">
        <f t="shared" si="4"/>
        <v>20</v>
      </c>
      <c r="I30" s="7">
        <v>0</v>
      </c>
      <c r="J30" s="6">
        <f t="shared" si="4"/>
        <v>0</v>
      </c>
      <c r="K30" s="7">
        <v>4</v>
      </c>
      <c r="L30" s="6">
        <f t="shared" ref="L30" si="47">IF(K30=0,0,K30/$F30*100)</f>
        <v>80</v>
      </c>
      <c r="M30" s="7">
        <v>0</v>
      </c>
      <c r="N30" s="6">
        <f t="shared" ref="N30" si="48">IF(M30=0,0,M30/$F30*100)</f>
        <v>0</v>
      </c>
      <c r="O30" s="46"/>
      <c r="P30" s="46"/>
    </row>
    <row r="31" spans="1:16" ht="23.1" customHeight="1" x14ac:dyDescent="0.2">
      <c r="A31" s="157"/>
      <c r="B31" s="157"/>
      <c r="C31" s="11"/>
      <c r="D31" s="12" t="s">
        <v>23</v>
      </c>
      <c r="E31" s="9"/>
      <c r="F31" s="8">
        <f t="shared" si="3"/>
        <v>33</v>
      </c>
      <c r="G31" s="7">
        <v>3</v>
      </c>
      <c r="H31" s="6">
        <f t="shared" si="4"/>
        <v>9.0909090909090917</v>
      </c>
      <c r="I31" s="7">
        <v>2</v>
      </c>
      <c r="J31" s="6">
        <f t="shared" si="4"/>
        <v>6.0606060606060606</v>
      </c>
      <c r="K31" s="7">
        <v>27</v>
      </c>
      <c r="L31" s="6">
        <f t="shared" ref="L31" si="49">IF(K31=0,0,K31/$F31*100)</f>
        <v>81.818181818181827</v>
      </c>
      <c r="M31" s="7">
        <v>1</v>
      </c>
      <c r="N31" s="6">
        <f t="shared" ref="N31" si="50">IF(M31=0,0,M31/$F31*100)</f>
        <v>3.0303030303030303</v>
      </c>
      <c r="O31" s="46"/>
      <c r="P31" s="46"/>
    </row>
    <row r="32" spans="1:16" ht="23.1" customHeight="1" x14ac:dyDescent="0.2">
      <c r="A32" s="157"/>
      <c r="B32" s="157"/>
      <c r="C32" s="11"/>
      <c r="D32" s="12" t="s">
        <v>22</v>
      </c>
      <c r="E32" s="9"/>
      <c r="F32" s="8">
        <f t="shared" si="3"/>
        <v>5</v>
      </c>
      <c r="G32" s="7">
        <v>2</v>
      </c>
      <c r="H32" s="6">
        <f t="shared" si="4"/>
        <v>40</v>
      </c>
      <c r="I32" s="7">
        <v>0</v>
      </c>
      <c r="J32" s="6">
        <f t="shared" si="4"/>
        <v>0</v>
      </c>
      <c r="K32" s="7">
        <v>3</v>
      </c>
      <c r="L32" s="6">
        <f t="shared" ref="L32" si="51">IF(K32=0,0,K32/$F32*100)</f>
        <v>60</v>
      </c>
      <c r="M32" s="7">
        <v>0</v>
      </c>
      <c r="N32" s="6">
        <f t="shared" ref="N32" si="52">IF(M32=0,0,M32/$F32*100)</f>
        <v>0</v>
      </c>
      <c r="O32" s="46"/>
      <c r="P32" s="46"/>
    </row>
    <row r="33" spans="1:16" ht="24" customHeight="1" x14ac:dyDescent="0.2">
      <c r="A33" s="157"/>
      <c r="B33" s="157"/>
      <c r="C33" s="11"/>
      <c r="D33" s="12" t="s">
        <v>21</v>
      </c>
      <c r="E33" s="9"/>
      <c r="F33" s="8">
        <f t="shared" si="3"/>
        <v>32</v>
      </c>
      <c r="G33" s="7">
        <v>6</v>
      </c>
      <c r="H33" s="6">
        <f t="shared" si="4"/>
        <v>18.75</v>
      </c>
      <c r="I33" s="7">
        <v>2</v>
      </c>
      <c r="J33" s="6">
        <f t="shared" si="4"/>
        <v>6.25</v>
      </c>
      <c r="K33" s="7">
        <v>24</v>
      </c>
      <c r="L33" s="6">
        <f t="shared" ref="L33" si="53">IF(K33=0,0,K33/$F33*100)</f>
        <v>75</v>
      </c>
      <c r="M33" s="7">
        <v>0</v>
      </c>
      <c r="N33" s="6">
        <f t="shared" ref="N33" si="54">IF(M33=0,0,M33/$F33*100)</f>
        <v>0</v>
      </c>
      <c r="O33" s="46"/>
      <c r="P33" s="46"/>
    </row>
    <row r="34" spans="1:16" ht="23.1" customHeight="1" x14ac:dyDescent="0.2">
      <c r="A34" s="157"/>
      <c r="B34" s="157"/>
      <c r="C34" s="11"/>
      <c r="D34" s="12" t="s">
        <v>20</v>
      </c>
      <c r="E34" s="9"/>
      <c r="F34" s="8">
        <f t="shared" si="3"/>
        <v>17</v>
      </c>
      <c r="G34" s="7">
        <v>1</v>
      </c>
      <c r="H34" s="6">
        <f t="shared" si="4"/>
        <v>5.8823529411764701</v>
      </c>
      <c r="I34" s="7">
        <v>1</v>
      </c>
      <c r="J34" s="6">
        <f t="shared" si="4"/>
        <v>5.8823529411764701</v>
      </c>
      <c r="K34" s="7">
        <v>15</v>
      </c>
      <c r="L34" s="6">
        <f t="shared" ref="L34" si="55">IF(K34=0,0,K34/$F34*100)</f>
        <v>88.235294117647058</v>
      </c>
      <c r="M34" s="7">
        <v>0</v>
      </c>
      <c r="N34" s="6">
        <f t="shared" ref="N34" si="56">IF(M34=0,0,M34/$F34*100)</f>
        <v>0</v>
      </c>
      <c r="O34" s="46"/>
      <c r="P34" s="46"/>
    </row>
    <row r="35" spans="1:16" ht="23.1" customHeight="1" x14ac:dyDescent="0.2">
      <c r="A35" s="157"/>
      <c r="B35" s="157"/>
      <c r="C35" s="11"/>
      <c r="D35" s="12" t="s">
        <v>19</v>
      </c>
      <c r="E35" s="9"/>
      <c r="F35" s="8">
        <f t="shared" si="3"/>
        <v>8</v>
      </c>
      <c r="G35" s="7">
        <v>0</v>
      </c>
      <c r="H35" s="6">
        <f t="shared" si="4"/>
        <v>0</v>
      </c>
      <c r="I35" s="7">
        <v>0</v>
      </c>
      <c r="J35" s="6">
        <f t="shared" si="4"/>
        <v>0</v>
      </c>
      <c r="K35" s="7">
        <v>8</v>
      </c>
      <c r="L35" s="6">
        <f t="shared" ref="L35" si="57">IF(K35=0,0,K35/$F35*100)</f>
        <v>100</v>
      </c>
      <c r="M35" s="7">
        <v>0</v>
      </c>
      <c r="N35" s="6">
        <f t="shared" ref="N35" si="58">IF(M35=0,0,M35/$F35*100)</f>
        <v>0</v>
      </c>
      <c r="O35" s="46"/>
      <c r="P35" s="46"/>
    </row>
    <row r="36" spans="1:16" ht="23.1" customHeight="1" x14ac:dyDescent="0.2">
      <c r="A36" s="157"/>
      <c r="B36" s="157"/>
      <c r="C36" s="11"/>
      <c r="D36" s="12" t="s">
        <v>18</v>
      </c>
      <c r="E36" s="9"/>
      <c r="F36" s="8">
        <f t="shared" si="3"/>
        <v>14</v>
      </c>
      <c r="G36" s="7">
        <v>1</v>
      </c>
      <c r="H36" s="6">
        <f t="shared" si="4"/>
        <v>7.1428571428571423</v>
      </c>
      <c r="I36" s="7">
        <v>0</v>
      </c>
      <c r="J36" s="6">
        <f t="shared" si="4"/>
        <v>0</v>
      </c>
      <c r="K36" s="7">
        <v>13</v>
      </c>
      <c r="L36" s="6">
        <f t="shared" ref="L36" si="59">IF(K36=0,0,K36/$F36*100)</f>
        <v>92.857142857142861</v>
      </c>
      <c r="M36" s="7">
        <v>0</v>
      </c>
      <c r="N36" s="6">
        <f t="shared" ref="N36" si="60">IF(M36=0,0,M36/$F36*100)</f>
        <v>0</v>
      </c>
      <c r="O36" s="46"/>
      <c r="P36" s="46"/>
    </row>
    <row r="37" spans="1:16" ht="23.1" customHeight="1" x14ac:dyDescent="0.2">
      <c r="A37" s="157"/>
      <c r="B37" s="158"/>
      <c r="C37" s="11"/>
      <c r="D37" s="12" t="s">
        <v>17</v>
      </c>
      <c r="E37" s="9"/>
      <c r="F37" s="8">
        <f t="shared" si="3"/>
        <v>8</v>
      </c>
      <c r="G37" s="7">
        <v>3</v>
      </c>
      <c r="H37" s="6">
        <f t="shared" si="4"/>
        <v>37.5</v>
      </c>
      <c r="I37" s="7">
        <v>0</v>
      </c>
      <c r="J37" s="6">
        <f t="shared" si="4"/>
        <v>0</v>
      </c>
      <c r="K37" s="7">
        <v>5</v>
      </c>
      <c r="L37" s="6">
        <f t="shared" ref="L37" si="61">IF(K37=0,0,K37/$F37*100)</f>
        <v>62.5</v>
      </c>
      <c r="M37" s="7">
        <v>0</v>
      </c>
      <c r="N37" s="6">
        <f t="shared" ref="N37" si="62">IF(M37=0,0,M37/$F37*100)</f>
        <v>0</v>
      </c>
      <c r="O37" s="46"/>
      <c r="P37" s="46"/>
    </row>
    <row r="38" spans="1:16" ht="23.1" customHeight="1" x14ac:dyDescent="0.2">
      <c r="A38" s="157"/>
      <c r="B38" s="156" t="s">
        <v>16</v>
      </c>
      <c r="C38" s="11"/>
      <c r="D38" s="12" t="s">
        <v>15</v>
      </c>
      <c r="E38" s="9"/>
      <c r="F38" s="8">
        <f t="shared" si="3"/>
        <v>681</v>
      </c>
      <c r="G38" s="7">
        <f>SUM(G39:G53)</f>
        <v>124</v>
      </c>
      <c r="H38" s="6">
        <f t="shared" si="4"/>
        <v>18.208516886930983</v>
      </c>
      <c r="I38" s="7">
        <f>SUM(I39:I53)</f>
        <v>24</v>
      </c>
      <c r="J38" s="6">
        <f t="shared" si="4"/>
        <v>3.5242290748898681</v>
      </c>
      <c r="K38" s="7">
        <f>SUM(K39:K53)</f>
        <v>524</v>
      </c>
      <c r="L38" s="6">
        <f t="shared" ref="L38" si="63">IF(K38=0,0,K38/$F38*100)</f>
        <v>76.945668135095445</v>
      </c>
      <c r="M38" s="7">
        <f>SUM(M39:M53)</f>
        <v>9</v>
      </c>
      <c r="N38" s="6">
        <f t="shared" ref="N38" si="64">IF(M38=0,0,M38/$F38*100)</f>
        <v>1.3215859030837005</v>
      </c>
      <c r="O38" s="46"/>
      <c r="P38" s="46"/>
    </row>
    <row r="39" spans="1:16" ht="23.1" customHeight="1" x14ac:dyDescent="0.2">
      <c r="A39" s="157"/>
      <c r="B39" s="157"/>
      <c r="C39" s="11"/>
      <c r="D39" s="12" t="s">
        <v>14</v>
      </c>
      <c r="E39" s="9"/>
      <c r="F39" s="8">
        <f t="shared" si="3"/>
        <v>6</v>
      </c>
      <c r="G39" s="7">
        <v>0</v>
      </c>
      <c r="H39" s="6">
        <f t="shared" si="4"/>
        <v>0</v>
      </c>
      <c r="I39" s="7">
        <v>1</v>
      </c>
      <c r="J39" s="6">
        <f t="shared" si="4"/>
        <v>16.666666666666664</v>
      </c>
      <c r="K39" s="7">
        <v>5</v>
      </c>
      <c r="L39" s="6">
        <f t="shared" ref="L39" si="65">IF(K39=0,0,K39/$F39*100)</f>
        <v>83.333333333333343</v>
      </c>
      <c r="M39" s="7">
        <v>0</v>
      </c>
      <c r="N39" s="6">
        <f t="shared" ref="N39" si="66">IF(M39=0,0,M39/$F39*100)</f>
        <v>0</v>
      </c>
      <c r="O39" s="46"/>
      <c r="P39" s="46"/>
    </row>
    <row r="40" spans="1:16" ht="23.1" customHeight="1" x14ac:dyDescent="0.2">
      <c r="A40" s="157"/>
      <c r="B40" s="157"/>
      <c r="C40" s="11"/>
      <c r="D40" s="12" t="s">
        <v>13</v>
      </c>
      <c r="E40" s="9"/>
      <c r="F40" s="8">
        <f t="shared" si="3"/>
        <v>77</v>
      </c>
      <c r="G40" s="7">
        <v>6</v>
      </c>
      <c r="H40" s="6">
        <f t="shared" si="4"/>
        <v>7.7922077922077921</v>
      </c>
      <c r="I40" s="7">
        <v>3</v>
      </c>
      <c r="J40" s="6">
        <f t="shared" si="4"/>
        <v>3.8961038961038961</v>
      </c>
      <c r="K40" s="7">
        <v>68</v>
      </c>
      <c r="L40" s="6">
        <f t="shared" ref="L40" si="67">IF(K40=0,0,K40/$F40*100)</f>
        <v>88.311688311688314</v>
      </c>
      <c r="M40" s="7">
        <v>0</v>
      </c>
      <c r="N40" s="6">
        <f t="shared" ref="N40" si="68">IF(M40=0,0,M40/$F40*100)</f>
        <v>0</v>
      </c>
      <c r="O40" s="46"/>
      <c r="P40" s="46"/>
    </row>
    <row r="41" spans="1:16" ht="23.1" customHeight="1" x14ac:dyDescent="0.2">
      <c r="A41" s="157"/>
      <c r="B41" s="157"/>
      <c r="C41" s="11"/>
      <c r="D41" s="12" t="s">
        <v>12</v>
      </c>
      <c r="E41" s="9"/>
      <c r="F41" s="8">
        <f t="shared" si="3"/>
        <v>13</v>
      </c>
      <c r="G41" s="7">
        <v>1</v>
      </c>
      <c r="H41" s="6">
        <f t="shared" si="4"/>
        <v>7.6923076923076925</v>
      </c>
      <c r="I41" s="7">
        <v>0</v>
      </c>
      <c r="J41" s="6">
        <f t="shared" si="4"/>
        <v>0</v>
      </c>
      <c r="K41" s="7">
        <v>11</v>
      </c>
      <c r="L41" s="6">
        <f t="shared" ref="L41" si="69">IF(K41=0,0,K41/$F41*100)</f>
        <v>84.615384615384613</v>
      </c>
      <c r="M41" s="7">
        <v>1</v>
      </c>
      <c r="N41" s="6">
        <f t="shared" ref="N41" si="70">IF(M41=0,0,M41/$F41*100)</f>
        <v>7.6923076923076925</v>
      </c>
      <c r="O41" s="46"/>
      <c r="P41" s="46"/>
    </row>
    <row r="42" spans="1:16" ht="23.1" customHeight="1" x14ac:dyDescent="0.2">
      <c r="A42" s="157"/>
      <c r="B42" s="157"/>
      <c r="C42" s="11"/>
      <c r="D42" s="12" t="s">
        <v>11</v>
      </c>
      <c r="E42" s="9"/>
      <c r="F42" s="8">
        <f t="shared" si="3"/>
        <v>15</v>
      </c>
      <c r="G42" s="7">
        <v>0</v>
      </c>
      <c r="H42" s="6">
        <f t="shared" si="4"/>
        <v>0</v>
      </c>
      <c r="I42" s="7">
        <v>1</v>
      </c>
      <c r="J42" s="6">
        <f t="shared" si="4"/>
        <v>6.666666666666667</v>
      </c>
      <c r="K42" s="7">
        <v>13</v>
      </c>
      <c r="L42" s="6">
        <f t="shared" ref="L42" si="71">IF(K42=0,0,K42/$F42*100)</f>
        <v>86.666666666666671</v>
      </c>
      <c r="M42" s="7">
        <v>1</v>
      </c>
      <c r="N42" s="6">
        <f t="shared" ref="N42" si="72">IF(M42=0,0,M42/$F42*100)</f>
        <v>6.666666666666667</v>
      </c>
      <c r="O42" s="46"/>
      <c r="P42" s="46"/>
    </row>
    <row r="43" spans="1:16" ht="23.1" customHeight="1" x14ac:dyDescent="0.2">
      <c r="A43" s="157"/>
      <c r="B43" s="157"/>
      <c r="C43" s="11"/>
      <c r="D43" s="12" t="s">
        <v>10</v>
      </c>
      <c r="E43" s="9"/>
      <c r="F43" s="8">
        <f t="shared" si="3"/>
        <v>38</v>
      </c>
      <c r="G43" s="7">
        <v>6</v>
      </c>
      <c r="H43" s="6">
        <f t="shared" si="4"/>
        <v>15.789473684210526</v>
      </c>
      <c r="I43" s="7">
        <v>0</v>
      </c>
      <c r="J43" s="6">
        <f t="shared" si="4"/>
        <v>0</v>
      </c>
      <c r="K43" s="7">
        <v>32</v>
      </c>
      <c r="L43" s="6">
        <f t="shared" ref="L43" si="73">IF(K43=0,0,K43/$F43*100)</f>
        <v>84.210526315789465</v>
      </c>
      <c r="M43" s="7">
        <v>0</v>
      </c>
      <c r="N43" s="6">
        <f t="shared" ref="N43" si="74">IF(M43=0,0,M43/$F43*100)</f>
        <v>0</v>
      </c>
      <c r="O43" s="46"/>
      <c r="P43" s="46"/>
    </row>
    <row r="44" spans="1:16" ht="23.1" customHeight="1" x14ac:dyDescent="0.2">
      <c r="A44" s="157"/>
      <c r="B44" s="157"/>
      <c r="C44" s="11"/>
      <c r="D44" s="12" t="s">
        <v>9</v>
      </c>
      <c r="E44" s="9"/>
      <c r="F44" s="8">
        <f t="shared" si="3"/>
        <v>154</v>
      </c>
      <c r="G44" s="7">
        <v>28</v>
      </c>
      <c r="H44" s="6">
        <f t="shared" si="4"/>
        <v>18.181818181818183</v>
      </c>
      <c r="I44" s="7">
        <v>9</v>
      </c>
      <c r="J44" s="6">
        <f t="shared" si="4"/>
        <v>5.8441558441558437</v>
      </c>
      <c r="K44" s="7">
        <v>114</v>
      </c>
      <c r="L44" s="6">
        <f t="shared" ref="L44" si="75">IF(K44=0,0,K44/$F44*100)</f>
        <v>74.025974025974023</v>
      </c>
      <c r="M44" s="7">
        <v>3</v>
      </c>
      <c r="N44" s="6">
        <f t="shared" ref="N44" si="76">IF(M44=0,0,M44/$F44*100)</f>
        <v>1.948051948051948</v>
      </c>
      <c r="O44" s="46"/>
      <c r="P44" s="46"/>
    </row>
    <row r="45" spans="1:16" ht="23.1" customHeight="1" x14ac:dyDescent="0.2">
      <c r="A45" s="157"/>
      <c r="B45" s="157"/>
      <c r="C45" s="11"/>
      <c r="D45" s="12" t="s">
        <v>8</v>
      </c>
      <c r="E45" s="9"/>
      <c r="F45" s="8">
        <f t="shared" si="3"/>
        <v>22</v>
      </c>
      <c r="G45" s="7">
        <v>5</v>
      </c>
      <c r="H45" s="6">
        <f t="shared" si="4"/>
        <v>22.727272727272727</v>
      </c>
      <c r="I45" s="7">
        <v>0</v>
      </c>
      <c r="J45" s="6">
        <f t="shared" si="4"/>
        <v>0</v>
      </c>
      <c r="K45" s="7">
        <v>17</v>
      </c>
      <c r="L45" s="6">
        <f t="shared" ref="L45" si="77">IF(K45=0,0,K45/$F45*100)</f>
        <v>77.272727272727266</v>
      </c>
      <c r="M45" s="7">
        <v>0</v>
      </c>
      <c r="N45" s="6">
        <f t="shared" ref="N45" si="78">IF(M45=0,0,M45/$F45*100)</f>
        <v>0</v>
      </c>
      <c r="O45" s="46"/>
      <c r="P45" s="46"/>
    </row>
    <row r="46" spans="1:16" ht="23.1" customHeight="1" x14ac:dyDescent="0.2">
      <c r="A46" s="157"/>
      <c r="B46" s="157"/>
      <c r="C46" s="11"/>
      <c r="D46" s="12" t="s">
        <v>7</v>
      </c>
      <c r="E46" s="9"/>
      <c r="F46" s="8">
        <f t="shared" si="3"/>
        <v>10</v>
      </c>
      <c r="G46" s="7">
        <v>2</v>
      </c>
      <c r="H46" s="6">
        <f t="shared" si="4"/>
        <v>20</v>
      </c>
      <c r="I46" s="7">
        <v>1</v>
      </c>
      <c r="J46" s="6">
        <f t="shared" si="4"/>
        <v>10</v>
      </c>
      <c r="K46" s="7">
        <v>7</v>
      </c>
      <c r="L46" s="6">
        <f t="shared" ref="L46" si="79">IF(K46=0,0,K46/$F46*100)</f>
        <v>70</v>
      </c>
      <c r="M46" s="7">
        <v>0</v>
      </c>
      <c r="N46" s="6">
        <f t="shared" ref="N46" si="80">IF(M46=0,0,M46/$F46*100)</f>
        <v>0</v>
      </c>
      <c r="O46" s="46"/>
      <c r="P46" s="46"/>
    </row>
    <row r="47" spans="1:16" ht="24" customHeight="1" x14ac:dyDescent="0.2">
      <c r="A47" s="157"/>
      <c r="B47" s="157"/>
      <c r="C47" s="11"/>
      <c r="D47" s="10" t="s">
        <v>6</v>
      </c>
      <c r="E47" s="9"/>
      <c r="F47" s="8">
        <f t="shared" si="3"/>
        <v>17</v>
      </c>
      <c r="G47" s="7">
        <v>1</v>
      </c>
      <c r="H47" s="6">
        <f t="shared" si="4"/>
        <v>5.8823529411764701</v>
      </c>
      <c r="I47" s="7">
        <v>0</v>
      </c>
      <c r="J47" s="6">
        <f t="shared" si="4"/>
        <v>0</v>
      </c>
      <c r="K47" s="7">
        <v>16</v>
      </c>
      <c r="L47" s="6">
        <f t="shared" ref="L47" si="81">IF(K47=0,0,K47/$F47*100)</f>
        <v>94.117647058823522</v>
      </c>
      <c r="M47" s="7">
        <v>0</v>
      </c>
      <c r="N47" s="6">
        <f t="shared" ref="N47" si="82">IF(M47=0,0,M47/$F47*100)</f>
        <v>0</v>
      </c>
      <c r="O47" s="46"/>
      <c r="P47" s="46"/>
    </row>
    <row r="48" spans="1:16" ht="23.1" customHeight="1" x14ac:dyDescent="0.2">
      <c r="A48" s="157"/>
      <c r="B48" s="157"/>
      <c r="C48" s="11"/>
      <c r="D48" s="12" t="s">
        <v>5</v>
      </c>
      <c r="E48" s="9"/>
      <c r="F48" s="8">
        <f t="shared" si="3"/>
        <v>41</v>
      </c>
      <c r="G48" s="7">
        <v>5</v>
      </c>
      <c r="H48" s="6">
        <f t="shared" si="4"/>
        <v>12.195121951219512</v>
      </c>
      <c r="I48" s="7">
        <v>0</v>
      </c>
      <c r="J48" s="6">
        <f t="shared" si="4"/>
        <v>0</v>
      </c>
      <c r="K48" s="7">
        <v>34</v>
      </c>
      <c r="L48" s="6">
        <f t="shared" ref="L48" si="83">IF(K48=0,0,K48/$F48*100)</f>
        <v>82.926829268292678</v>
      </c>
      <c r="M48" s="7">
        <v>2</v>
      </c>
      <c r="N48" s="6">
        <f t="shared" ref="N48" si="84">IF(M48=0,0,M48/$F48*100)</f>
        <v>4.8780487804878048</v>
      </c>
      <c r="O48" s="46"/>
      <c r="P48" s="46"/>
    </row>
    <row r="49" spans="1:16" ht="23.1" customHeight="1" x14ac:dyDescent="0.2">
      <c r="A49" s="157"/>
      <c r="B49" s="157"/>
      <c r="C49" s="11"/>
      <c r="D49" s="12" t="s">
        <v>4</v>
      </c>
      <c r="E49" s="9"/>
      <c r="F49" s="8">
        <f t="shared" si="3"/>
        <v>23</v>
      </c>
      <c r="G49" s="7">
        <v>2</v>
      </c>
      <c r="H49" s="6">
        <f t="shared" si="4"/>
        <v>8.695652173913043</v>
      </c>
      <c r="I49" s="7">
        <v>1</v>
      </c>
      <c r="J49" s="6">
        <f t="shared" si="4"/>
        <v>4.3478260869565215</v>
      </c>
      <c r="K49" s="7">
        <v>20</v>
      </c>
      <c r="L49" s="6">
        <f t="shared" ref="L49" si="85">IF(K49=0,0,K49/$F49*100)</f>
        <v>86.956521739130437</v>
      </c>
      <c r="M49" s="7">
        <v>0</v>
      </c>
      <c r="N49" s="6">
        <f t="shared" ref="N49" si="86">IF(M49=0,0,M49/$F49*100)</f>
        <v>0</v>
      </c>
      <c r="O49" s="46"/>
      <c r="P49" s="46"/>
    </row>
    <row r="50" spans="1:16" ht="23.1" customHeight="1" x14ac:dyDescent="0.2">
      <c r="A50" s="157"/>
      <c r="B50" s="157"/>
      <c r="C50" s="11"/>
      <c r="D50" s="12" t="s">
        <v>3</v>
      </c>
      <c r="E50" s="9"/>
      <c r="F50" s="8">
        <f t="shared" si="3"/>
        <v>24</v>
      </c>
      <c r="G50" s="7">
        <v>15</v>
      </c>
      <c r="H50" s="6">
        <f t="shared" si="4"/>
        <v>62.5</v>
      </c>
      <c r="I50" s="7">
        <v>0</v>
      </c>
      <c r="J50" s="6">
        <f t="shared" si="4"/>
        <v>0</v>
      </c>
      <c r="K50" s="7">
        <v>9</v>
      </c>
      <c r="L50" s="6">
        <f t="shared" ref="L50" si="87">IF(K50=0,0,K50/$F50*100)</f>
        <v>37.5</v>
      </c>
      <c r="M50" s="7">
        <v>0</v>
      </c>
      <c r="N50" s="6">
        <f t="shared" ref="N50" si="88">IF(M50=0,0,M50/$F50*100)</f>
        <v>0</v>
      </c>
      <c r="O50" s="46"/>
      <c r="P50" s="46"/>
    </row>
    <row r="51" spans="1:16" ht="23.1" customHeight="1" x14ac:dyDescent="0.2">
      <c r="A51" s="157"/>
      <c r="B51" s="157"/>
      <c r="C51" s="11"/>
      <c r="D51" s="12" t="s">
        <v>2</v>
      </c>
      <c r="E51" s="9"/>
      <c r="F51" s="8">
        <f t="shared" si="3"/>
        <v>159</v>
      </c>
      <c r="G51" s="7">
        <v>35</v>
      </c>
      <c r="H51" s="6">
        <f t="shared" si="4"/>
        <v>22.012578616352201</v>
      </c>
      <c r="I51" s="7">
        <v>5</v>
      </c>
      <c r="J51" s="6">
        <f t="shared" si="4"/>
        <v>3.1446540880503147</v>
      </c>
      <c r="K51" s="7">
        <v>117</v>
      </c>
      <c r="L51" s="6">
        <f t="shared" ref="L51" si="89">IF(K51=0,0,K51/$F51*100)</f>
        <v>73.584905660377359</v>
      </c>
      <c r="M51" s="7">
        <v>2</v>
      </c>
      <c r="N51" s="6">
        <f t="shared" ref="N51" si="90">IF(M51=0,0,M51/$F51*100)</f>
        <v>1.257861635220126</v>
      </c>
      <c r="O51" s="46"/>
      <c r="P51" s="46"/>
    </row>
    <row r="52" spans="1:16" ht="23.1" customHeight="1" x14ac:dyDescent="0.2">
      <c r="A52" s="157"/>
      <c r="B52" s="157"/>
      <c r="C52" s="11"/>
      <c r="D52" s="12" t="s">
        <v>1</v>
      </c>
      <c r="E52" s="9"/>
      <c r="F52" s="8">
        <f t="shared" si="3"/>
        <v>21</v>
      </c>
      <c r="G52" s="7">
        <v>7</v>
      </c>
      <c r="H52" s="6">
        <f t="shared" si="4"/>
        <v>33.333333333333329</v>
      </c>
      <c r="I52" s="7">
        <v>0</v>
      </c>
      <c r="J52" s="6">
        <f t="shared" si="4"/>
        <v>0</v>
      </c>
      <c r="K52" s="7">
        <v>14</v>
      </c>
      <c r="L52" s="6">
        <f t="shared" ref="L52" si="91">IF(K52=0,0,K52/$F52*100)</f>
        <v>66.666666666666657</v>
      </c>
      <c r="M52" s="7">
        <v>0</v>
      </c>
      <c r="N52" s="6">
        <f t="shared" ref="N52" si="92">IF(M52=0,0,M52/$F52*100)</f>
        <v>0</v>
      </c>
      <c r="O52" s="46"/>
      <c r="P52" s="46"/>
    </row>
    <row r="53" spans="1:16" ht="24" customHeight="1" x14ac:dyDescent="0.2">
      <c r="A53" s="158"/>
      <c r="B53" s="158"/>
      <c r="C53" s="11"/>
      <c r="D53" s="10" t="s">
        <v>0</v>
      </c>
      <c r="E53" s="9"/>
      <c r="F53" s="8">
        <f t="shared" si="3"/>
        <v>61</v>
      </c>
      <c r="G53" s="7">
        <v>11</v>
      </c>
      <c r="H53" s="6">
        <f t="shared" si="4"/>
        <v>18.032786885245901</v>
      </c>
      <c r="I53" s="7">
        <v>3</v>
      </c>
      <c r="J53" s="6">
        <f t="shared" si="4"/>
        <v>4.918032786885246</v>
      </c>
      <c r="K53" s="7">
        <v>47</v>
      </c>
      <c r="L53" s="6">
        <f t="shared" ref="L53" si="93">IF(K53=0,0,K53/$F53*100)</f>
        <v>77.049180327868854</v>
      </c>
      <c r="M53" s="7">
        <v>0</v>
      </c>
      <c r="N53" s="6">
        <f t="shared" ref="N53" si="94">IF(M53=0,0,M53/$F53*100)</f>
        <v>0</v>
      </c>
      <c r="O53" s="46"/>
      <c r="P53" s="46"/>
    </row>
    <row r="55" spans="1:16" ht="12.75" customHeight="1" x14ac:dyDescent="0.2"/>
    <row r="56" spans="1:16" ht="12.75" customHeight="1" x14ac:dyDescent="0.2"/>
    <row r="57" spans="1:16" x14ac:dyDescent="0.2">
      <c r="D57" s="3"/>
    </row>
    <row r="58" spans="1:16" x14ac:dyDescent="0.2">
      <c r="H58" s="46"/>
    </row>
    <row r="60" spans="1:16" x14ac:dyDescent="0.2">
      <c r="H60" s="46"/>
    </row>
    <row r="62" spans="1:16" x14ac:dyDescent="0.2">
      <c r="H62" s="46"/>
    </row>
    <row r="64" spans="1:16" x14ac:dyDescent="0.2">
      <c r="D64" s="3"/>
      <c r="H64" s="46"/>
    </row>
    <row r="66" spans="4:8" x14ac:dyDescent="0.2">
      <c r="H66" s="46"/>
    </row>
    <row r="68" spans="4:8" x14ac:dyDescent="0.2">
      <c r="H68" s="46"/>
    </row>
    <row r="70" spans="4:8" x14ac:dyDescent="0.2">
      <c r="H70" s="46"/>
    </row>
    <row r="71" spans="4:8" ht="13.5" customHeight="1" x14ac:dyDescent="0.2"/>
    <row r="72" spans="4:8" ht="13.5" customHeight="1" x14ac:dyDescent="0.2">
      <c r="D72" s="3"/>
      <c r="H72" s="46"/>
    </row>
    <row r="74" spans="4:8" x14ac:dyDescent="0.2">
      <c r="H74" s="46"/>
    </row>
    <row r="76" spans="4:8" x14ac:dyDescent="0.2">
      <c r="H76" s="46"/>
    </row>
    <row r="78" spans="4:8" x14ac:dyDescent="0.2">
      <c r="H78" s="46"/>
    </row>
    <row r="80" spans="4:8" x14ac:dyDescent="0.2">
      <c r="D80" s="3"/>
      <c r="H80" s="46"/>
    </row>
    <row r="82" spans="4:8" x14ac:dyDescent="0.2">
      <c r="H82" s="46"/>
    </row>
    <row r="83" spans="4:8" ht="12.75" customHeight="1" x14ac:dyDescent="0.2"/>
    <row r="84" spans="4:8" ht="12.75" customHeight="1" x14ac:dyDescent="0.2">
      <c r="D84" s="3"/>
      <c r="H84" s="46"/>
    </row>
    <row r="86" spans="4:8" x14ac:dyDescent="0.2">
      <c r="H86" s="46"/>
    </row>
    <row r="88" spans="4:8" x14ac:dyDescent="0.2">
      <c r="D88" s="3"/>
      <c r="H88" s="46"/>
    </row>
    <row r="90" spans="4:8" x14ac:dyDescent="0.2">
      <c r="H90" s="46"/>
    </row>
    <row r="92" spans="4:8" x14ac:dyDescent="0.2">
      <c r="D92" s="3"/>
      <c r="H92" s="46"/>
    </row>
    <row r="94" spans="4:8" x14ac:dyDescent="0.2">
      <c r="H94" s="46"/>
    </row>
    <row r="96" spans="4:8" x14ac:dyDescent="0.2">
      <c r="D96" s="4"/>
      <c r="H96" s="46"/>
    </row>
    <row r="98" spans="4:8" x14ac:dyDescent="0.2">
      <c r="H98" s="46"/>
    </row>
    <row r="100" spans="4:8" x14ac:dyDescent="0.2">
      <c r="D100" s="3"/>
      <c r="H100" s="46"/>
    </row>
    <row r="102" spans="4:8" x14ac:dyDescent="0.2">
      <c r="H102" s="46"/>
    </row>
    <row r="104" spans="4:8" x14ac:dyDescent="0.2">
      <c r="D104" s="3"/>
      <c r="H104" s="46"/>
    </row>
    <row r="106" spans="4:8" x14ac:dyDescent="0.2">
      <c r="H106" s="46"/>
    </row>
    <row r="108" spans="4:8" x14ac:dyDescent="0.2">
      <c r="D108" s="3"/>
      <c r="H108" s="46"/>
    </row>
    <row r="110" spans="4:8" x14ac:dyDescent="0.2">
      <c r="H110" s="46"/>
    </row>
    <row r="112" spans="4:8" x14ac:dyDescent="0.2">
      <c r="D112" s="3"/>
      <c r="H112" s="46"/>
    </row>
    <row r="114" spans="8:8" x14ac:dyDescent="0.2">
      <c r="H114" s="46"/>
    </row>
    <row r="116" spans="8:8" x14ac:dyDescent="0.2">
      <c r="H116" s="46"/>
    </row>
    <row r="118" spans="8:8" x14ac:dyDescent="0.2">
      <c r="H118" s="46"/>
    </row>
    <row r="120" spans="8:8" x14ac:dyDescent="0.2">
      <c r="H120" s="46"/>
    </row>
    <row r="122" spans="8:8" x14ac:dyDescent="0.2">
      <c r="H122" s="46"/>
    </row>
    <row r="124" spans="8:8" x14ac:dyDescent="0.2">
      <c r="H124" s="46"/>
    </row>
    <row r="126" spans="8:8" x14ac:dyDescent="0.2">
      <c r="H126" s="46"/>
    </row>
    <row r="128" spans="8:8" x14ac:dyDescent="0.2">
      <c r="H128" s="46"/>
    </row>
    <row r="130" spans="8:8" x14ac:dyDescent="0.2">
      <c r="H130" s="46"/>
    </row>
    <row r="132" spans="8:8" x14ac:dyDescent="0.2">
      <c r="H132" s="46"/>
    </row>
    <row r="134" spans="8:8" x14ac:dyDescent="0.2">
      <c r="H134" s="46"/>
    </row>
    <row r="136" spans="8:8" x14ac:dyDescent="0.2">
      <c r="H136" s="46"/>
    </row>
    <row r="138" spans="8:8" x14ac:dyDescent="0.2">
      <c r="H138" s="46"/>
    </row>
  </sheetData>
  <mergeCells count="24">
    <mergeCell ref="A13:A53"/>
    <mergeCell ref="B13:B37"/>
    <mergeCell ref="B38:B53"/>
    <mergeCell ref="A8:A12"/>
    <mergeCell ref="B8:E8"/>
    <mergeCell ref="B9:E9"/>
    <mergeCell ref="B10:E10"/>
    <mergeCell ref="B11:E11"/>
    <mergeCell ref="B12:E12"/>
    <mergeCell ref="A7:E7"/>
    <mergeCell ref="A3:E6"/>
    <mergeCell ref="F3:F6"/>
    <mergeCell ref="K3:L4"/>
    <mergeCell ref="J5:J6"/>
    <mergeCell ref="K5:K6"/>
    <mergeCell ref="L5:L6"/>
    <mergeCell ref="M3:N4"/>
    <mergeCell ref="G5:G6"/>
    <mergeCell ref="H5:H6"/>
    <mergeCell ref="I5:I6"/>
    <mergeCell ref="M5:M6"/>
    <mergeCell ref="N5:N6"/>
    <mergeCell ref="G3:H4"/>
    <mergeCell ref="I3:J4"/>
  </mergeCells>
  <phoneticPr fontId="5"/>
  <pageMargins left="0.59055118110236227" right="0.19685039370078741" top="0.39370078740157483" bottom="0.78740157480314965" header="0.51181102362204722" footer="0.19685039370078741"/>
  <pageSetup paperSize="9" scale="65" firstPageNumber="35" orientation="portrait" r:id="rId1"/>
  <headerFooter alignWithMargins="0">
    <oddFooter>&amp;C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0.6640625" style="1" customWidth="1"/>
    <col min="15" max="16384" width="9" style="1"/>
  </cols>
  <sheetData>
    <row r="1" spans="1:15" ht="14.4" x14ac:dyDescent="0.2">
      <c r="A1" s="16" t="s">
        <v>540</v>
      </c>
    </row>
    <row r="3" spans="1:15" ht="13.5" customHeight="1" x14ac:dyDescent="0.2">
      <c r="A3" s="170" t="s">
        <v>63</v>
      </c>
      <c r="B3" s="171"/>
      <c r="C3" s="171"/>
      <c r="D3" s="171"/>
      <c r="E3" s="172"/>
      <c r="F3" s="223" t="s">
        <v>126</v>
      </c>
      <c r="G3" s="222" t="s">
        <v>610</v>
      </c>
      <c r="H3" s="222"/>
      <c r="I3" s="222" t="s">
        <v>611</v>
      </c>
      <c r="J3" s="222"/>
      <c r="K3" s="222" t="s">
        <v>502</v>
      </c>
      <c r="L3" s="222"/>
      <c r="M3" s="222" t="s">
        <v>151</v>
      </c>
      <c r="N3" s="222"/>
    </row>
    <row r="4" spans="1:15" ht="42" customHeight="1" x14ac:dyDescent="0.2">
      <c r="A4" s="173"/>
      <c r="B4" s="174"/>
      <c r="C4" s="174"/>
      <c r="D4" s="174"/>
      <c r="E4" s="175"/>
      <c r="F4" s="187"/>
      <c r="G4" s="222"/>
      <c r="H4" s="222"/>
      <c r="I4" s="222"/>
      <c r="J4" s="222"/>
      <c r="K4" s="222"/>
      <c r="L4" s="222"/>
      <c r="M4" s="222"/>
      <c r="N4" s="222"/>
    </row>
    <row r="5" spans="1:15" ht="15" customHeight="1" x14ac:dyDescent="0.2">
      <c r="A5" s="173"/>
      <c r="B5" s="174"/>
      <c r="C5" s="174"/>
      <c r="D5" s="174"/>
      <c r="E5" s="175"/>
      <c r="F5" s="186"/>
      <c r="G5" s="181" t="s">
        <v>51</v>
      </c>
      <c r="H5" s="168" t="s">
        <v>50</v>
      </c>
      <c r="I5" s="181" t="s">
        <v>51</v>
      </c>
      <c r="J5" s="168" t="s">
        <v>50</v>
      </c>
      <c r="K5" s="181" t="s">
        <v>51</v>
      </c>
      <c r="L5" s="168" t="s">
        <v>50</v>
      </c>
      <c r="M5" s="181" t="s">
        <v>51</v>
      </c>
      <c r="N5" s="168" t="s">
        <v>50</v>
      </c>
    </row>
    <row r="6" spans="1:15" ht="15" customHeight="1" x14ac:dyDescent="0.2">
      <c r="A6" s="176"/>
      <c r="B6" s="177"/>
      <c r="C6" s="177"/>
      <c r="D6" s="177"/>
      <c r="E6" s="178"/>
      <c r="F6" s="186"/>
      <c r="G6" s="182"/>
      <c r="H6" s="169"/>
      <c r="I6" s="182"/>
      <c r="J6" s="169"/>
      <c r="K6" s="182"/>
      <c r="L6" s="169"/>
      <c r="M6" s="182"/>
      <c r="N6" s="169"/>
    </row>
    <row r="7" spans="1:15" ht="23.1" customHeight="1" x14ac:dyDescent="0.2">
      <c r="A7" s="165" t="s">
        <v>49</v>
      </c>
      <c r="B7" s="166"/>
      <c r="C7" s="166"/>
      <c r="D7" s="166"/>
      <c r="E7" s="167"/>
      <c r="F7" s="8">
        <v>920</v>
      </c>
      <c r="G7" s="7">
        <f>SUM(G8:G12)</f>
        <v>714</v>
      </c>
      <c r="H7" s="6">
        <f>IF(G7=0,0,G7/$F7*100)</f>
        <v>77.608695652173907</v>
      </c>
      <c r="I7" s="7">
        <f>SUM(I8:I12)</f>
        <v>122</v>
      </c>
      <c r="J7" s="6">
        <f>IF(I7=0,0,I7/$F7*100)</f>
        <v>13.260869565217392</v>
      </c>
      <c r="K7" s="7">
        <f>SUM(K8:K12)</f>
        <v>157</v>
      </c>
      <c r="L7" s="6">
        <f>IF(K7=0,0,K7/$F7*100)</f>
        <v>17.065217391304348</v>
      </c>
      <c r="M7" s="7">
        <f>SUM(M8:M12)</f>
        <v>6</v>
      </c>
      <c r="N7" s="6">
        <f>IF(M7=0,0,M7/$F7*100)</f>
        <v>0.65217391304347827</v>
      </c>
      <c r="O7" s="107"/>
    </row>
    <row r="8" spans="1:15" ht="23.1" customHeight="1" x14ac:dyDescent="0.2">
      <c r="A8" s="159" t="s">
        <v>48</v>
      </c>
      <c r="B8" s="162" t="s">
        <v>47</v>
      </c>
      <c r="C8" s="163"/>
      <c r="D8" s="163"/>
      <c r="E8" s="164"/>
      <c r="F8" s="8">
        <v>262</v>
      </c>
      <c r="G8" s="7">
        <v>116</v>
      </c>
      <c r="H8" s="6">
        <f>IF(G8=0,0,G8/$F8*100)</f>
        <v>44.274809160305345</v>
      </c>
      <c r="I8" s="7">
        <v>19</v>
      </c>
      <c r="J8" s="6">
        <f>IF(I8=0,0,I8/$F8*100)</f>
        <v>7.2519083969465647</v>
      </c>
      <c r="K8" s="7">
        <v>129</v>
      </c>
      <c r="L8" s="6">
        <f>IF(K8=0,0,K8/$F8*100)</f>
        <v>49.236641221374043</v>
      </c>
      <c r="M8" s="7">
        <v>2</v>
      </c>
      <c r="N8" s="6">
        <f>IF(M8=0,0,M8/$F8*100)</f>
        <v>0.76335877862595414</v>
      </c>
      <c r="O8" s="107"/>
    </row>
    <row r="9" spans="1:15" ht="23.1" customHeight="1" x14ac:dyDescent="0.2">
      <c r="A9" s="160"/>
      <c r="B9" s="162" t="s">
        <v>46</v>
      </c>
      <c r="C9" s="163"/>
      <c r="D9" s="163"/>
      <c r="E9" s="164"/>
      <c r="F9" s="8">
        <v>136</v>
      </c>
      <c r="G9" s="7">
        <v>114</v>
      </c>
      <c r="H9" s="6">
        <f t="shared" ref="H9:J53" si="0">IF(G9=0,0,G9/$F9*100)</f>
        <v>83.82352941176471</v>
      </c>
      <c r="I9" s="7">
        <v>10</v>
      </c>
      <c r="J9" s="6">
        <f t="shared" si="0"/>
        <v>7.3529411764705888</v>
      </c>
      <c r="K9" s="7">
        <v>16</v>
      </c>
      <c r="L9" s="6">
        <f t="shared" ref="L9" si="1">IF(K9=0,0,K9/$F9*100)</f>
        <v>11.76470588235294</v>
      </c>
      <c r="M9" s="7">
        <v>0</v>
      </c>
      <c r="N9" s="6">
        <f t="shared" ref="N9" si="2">IF(M9=0,0,M9/$F9*100)</f>
        <v>0</v>
      </c>
      <c r="O9" s="107"/>
    </row>
    <row r="10" spans="1:15" ht="23.1" customHeight="1" x14ac:dyDescent="0.2">
      <c r="A10" s="160"/>
      <c r="B10" s="162" t="s">
        <v>45</v>
      </c>
      <c r="C10" s="163"/>
      <c r="D10" s="163"/>
      <c r="E10" s="164"/>
      <c r="F10" s="8">
        <v>249</v>
      </c>
      <c r="G10" s="7">
        <v>236</v>
      </c>
      <c r="H10" s="6">
        <f t="shared" si="0"/>
        <v>94.779116465863453</v>
      </c>
      <c r="I10" s="7">
        <v>25</v>
      </c>
      <c r="J10" s="6">
        <f t="shared" si="0"/>
        <v>10.040160642570282</v>
      </c>
      <c r="K10" s="7">
        <v>4</v>
      </c>
      <c r="L10" s="6">
        <f t="shared" ref="L10" si="3">IF(K10=0,0,K10/$F10*100)</f>
        <v>1.6064257028112447</v>
      </c>
      <c r="M10" s="7">
        <v>2</v>
      </c>
      <c r="N10" s="6">
        <f t="shared" ref="N10" si="4">IF(M10=0,0,M10/$F10*100)</f>
        <v>0.80321285140562237</v>
      </c>
      <c r="O10" s="107"/>
    </row>
    <row r="11" spans="1:15" ht="23.1" customHeight="1" x14ac:dyDescent="0.2">
      <c r="A11" s="160"/>
      <c r="B11" s="162" t="s">
        <v>44</v>
      </c>
      <c r="C11" s="163"/>
      <c r="D11" s="163"/>
      <c r="E11" s="164"/>
      <c r="F11" s="8">
        <v>72</v>
      </c>
      <c r="G11" s="7">
        <v>67</v>
      </c>
      <c r="H11" s="6">
        <f t="shared" si="0"/>
        <v>93.055555555555557</v>
      </c>
      <c r="I11" s="7">
        <v>12</v>
      </c>
      <c r="J11" s="6">
        <f t="shared" si="0"/>
        <v>16.666666666666664</v>
      </c>
      <c r="K11" s="7">
        <v>2</v>
      </c>
      <c r="L11" s="6">
        <f t="shared" ref="L11" si="5">IF(K11=0,0,K11/$F11*100)</f>
        <v>2.7777777777777777</v>
      </c>
      <c r="M11" s="7">
        <v>0</v>
      </c>
      <c r="N11" s="6">
        <f t="shared" ref="N11" si="6">IF(M11=0,0,M11/$F11*100)</f>
        <v>0</v>
      </c>
      <c r="O11" s="107"/>
    </row>
    <row r="12" spans="1:15" ht="23.1" customHeight="1" x14ac:dyDescent="0.2">
      <c r="A12" s="161"/>
      <c r="B12" s="162" t="s">
        <v>43</v>
      </c>
      <c r="C12" s="163"/>
      <c r="D12" s="163"/>
      <c r="E12" s="164"/>
      <c r="F12" s="8">
        <v>201</v>
      </c>
      <c r="G12" s="7">
        <v>181</v>
      </c>
      <c r="H12" s="6">
        <f t="shared" si="0"/>
        <v>90.049751243781088</v>
      </c>
      <c r="I12" s="7">
        <v>56</v>
      </c>
      <c r="J12" s="6">
        <f t="shared" si="0"/>
        <v>27.860696517412936</v>
      </c>
      <c r="K12" s="7">
        <v>6</v>
      </c>
      <c r="L12" s="6">
        <f t="shared" ref="L12" si="7">IF(K12=0,0,K12/$F12*100)</f>
        <v>2.9850746268656714</v>
      </c>
      <c r="M12" s="7">
        <v>2</v>
      </c>
      <c r="N12" s="6">
        <f t="shared" ref="N12" si="8">IF(M12=0,0,M12/$F12*100)</f>
        <v>0.99502487562189057</v>
      </c>
      <c r="O12" s="107"/>
    </row>
    <row r="13" spans="1:15" ht="23.1" customHeight="1" x14ac:dyDescent="0.2">
      <c r="A13" s="156" t="s">
        <v>42</v>
      </c>
      <c r="B13" s="156" t="s">
        <v>41</v>
      </c>
      <c r="C13" s="11"/>
      <c r="D13" s="12" t="s">
        <v>15</v>
      </c>
      <c r="E13" s="9"/>
      <c r="F13" s="8">
        <v>239</v>
      </c>
      <c r="G13" s="7">
        <f>SUM(G14:G37)</f>
        <v>208</v>
      </c>
      <c r="H13" s="6">
        <f t="shared" si="0"/>
        <v>87.029288702928881</v>
      </c>
      <c r="I13" s="7">
        <f>SUM(I14:I37)</f>
        <v>29</v>
      </c>
      <c r="J13" s="6">
        <f t="shared" si="0"/>
        <v>12.133891213389122</v>
      </c>
      <c r="K13" s="7">
        <f>SUM(K14:K37)</f>
        <v>23</v>
      </c>
      <c r="L13" s="6">
        <f t="shared" ref="L13" si="9">IF(K13=0,0,K13/$F13*100)</f>
        <v>9.6234309623430967</v>
      </c>
      <c r="M13" s="7">
        <f>SUM(M14:M37)</f>
        <v>0</v>
      </c>
      <c r="N13" s="6">
        <f t="shared" ref="N13" si="10">IF(M13=0,0,M13/$F13*100)</f>
        <v>0</v>
      </c>
      <c r="O13" s="107"/>
    </row>
    <row r="14" spans="1:15" ht="23.1" customHeight="1" x14ac:dyDescent="0.2">
      <c r="A14" s="157"/>
      <c r="B14" s="157"/>
      <c r="C14" s="11"/>
      <c r="D14" s="12" t="s">
        <v>40</v>
      </c>
      <c r="E14" s="9"/>
      <c r="F14" s="8">
        <v>32</v>
      </c>
      <c r="G14" s="7">
        <v>32</v>
      </c>
      <c r="H14" s="6">
        <f t="shared" si="0"/>
        <v>100</v>
      </c>
      <c r="I14" s="7">
        <v>3</v>
      </c>
      <c r="J14" s="6">
        <f t="shared" si="0"/>
        <v>9.375</v>
      </c>
      <c r="K14" s="7">
        <v>0</v>
      </c>
      <c r="L14" s="6">
        <f t="shared" ref="L14" si="11">IF(K14=0,0,K14/$F14*100)</f>
        <v>0</v>
      </c>
      <c r="M14" s="7">
        <v>0</v>
      </c>
      <c r="N14" s="6">
        <f t="shared" ref="N14" si="12">IF(M14=0,0,M14/$F14*100)</f>
        <v>0</v>
      </c>
      <c r="O14" s="107"/>
    </row>
    <row r="15" spans="1:15" ht="23.1" customHeight="1" x14ac:dyDescent="0.2">
      <c r="A15" s="157"/>
      <c r="B15" s="157"/>
      <c r="C15" s="11"/>
      <c r="D15" s="12" t="s">
        <v>39</v>
      </c>
      <c r="E15" s="9"/>
      <c r="F15" s="8">
        <v>4</v>
      </c>
      <c r="G15" s="7">
        <v>4</v>
      </c>
      <c r="H15" s="6">
        <f t="shared" si="0"/>
        <v>100</v>
      </c>
      <c r="I15" s="7">
        <v>0</v>
      </c>
      <c r="J15" s="6">
        <f t="shared" si="0"/>
        <v>0</v>
      </c>
      <c r="K15" s="7">
        <v>0</v>
      </c>
      <c r="L15" s="6">
        <f t="shared" ref="L15" si="13">IF(K15=0,0,K15/$F15*100)</f>
        <v>0</v>
      </c>
      <c r="M15" s="7">
        <v>0</v>
      </c>
      <c r="N15" s="6">
        <f t="shared" ref="N15" si="14">IF(M15=0,0,M15/$F15*100)</f>
        <v>0</v>
      </c>
      <c r="O15" s="107"/>
    </row>
    <row r="16" spans="1:15" ht="23.1" customHeight="1" x14ac:dyDescent="0.2">
      <c r="A16" s="157"/>
      <c r="B16" s="157"/>
      <c r="C16" s="11"/>
      <c r="D16" s="12" t="s">
        <v>38</v>
      </c>
      <c r="E16" s="9"/>
      <c r="F16" s="8">
        <v>11</v>
      </c>
      <c r="G16" s="7">
        <v>7</v>
      </c>
      <c r="H16" s="6">
        <f t="shared" si="0"/>
        <v>63.636363636363633</v>
      </c>
      <c r="I16" s="7">
        <v>0</v>
      </c>
      <c r="J16" s="6">
        <f t="shared" si="0"/>
        <v>0</v>
      </c>
      <c r="K16" s="7">
        <v>4</v>
      </c>
      <c r="L16" s="6">
        <f t="shared" ref="L16" si="15">IF(K16=0,0,K16/$F16*100)</f>
        <v>36.363636363636367</v>
      </c>
      <c r="M16" s="7">
        <v>0</v>
      </c>
      <c r="N16" s="6">
        <f t="shared" ref="N16" si="16">IF(M16=0,0,M16/$F16*100)</f>
        <v>0</v>
      </c>
      <c r="O16" s="107"/>
    </row>
    <row r="17" spans="1:15" ht="23.1" customHeight="1" x14ac:dyDescent="0.2">
      <c r="A17" s="157"/>
      <c r="B17" s="157"/>
      <c r="C17" s="11"/>
      <c r="D17" s="12" t="s">
        <v>37</v>
      </c>
      <c r="E17" s="9"/>
      <c r="F17" s="8">
        <v>2</v>
      </c>
      <c r="G17" s="7">
        <v>2</v>
      </c>
      <c r="H17" s="6">
        <f t="shared" si="0"/>
        <v>100</v>
      </c>
      <c r="I17" s="7">
        <v>0</v>
      </c>
      <c r="J17" s="6">
        <f t="shared" si="0"/>
        <v>0</v>
      </c>
      <c r="K17" s="7">
        <v>0</v>
      </c>
      <c r="L17" s="6">
        <f t="shared" ref="L17" si="17">IF(K17=0,0,K17/$F17*100)</f>
        <v>0</v>
      </c>
      <c r="M17" s="7">
        <v>0</v>
      </c>
      <c r="N17" s="6">
        <f t="shared" ref="N17" si="18">IF(M17=0,0,M17/$F17*100)</f>
        <v>0</v>
      </c>
      <c r="O17" s="107"/>
    </row>
    <row r="18" spans="1:15" ht="23.1" customHeight="1" x14ac:dyDescent="0.2">
      <c r="A18" s="157"/>
      <c r="B18" s="157"/>
      <c r="C18" s="11"/>
      <c r="D18" s="12" t="s">
        <v>36</v>
      </c>
      <c r="E18" s="9"/>
      <c r="F18" s="8">
        <v>6</v>
      </c>
      <c r="G18" s="7">
        <v>5</v>
      </c>
      <c r="H18" s="6">
        <f t="shared" si="0"/>
        <v>83.333333333333343</v>
      </c>
      <c r="I18" s="7">
        <v>1</v>
      </c>
      <c r="J18" s="6">
        <f t="shared" si="0"/>
        <v>16.666666666666664</v>
      </c>
      <c r="K18" s="7">
        <v>1</v>
      </c>
      <c r="L18" s="6">
        <f t="shared" ref="L18" si="19">IF(K18=0,0,K18/$F18*100)</f>
        <v>16.666666666666664</v>
      </c>
      <c r="M18" s="7">
        <v>0</v>
      </c>
      <c r="N18" s="6">
        <f t="shared" ref="N18" si="20">IF(M18=0,0,M18/$F18*100)</f>
        <v>0</v>
      </c>
      <c r="O18" s="107"/>
    </row>
    <row r="19" spans="1:15" ht="23.1" customHeight="1" x14ac:dyDescent="0.2">
      <c r="A19" s="157"/>
      <c r="B19" s="157"/>
      <c r="C19" s="11"/>
      <c r="D19" s="12" t="s">
        <v>35</v>
      </c>
      <c r="E19" s="9"/>
      <c r="F19" s="8">
        <v>1</v>
      </c>
      <c r="G19" s="7">
        <v>1</v>
      </c>
      <c r="H19" s="6">
        <f t="shared" si="0"/>
        <v>100</v>
      </c>
      <c r="I19" s="7">
        <v>1</v>
      </c>
      <c r="J19" s="6">
        <f t="shared" si="0"/>
        <v>100</v>
      </c>
      <c r="K19" s="7">
        <v>0</v>
      </c>
      <c r="L19" s="6">
        <f t="shared" ref="L19" si="21">IF(K19=0,0,K19/$F19*100)</f>
        <v>0</v>
      </c>
      <c r="M19" s="7">
        <v>0</v>
      </c>
      <c r="N19" s="6">
        <f t="shared" ref="N19" si="22">IF(M19=0,0,M19/$F19*100)</f>
        <v>0</v>
      </c>
      <c r="O19" s="107"/>
    </row>
    <row r="20" spans="1:15" ht="23.1" customHeight="1" x14ac:dyDescent="0.2">
      <c r="A20" s="157"/>
      <c r="B20" s="157"/>
      <c r="C20" s="11"/>
      <c r="D20" s="12" t="s">
        <v>34</v>
      </c>
      <c r="E20" s="9"/>
      <c r="F20" s="8">
        <v>8</v>
      </c>
      <c r="G20" s="7">
        <v>7</v>
      </c>
      <c r="H20" s="6">
        <f t="shared" si="0"/>
        <v>87.5</v>
      </c>
      <c r="I20" s="7">
        <v>0</v>
      </c>
      <c r="J20" s="6">
        <f t="shared" si="0"/>
        <v>0</v>
      </c>
      <c r="K20" s="7">
        <v>1</v>
      </c>
      <c r="L20" s="6">
        <f t="shared" ref="L20" si="23">IF(K20=0,0,K20/$F20*100)</f>
        <v>12.5</v>
      </c>
      <c r="M20" s="7">
        <v>0</v>
      </c>
      <c r="N20" s="6">
        <f t="shared" ref="N20" si="24">IF(M20=0,0,M20/$F20*100)</f>
        <v>0</v>
      </c>
      <c r="O20" s="107"/>
    </row>
    <row r="21" spans="1:15" ht="23.1" customHeight="1" x14ac:dyDescent="0.2">
      <c r="A21" s="157"/>
      <c r="B21" s="157"/>
      <c r="C21" s="11"/>
      <c r="D21" s="12" t="s">
        <v>33</v>
      </c>
      <c r="E21" s="9"/>
      <c r="F21" s="8">
        <v>7</v>
      </c>
      <c r="G21" s="7">
        <v>7</v>
      </c>
      <c r="H21" s="6">
        <f t="shared" si="0"/>
        <v>100</v>
      </c>
      <c r="I21" s="7">
        <v>1</v>
      </c>
      <c r="J21" s="6">
        <f t="shared" si="0"/>
        <v>14.285714285714285</v>
      </c>
      <c r="K21" s="7">
        <v>0</v>
      </c>
      <c r="L21" s="6">
        <f t="shared" ref="L21" si="25">IF(K21=0,0,K21/$F21*100)</f>
        <v>0</v>
      </c>
      <c r="M21" s="7">
        <v>0</v>
      </c>
      <c r="N21" s="6">
        <f t="shared" ref="N21" si="26">IF(M21=0,0,M21/$F21*100)</f>
        <v>0</v>
      </c>
      <c r="O21" s="107"/>
    </row>
    <row r="22" spans="1:15" ht="23.1" customHeight="1" x14ac:dyDescent="0.2">
      <c r="A22" s="157"/>
      <c r="B22" s="157"/>
      <c r="C22" s="11"/>
      <c r="D22" s="12" t="s">
        <v>32</v>
      </c>
      <c r="E22" s="9"/>
      <c r="F22" s="8">
        <v>1</v>
      </c>
      <c r="G22" s="7">
        <v>1</v>
      </c>
      <c r="H22" s="6">
        <f t="shared" si="0"/>
        <v>100</v>
      </c>
      <c r="I22" s="7">
        <v>0</v>
      </c>
      <c r="J22" s="6">
        <f t="shared" si="0"/>
        <v>0</v>
      </c>
      <c r="K22" s="7">
        <v>0</v>
      </c>
      <c r="L22" s="6">
        <f t="shared" ref="L22" si="27">IF(K22=0,0,K22/$F22*100)</f>
        <v>0</v>
      </c>
      <c r="M22" s="7">
        <v>0</v>
      </c>
      <c r="N22" s="6">
        <f t="shared" ref="N22" si="28">IF(M22=0,0,M22/$F22*100)</f>
        <v>0</v>
      </c>
      <c r="O22" s="107"/>
    </row>
    <row r="23" spans="1:15" ht="23.1" customHeight="1" x14ac:dyDescent="0.2">
      <c r="A23" s="157"/>
      <c r="B23" s="157"/>
      <c r="C23" s="11"/>
      <c r="D23" s="12" t="s">
        <v>31</v>
      </c>
      <c r="E23" s="9"/>
      <c r="F23" s="8">
        <v>9</v>
      </c>
      <c r="G23" s="7">
        <v>6</v>
      </c>
      <c r="H23" s="6">
        <f t="shared" si="0"/>
        <v>66.666666666666657</v>
      </c>
      <c r="I23" s="7">
        <v>1</v>
      </c>
      <c r="J23" s="6">
        <f t="shared" si="0"/>
        <v>11.111111111111111</v>
      </c>
      <c r="K23" s="7">
        <v>2</v>
      </c>
      <c r="L23" s="6">
        <f t="shared" ref="L23" si="29">IF(K23=0,0,K23/$F23*100)</f>
        <v>22.222222222222221</v>
      </c>
      <c r="M23" s="7">
        <v>0</v>
      </c>
      <c r="N23" s="6">
        <f t="shared" ref="N23" si="30">IF(M23=0,0,M23/$F23*100)</f>
        <v>0</v>
      </c>
      <c r="O23" s="107"/>
    </row>
    <row r="24" spans="1:15" ht="23.1" customHeight="1" x14ac:dyDescent="0.2">
      <c r="A24" s="157"/>
      <c r="B24" s="157"/>
      <c r="C24" s="11"/>
      <c r="D24" s="12" t="s">
        <v>30</v>
      </c>
      <c r="E24" s="9"/>
      <c r="F24" s="8">
        <v>1</v>
      </c>
      <c r="G24" s="7">
        <v>1</v>
      </c>
      <c r="H24" s="6">
        <f t="shared" si="0"/>
        <v>100</v>
      </c>
      <c r="I24" s="7">
        <v>0</v>
      </c>
      <c r="J24" s="6">
        <f t="shared" si="0"/>
        <v>0</v>
      </c>
      <c r="K24" s="7">
        <v>0</v>
      </c>
      <c r="L24" s="6">
        <f t="shared" ref="L24" si="31">IF(K24=0,0,K24/$F24*100)</f>
        <v>0</v>
      </c>
      <c r="M24" s="7">
        <v>0</v>
      </c>
      <c r="N24" s="6">
        <f t="shared" ref="N24" si="32">IF(M24=0,0,M24/$F24*100)</f>
        <v>0</v>
      </c>
      <c r="O24" s="107"/>
    </row>
    <row r="25" spans="1:15" ht="23.1" customHeight="1" x14ac:dyDescent="0.2">
      <c r="A25" s="157"/>
      <c r="B25" s="157"/>
      <c r="C25" s="11"/>
      <c r="D25" s="10" t="s">
        <v>29</v>
      </c>
      <c r="E25" s="9"/>
      <c r="F25" s="8">
        <v>2</v>
      </c>
      <c r="G25" s="7">
        <v>2</v>
      </c>
      <c r="H25" s="6">
        <f t="shared" si="0"/>
        <v>100</v>
      </c>
      <c r="I25" s="7">
        <v>0</v>
      </c>
      <c r="J25" s="6">
        <f t="shared" si="0"/>
        <v>0</v>
      </c>
      <c r="K25" s="7">
        <v>0</v>
      </c>
      <c r="L25" s="6">
        <f t="shared" ref="L25" si="33">IF(K25=0,0,K25/$F25*100)</f>
        <v>0</v>
      </c>
      <c r="M25" s="7">
        <v>0</v>
      </c>
      <c r="N25" s="6">
        <f t="shared" ref="N25" si="34">IF(M25=0,0,M25/$F25*100)</f>
        <v>0</v>
      </c>
      <c r="O25" s="107"/>
    </row>
    <row r="26" spans="1:15" ht="23.1" customHeight="1" x14ac:dyDescent="0.2">
      <c r="A26" s="157"/>
      <c r="B26" s="157"/>
      <c r="C26" s="11"/>
      <c r="D26" s="12" t="s">
        <v>28</v>
      </c>
      <c r="E26" s="9"/>
      <c r="F26" s="25">
        <v>11</v>
      </c>
      <c r="G26" s="24">
        <v>10</v>
      </c>
      <c r="H26" s="6">
        <f t="shared" si="0"/>
        <v>90.909090909090907</v>
      </c>
      <c r="I26" s="7">
        <v>1</v>
      </c>
      <c r="J26" s="6">
        <f t="shared" si="0"/>
        <v>9.0909090909090917</v>
      </c>
      <c r="K26" s="7">
        <v>0</v>
      </c>
      <c r="L26" s="6">
        <f t="shared" ref="L26" si="35">IF(K26=0,0,K26/$F26*100)</f>
        <v>0</v>
      </c>
      <c r="M26" s="7">
        <v>0</v>
      </c>
      <c r="N26" s="6">
        <f t="shared" ref="N26" si="36">IF(M26=0,0,M26/$F26*100)</f>
        <v>0</v>
      </c>
      <c r="O26" s="107"/>
    </row>
    <row r="27" spans="1:15" ht="23.1" customHeight="1" x14ac:dyDescent="0.2">
      <c r="A27" s="157"/>
      <c r="B27" s="157"/>
      <c r="C27" s="11"/>
      <c r="D27" s="12" t="s">
        <v>27</v>
      </c>
      <c r="E27" s="9"/>
      <c r="F27" s="8">
        <v>4</v>
      </c>
      <c r="G27" s="7">
        <v>4</v>
      </c>
      <c r="H27" s="6">
        <f t="shared" si="0"/>
        <v>100</v>
      </c>
      <c r="I27" s="7">
        <v>0</v>
      </c>
      <c r="J27" s="6">
        <f t="shared" si="0"/>
        <v>0</v>
      </c>
      <c r="K27" s="7">
        <v>0</v>
      </c>
      <c r="L27" s="6">
        <f t="shared" ref="L27" si="37">IF(K27=0,0,K27/$F27*100)</f>
        <v>0</v>
      </c>
      <c r="M27" s="7">
        <v>0</v>
      </c>
      <c r="N27" s="6">
        <f t="shared" ref="N27" si="38">IF(M27=0,0,M27/$F27*100)</f>
        <v>0</v>
      </c>
      <c r="O27" s="107"/>
    </row>
    <row r="28" spans="1:15" ht="23.1" customHeight="1" x14ac:dyDescent="0.2">
      <c r="A28" s="157"/>
      <c r="B28" s="157"/>
      <c r="C28" s="11"/>
      <c r="D28" s="12" t="s">
        <v>26</v>
      </c>
      <c r="E28" s="9"/>
      <c r="F28" s="8">
        <v>5</v>
      </c>
      <c r="G28" s="7">
        <v>4</v>
      </c>
      <c r="H28" s="6">
        <f t="shared" si="0"/>
        <v>80</v>
      </c>
      <c r="I28" s="7">
        <v>0</v>
      </c>
      <c r="J28" s="6">
        <f t="shared" si="0"/>
        <v>0</v>
      </c>
      <c r="K28" s="7">
        <v>1</v>
      </c>
      <c r="L28" s="6">
        <f t="shared" ref="L28" si="39">IF(K28=0,0,K28/$F28*100)</f>
        <v>20</v>
      </c>
      <c r="M28" s="7">
        <v>0</v>
      </c>
      <c r="N28" s="6">
        <f t="shared" ref="N28" si="40">IF(M28=0,0,M28/$F28*100)</f>
        <v>0</v>
      </c>
      <c r="O28" s="107"/>
    </row>
    <row r="29" spans="1:15" ht="23.1" customHeight="1" x14ac:dyDescent="0.2">
      <c r="A29" s="157"/>
      <c r="B29" s="157"/>
      <c r="C29" s="11"/>
      <c r="D29" s="12" t="s">
        <v>25</v>
      </c>
      <c r="E29" s="9"/>
      <c r="F29" s="8">
        <v>13</v>
      </c>
      <c r="G29" s="7">
        <v>11</v>
      </c>
      <c r="H29" s="6">
        <f t="shared" si="0"/>
        <v>84.615384615384613</v>
      </c>
      <c r="I29" s="7">
        <v>1</v>
      </c>
      <c r="J29" s="6">
        <f t="shared" si="0"/>
        <v>7.6923076923076925</v>
      </c>
      <c r="K29" s="7">
        <v>2</v>
      </c>
      <c r="L29" s="6">
        <f t="shared" ref="L29" si="41">IF(K29=0,0,K29/$F29*100)</f>
        <v>15.384615384615385</v>
      </c>
      <c r="M29" s="7">
        <v>0</v>
      </c>
      <c r="N29" s="6">
        <f t="shared" ref="N29" si="42">IF(M29=0,0,M29/$F29*100)</f>
        <v>0</v>
      </c>
      <c r="O29" s="107"/>
    </row>
    <row r="30" spans="1:15" ht="23.1" customHeight="1" x14ac:dyDescent="0.2">
      <c r="A30" s="157"/>
      <c r="B30" s="157"/>
      <c r="C30" s="11"/>
      <c r="D30" s="12" t="s">
        <v>24</v>
      </c>
      <c r="E30" s="9"/>
      <c r="F30" s="8">
        <v>5</v>
      </c>
      <c r="G30" s="7">
        <v>5</v>
      </c>
      <c r="H30" s="6">
        <f t="shared" si="0"/>
        <v>100</v>
      </c>
      <c r="I30" s="7">
        <v>0</v>
      </c>
      <c r="J30" s="6">
        <f t="shared" si="0"/>
        <v>0</v>
      </c>
      <c r="K30" s="7">
        <v>0</v>
      </c>
      <c r="L30" s="6">
        <f t="shared" ref="L30" si="43">IF(K30=0,0,K30/$F30*100)</f>
        <v>0</v>
      </c>
      <c r="M30" s="7">
        <v>0</v>
      </c>
      <c r="N30" s="6">
        <f t="shared" ref="N30" si="44">IF(M30=0,0,M30/$F30*100)</f>
        <v>0</v>
      </c>
      <c r="O30" s="107"/>
    </row>
    <row r="31" spans="1:15" ht="23.1" customHeight="1" x14ac:dyDescent="0.2">
      <c r="A31" s="157"/>
      <c r="B31" s="157"/>
      <c r="C31" s="11"/>
      <c r="D31" s="12" t="s">
        <v>23</v>
      </c>
      <c r="E31" s="9"/>
      <c r="F31" s="8">
        <v>33</v>
      </c>
      <c r="G31" s="7">
        <v>24</v>
      </c>
      <c r="H31" s="6">
        <f t="shared" si="0"/>
        <v>72.727272727272734</v>
      </c>
      <c r="I31" s="7">
        <v>5</v>
      </c>
      <c r="J31" s="6">
        <f t="shared" si="0"/>
        <v>15.151515151515152</v>
      </c>
      <c r="K31" s="7">
        <v>8</v>
      </c>
      <c r="L31" s="6">
        <f t="shared" ref="L31" si="45">IF(K31=0,0,K31/$F31*100)</f>
        <v>24.242424242424242</v>
      </c>
      <c r="M31" s="7">
        <v>0</v>
      </c>
      <c r="N31" s="6">
        <f t="shared" ref="N31" si="46">IF(M31=0,0,M31/$F31*100)</f>
        <v>0</v>
      </c>
      <c r="O31" s="107"/>
    </row>
    <row r="32" spans="1:15" ht="23.1" customHeight="1" x14ac:dyDescent="0.2">
      <c r="A32" s="157"/>
      <c r="B32" s="157"/>
      <c r="C32" s="11"/>
      <c r="D32" s="12" t="s">
        <v>22</v>
      </c>
      <c r="E32" s="9"/>
      <c r="F32" s="8">
        <v>5</v>
      </c>
      <c r="G32" s="7">
        <v>5</v>
      </c>
      <c r="H32" s="6">
        <f t="shared" si="0"/>
        <v>100</v>
      </c>
      <c r="I32" s="7">
        <v>0</v>
      </c>
      <c r="J32" s="6">
        <f t="shared" si="0"/>
        <v>0</v>
      </c>
      <c r="K32" s="7">
        <v>0</v>
      </c>
      <c r="L32" s="6">
        <f t="shared" ref="L32" si="47">IF(K32=0,0,K32/$F32*100)</f>
        <v>0</v>
      </c>
      <c r="M32" s="7">
        <v>0</v>
      </c>
      <c r="N32" s="6">
        <f t="shared" ref="N32" si="48">IF(M32=0,0,M32/$F32*100)</f>
        <v>0</v>
      </c>
      <c r="O32" s="107"/>
    </row>
    <row r="33" spans="1:15" ht="24" customHeight="1" x14ac:dyDescent="0.2">
      <c r="A33" s="157"/>
      <c r="B33" s="157"/>
      <c r="C33" s="11"/>
      <c r="D33" s="12" t="s">
        <v>21</v>
      </c>
      <c r="E33" s="9"/>
      <c r="F33" s="8">
        <v>32</v>
      </c>
      <c r="G33" s="7">
        <v>27</v>
      </c>
      <c r="H33" s="6">
        <f t="shared" si="0"/>
        <v>84.375</v>
      </c>
      <c r="I33" s="7">
        <v>9</v>
      </c>
      <c r="J33" s="6">
        <f t="shared" si="0"/>
        <v>28.125</v>
      </c>
      <c r="K33" s="7">
        <v>1</v>
      </c>
      <c r="L33" s="6">
        <f t="shared" ref="L33" si="49">IF(K33=0,0,K33/$F33*100)</f>
        <v>3.125</v>
      </c>
      <c r="M33" s="7">
        <v>0</v>
      </c>
      <c r="N33" s="6">
        <f t="shared" ref="N33" si="50">IF(M33=0,0,M33/$F33*100)</f>
        <v>0</v>
      </c>
      <c r="O33" s="107"/>
    </row>
    <row r="34" spans="1:15" ht="23.1" customHeight="1" x14ac:dyDescent="0.2">
      <c r="A34" s="157"/>
      <c r="B34" s="157"/>
      <c r="C34" s="11"/>
      <c r="D34" s="12" t="s">
        <v>20</v>
      </c>
      <c r="E34" s="9"/>
      <c r="F34" s="8">
        <v>17</v>
      </c>
      <c r="G34" s="7">
        <v>14</v>
      </c>
      <c r="H34" s="6">
        <f t="shared" si="0"/>
        <v>82.35294117647058</v>
      </c>
      <c r="I34" s="7">
        <v>2</v>
      </c>
      <c r="J34" s="6">
        <f t="shared" si="0"/>
        <v>11.76470588235294</v>
      </c>
      <c r="K34" s="7">
        <v>3</v>
      </c>
      <c r="L34" s="6">
        <f t="shared" ref="L34" si="51">IF(K34=0,0,K34/$F34*100)</f>
        <v>17.647058823529413</v>
      </c>
      <c r="M34" s="7">
        <v>0</v>
      </c>
      <c r="N34" s="6">
        <f t="shared" ref="N34" si="52">IF(M34=0,0,M34/$F34*100)</f>
        <v>0</v>
      </c>
      <c r="O34" s="107"/>
    </row>
    <row r="35" spans="1:15" ht="23.1" customHeight="1" x14ac:dyDescent="0.2">
      <c r="A35" s="157"/>
      <c r="B35" s="157"/>
      <c r="C35" s="11"/>
      <c r="D35" s="12" t="s">
        <v>19</v>
      </c>
      <c r="E35" s="9"/>
      <c r="F35" s="8">
        <v>8</v>
      </c>
      <c r="G35" s="7">
        <v>8</v>
      </c>
      <c r="H35" s="6">
        <f t="shared" si="0"/>
        <v>100</v>
      </c>
      <c r="I35" s="7">
        <v>2</v>
      </c>
      <c r="J35" s="6">
        <f t="shared" si="0"/>
        <v>25</v>
      </c>
      <c r="K35" s="7">
        <v>0</v>
      </c>
      <c r="L35" s="6">
        <f t="shared" ref="L35" si="53">IF(K35=0,0,K35/$F35*100)</f>
        <v>0</v>
      </c>
      <c r="M35" s="7">
        <v>0</v>
      </c>
      <c r="N35" s="6">
        <f t="shared" ref="N35" si="54">IF(M35=0,0,M35/$F35*100)</f>
        <v>0</v>
      </c>
      <c r="O35" s="107"/>
    </row>
    <row r="36" spans="1:15" ht="23.1" customHeight="1" x14ac:dyDescent="0.2">
      <c r="A36" s="157"/>
      <c r="B36" s="157"/>
      <c r="C36" s="11"/>
      <c r="D36" s="12" t="s">
        <v>18</v>
      </c>
      <c r="E36" s="9"/>
      <c r="F36" s="8">
        <v>14</v>
      </c>
      <c r="G36" s="7">
        <v>14</v>
      </c>
      <c r="H36" s="6">
        <f t="shared" si="0"/>
        <v>100</v>
      </c>
      <c r="I36" s="7">
        <v>0</v>
      </c>
      <c r="J36" s="6">
        <f t="shared" si="0"/>
        <v>0</v>
      </c>
      <c r="K36" s="7">
        <v>0</v>
      </c>
      <c r="L36" s="6">
        <f t="shared" ref="L36" si="55">IF(K36=0,0,K36/$F36*100)</f>
        <v>0</v>
      </c>
      <c r="M36" s="7">
        <v>0</v>
      </c>
      <c r="N36" s="6">
        <f t="shared" ref="N36" si="56">IF(M36=0,0,M36/$F36*100)</f>
        <v>0</v>
      </c>
      <c r="O36" s="107"/>
    </row>
    <row r="37" spans="1:15" ht="23.1" customHeight="1" x14ac:dyDescent="0.2">
      <c r="A37" s="157"/>
      <c r="B37" s="158"/>
      <c r="C37" s="11"/>
      <c r="D37" s="12" t="s">
        <v>17</v>
      </c>
      <c r="E37" s="9"/>
      <c r="F37" s="8">
        <v>8</v>
      </c>
      <c r="G37" s="7">
        <v>7</v>
      </c>
      <c r="H37" s="6">
        <f t="shared" si="0"/>
        <v>87.5</v>
      </c>
      <c r="I37" s="7">
        <v>2</v>
      </c>
      <c r="J37" s="6">
        <f t="shared" si="0"/>
        <v>25</v>
      </c>
      <c r="K37" s="7">
        <v>0</v>
      </c>
      <c r="L37" s="6">
        <f t="shared" ref="L37" si="57">IF(K37=0,0,K37/$F37*100)</f>
        <v>0</v>
      </c>
      <c r="M37" s="7">
        <v>0</v>
      </c>
      <c r="N37" s="6">
        <f t="shared" ref="N37" si="58">IF(M37=0,0,M37/$F37*100)</f>
        <v>0</v>
      </c>
      <c r="O37" s="107"/>
    </row>
    <row r="38" spans="1:15" ht="23.1" customHeight="1" x14ac:dyDescent="0.2">
      <c r="A38" s="157"/>
      <c r="B38" s="156" t="s">
        <v>16</v>
      </c>
      <c r="C38" s="11"/>
      <c r="D38" s="12" t="s">
        <v>15</v>
      </c>
      <c r="E38" s="9"/>
      <c r="F38" s="8">
        <v>681</v>
      </c>
      <c r="G38" s="7">
        <f>SUM(G39:G53)</f>
        <v>506</v>
      </c>
      <c r="H38" s="6">
        <f t="shared" si="0"/>
        <v>74.302496328928044</v>
      </c>
      <c r="I38" s="7">
        <f>SUM(I39:I53)</f>
        <v>93</v>
      </c>
      <c r="J38" s="6">
        <f t="shared" si="0"/>
        <v>13.656387665198238</v>
      </c>
      <c r="K38" s="7">
        <f>SUM(K39:K53)</f>
        <v>134</v>
      </c>
      <c r="L38" s="6">
        <f t="shared" ref="L38" si="59">IF(K38=0,0,K38/$F38*100)</f>
        <v>19.676945668135097</v>
      </c>
      <c r="M38" s="7">
        <f>SUM(M39:M53)</f>
        <v>6</v>
      </c>
      <c r="N38" s="6">
        <f t="shared" ref="N38" si="60">IF(M38=0,0,M38/$F38*100)</f>
        <v>0.88105726872246704</v>
      </c>
      <c r="O38" s="107"/>
    </row>
    <row r="39" spans="1:15" ht="23.1" customHeight="1" x14ac:dyDescent="0.2">
      <c r="A39" s="157"/>
      <c r="B39" s="157"/>
      <c r="C39" s="11"/>
      <c r="D39" s="12" t="s">
        <v>14</v>
      </c>
      <c r="E39" s="9"/>
      <c r="F39" s="8">
        <v>6</v>
      </c>
      <c r="G39" s="7">
        <v>3</v>
      </c>
      <c r="H39" s="6">
        <f t="shared" si="0"/>
        <v>50</v>
      </c>
      <c r="I39" s="7">
        <v>1</v>
      </c>
      <c r="J39" s="6">
        <f t="shared" si="0"/>
        <v>16.666666666666664</v>
      </c>
      <c r="K39" s="7">
        <v>3</v>
      </c>
      <c r="L39" s="6">
        <f t="shared" ref="L39" si="61">IF(K39=0,0,K39/$F39*100)</f>
        <v>50</v>
      </c>
      <c r="M39" s="7">
        <v>0</v>
      </c>
      <c r="N39" s="6">
        <f t="shared" ref="N39" si="62">IF(M39=0,0,M39/$F39*100)</f>
        <v>0</v>
      </c>
      <c r="O39" s="107"/>
    </row>
    <row r="40" spans="1:15" ht="23.1" customHeight="1" x14ac:dyDescent="0.2">
      <c r="A40" s="157"/>
      <c r="B40" s="157"/>
      <c r="C40" s="11"/>
      <c r="D40" s="12" t="s">
        <v>13</v>
      </c>
      <c r="E40" s="9"/>
      <c r="F40" s="8">
        <v>77</v>
      </c>
      <c r="G40" s="7">
        <v>42</v>
      </c>
      <c r="H40" s="6">
        <f t="shared" si="0"/>
        <v>54.54545454545454</v>
      </c>
      <c r="I40" s="7">
        <v>11</v>
      </c>
      <c r="J40" s="6">
        <f t="shared" si="0"/>
        <v>14.285714285714285</v>
      </c>
      <c r="K40" s="7">
        <v>27</v>
      </c>
      <c r="L40" s="6">
        <f t="shared" ref="L40" si="63">IF(K40=0,0,K40/$F40*100)</f>
        <v>35.064935064935064</v>
      </c>
      <c r="M40" s="7">
        <v>1</v>
      </c>
      <c r="N40" s="6">
        <f t="shared" ref="N40" si="64">IF(M40=0,0,M40/$F40*100)</f>
        <v>1.2987012987012987</v>
      </c>
      <c r="O40" s="107"/>
    </row>
    <row r="41" spans="1:15" ht="23.1" customHeight="1" x14ac:dyDescent="0.2">
      <c r="A41" s="157"/>
      <c r="B41" s="157"/>
      <c r="C41" s="11"/>
      <c r="D41" s="12" t="s">
        <v>12</v>
      </c>
      <c r="E41" s="9"/>
      <c r="F41" s="8">
        <v>13</v>
      </c>
      <c r="G41" s="7">
        <v>8</v>
      </c>
      <c r="H41" s="6">
        <f t="shared" si="0"/>
        <v>61.53846153846154</v>
      </c>
      <c r="I41" s="7">
        <v>4</v>
      </c>
      <c r="J41" s="6">
        <f t="shared" si="0"/>
        <v>30.76923076923077</v>
      </c>
      <c r="K41" s="7">
        <v>2</v>
      </c>
      <c r="L41" s="6">
        <f t="shared" ref="L41" si="65">IF(K41=0,0,K41/$F41*100)</f>
        <v>15.384615384615385</v>
      </c>
      <c r="M41" s="7">
        <v>0</v>
      </c>
      <c r="N41" s="6">
        <f t="shared" ref="N41" si="66">IF(M41=0,0,M41/$F41*100)</f>
        <v>0</v>
      </c>
      <c r="O41" s="107"/>
    </row>
    <row r="42" spans="1:15" ht="23.1" customHeight="1" x14ac:dyDescent="0.2">
      <c r="A42" s="157"/>
      <c r="B42" s="157"/>
      <c r="C42" s="11"/>
      <c r="D42" s="12" t="s">
        <v>11</v>
      </c>
      <c r="E42" s="9"/>
      <c r="F42" s="8">
        <v>15</v>
      </c>
      <c r="G42" s="7">
        <v>10</v>
      </c>
      <c r="H42" s="6">
        <f t="shared" si="0"/>
        <v>66.666666666666657</v>
      </c>
      <c r="I42" s="7">
        <v>7</v>
      </c>
      <c r="J42" s="6">
        <f t="shared" si="0"/>
        <v>46.666666666666664</v>
      </c>
      <c r="K42" s="7">
        <v>2</v>
      </c>
      <c r="L42" s="6">
        <f t="shared" ref="L42" si="67">IF(K42=0,0,K42/$F42*100)</f>
        <v>13.333333333333334</v>
      </c>
      <c r="M42" s="7">
        <v>0</v>
      </c>
      <c r="N42" s="6">
        <f t="shared" ref="N42" si="68">IF(M42=0,0,M42/$F42*100)</f>
        <v>0</v>
      </c>
      <c r="O42" s="107"/>
    </row>
    <row r="43" spans="1:15" ht="23.1" customHeight="1" x14ac:dyDescent="0.2">
      <c r="A43" s="157"/>
      <c r="B43" s="157"/>
      <c r="C43" s="11"/>
      <c r="D43" s="12" t="s">
        <v>10</v>
      </c>
      <c r="E43" s="9"/>
      <c r="F43" s="8">
        <v>38</v>
      </c>
      <c r="G43" s="7">
        <v>32</v>
      </c>
      <c r="H43" s="6">
        <f t="shared" si="0"/>
        <v>84.210526315789465</v>
      </c>
      <c r="I43" s="7">
        <v>7</v>
      </c>
      <c r="J43" s="6">
        <f t="shared" si="0"/>
        <v>18.421052631578945</v>
      </c>
      <c r="K43" s="7">
        <v>3</v>
      </c>
      <c r="L43" s="6">
        <f t="shared" ref="L43" si="69">IF(K43=0,0,K43/$F43*100)</f>
        <v>7.8947368421052628</v>
      </c>
      <c r="M43" s="7">
        <v>0</v>
      </c>
      <c r="N43" s="6">
        <f t="shared" ref="N43" si="70">IF(M43=0,0,M43/$F43*100)</f>
        <v>0</v>
      </c>
      <c r="O43" s="107"/>
    </row>
    <row r="44" spans="1:15" ht="23.1" customHeight="1" x14ac:dyDescent="0.2">
      <c r="A44" s="157"/>
      <c r="B44" s="157"/>
      <c r="C44" s="11"/>
      <c r="D44" s="12" t="s">
        <v>9</v>
      </c>
      <c r="E44" s="9"/>
      <c r="F44" s="8">
        <v>154</v>
      </c>
      <c r="G44" s="7">
        <v>113</v>
      </c>
      <c r="H44" s="6">
        <f t="shared" si="0"/>
        <v>73.376623376623371</v>
      </c>
      <c r="I44" s="7">
        <v>12</v>
      </c>
      <c r="J44" s="6">
        <f t="shared" si="0"/>
        <v>7.7922077922077921</v>
      </c>
      <c r="K44" s="7">
        <v>33</v>
      </c>
      <c r="L44" s="6">
        <f t="shared" ref="L44" si="71">IF(K44=0,0,K44/$F44*100)</f>
        <v>21.428571428571427</v>
      </c>
      <c r="M44" s="7">
        <v>2</v>
      </c>
      <c r="N44" s="6">
        <f t="shared" ref="N44" si="72">IF(M44=0,0,M44/$F44*100)</f>
        <v>1.2987012987012987</v>
      </c>
      <c r="O44" s="107"/>
    </row>
    <row r="45" spans="1:15" ht="23.1" customHeight="1" x14ac:dyDescent="0.2">
      <c r="A45" s="157"/>
      <c r="B45" s="157"/>
      <c r="C45" s="11"/>
      <c r="D45" s="12" t="s">
        <v>8</v>
      </c>
      <c r="E45" s="9"/>
      <c r="F45" s="8">
        <v>22</v>
      </c>
      <c r="G45" s="7">
        <v>17</v>
      </c>
      <c r="H45" s="6">
        <f t="shared" si="0"/>
        <v>77.272727272727266</v>
      </c>
      <c r="I45" s="7">
        <v>9</v>
      </c>
      <c r="J45" s="6">
        <f t="shared" si="0"/>
        <v>40.909090909090914</v>
      </c>
      <c r="K45" s="7">
        <v>2</v>
      </c>
      <c r="L45" s="6">
        <f t="shared" ref="L45" si="73">IF(K45=0,0,K45/$F45*100)</f>
        <v>9.0909090909090917</v>
      </c>
      <c r="M45" s="7">
        <v>0</v>
      </c>
      <c r="N45" s="6">
        <f t="shared" ref="N45" si="74">IF(M45=0,0,M45/$F45*100)</f>
        <v>0</v>
      </c>
      <c r="O45" s="107"/>
    </row>
    <row r="46" spans="1:15" ht="23.1" customHeight="1" x14ac:dyDescent="0.2">
      <c r="A46" s="157"/>
      <c r="B46" s="157"/>
      <c r="C46" s="11"/>
      <c r="D46" s="12" t="s">
        <v>7</v>
      </c>
      <c r="E46" s="9"/>
      <c r="F46" s="8">
        <v>10</v>
      </c>
      <c r="G46" s="7">
        <v>9</v>
      </c>
      <c r="H46" s="6">
        <f t="shared" si="0"/>
        <v>90</v>
      </c>
      <c r="I46" s="7">
        <v>1</v>
      </c>
      <c r="J46" s="6">
        <f t="shared" si="0"/>
        <v>10</v>
      </c>
      <c r="K46" s="7">
        <v>1</v>
      </c>
      <c r="L46" s="6">
        <f t="shared" ref="L46" si="75">IF(K46=0,0,K46/$F46*100)</f>
        <v>10</v>
      </c>
      <c r="M46" s="7">
        <v>0</v>
      </c>
      <c r="N46" s="6">
        <f t="shared" ref="N46" si="76">IF(M46=0,0,M46/$F46*100)</f>
        <v>0</v>
      </c>
      <c r="O46" s="107"/>
    </row>
    <row r="47" spans="1:15" ht="24" customHeight="1" x14ac:dyDescent="0.2">
      <c r="A47" s="157"/>
      <c r="B47" s="157"/>
      <c r="C47" s="11"/>
      <c r="D47" s="10" t="s">
        <v>6</v>
      </c>
      <c r="E47" s="9"/>
      <c r="F47" s="8">
        <v>17</v>
      </c>
      <c r="G47" s="7">
        <v>12</v>
      </c>
      <c r="H47" s="6">
        <f t="shared" si="0"/>
        <v>70.588235294117652</v>
      </c>
      <c r="I47" s="7">
        <v>2</v>
      </c>
      <c r="J47" s="6">
        <f t="shared" si="0"/>
        <v>11.76470588235294</v>
      </c>
      <c r="K47" s="7">
        <v>4</v>
      </c>
      <c r="L47" s="6">
        <f t="shared" ref="L47" si="77">IF(K47=0,0,K47/$F47*100)</f>
        <v>23.52941176470588</v>
      </c>
      <c r="M47" s="7">
        <v>0</v>
      </c>
      <c r="N47" s="6">
        <f t="shared" ref="N47" si="78">IF(M47=0,0,M47/$F47*100)</f>
        <v>0</v>
      </c>
      <c r="O47" s="107"/>
    </row>
    <row r="48" spans="1:15" ht="23.1" customHeight="1" x14ac:dyDescent="0.2">
      <c r="A48" s="157"/>
      <c r="B48" s="157"/>
      <c r="C48" s="11"/>
      <c r="D48" s="12" t="s">
        <v>5</v>
      </c>
      <c r="E48" s="9"/>
      <c r="F48" s="8">
        <v>41</v>
      </c>
      <c r="G48" s="7">
        <v>28</v>
      </c>
      <c r="H48" s="6">
        <f t="shared" si="0"/>
        <v>68.292682926829272</v>
      </c>
      <c r="I48" s="7">
        <v>0</v>
      </c>
      <c r="J48" s="6">
        <f t="shared" si="0"/>
        <v>0</v>
      </c>
      <c r="K48" s="7">
        <v>12</v>
      </c>
      <c r="L48" s="6">
        <f t="shared" ref="L48" si="79">IF(K48=0,0,K48/$F48*100)</f>
        <v>29.268292682926827</v>
      </c>
      <c r="M48" s="7">
        <v>1</v>
      </c>
      <c r="N48" s="6">
        <f t="shared" ref="N48" si="80">IF(M48=0,0,M48/$F48*100)</f>
        <v>2.4390243902439024</v>
      </c>
      <c r="O48" s="107"/>
    </row>
    <row r="49" spans="1:15" ht="23.1" customHeight="1" x14ac:dyDescent="0.2">
      <c r="A49" s="157"/>
      <c r="B49" s="157"/>
      <c r="C49" s="11"/>
      <c r="D49" s="12" t="s">
        <v>4</v>
      </c>
      <c r="E49" s="9"/>
      <c r="F49" s="8">
        <v>23</v>
      </c>
      <c r="G49" s="7">
        <v>18</v>
      </c>
      <c r="H49" s="6">
        <f t="shared" si="0"/>
        <v>78.260869565217391</v>
      </c>
      <c r="I49" s="7">
        <v>0</v>
      </c>
      <c r="J49" s="6">
        <f t="shared" si="0"/>
        <v>0</v>
      </c>
      <c r="K49" s="7">
        <v>5</v>
      </c>
      <c r="L49" s="6">
        <f t="shared" ref="L49" si="81">IF(K49=0,0,K49/$F49*100)</f>
        <v>21.739130434782609</v>
      </c>
      <c r="M49" s="7">
        <v>0</v>
      </c>
      <c r="N49" s="6">
        <f t="shared" ref="N49" si="82">IF(M49=0,0,M49/$F49*100)</f>
        <v>0</v>
      </c>
      <c r="O49" s="107"/>
    </row>
    <row r="50" spans="1:15" ht="23.1" customHeight="1" x14ac:dyDescent="0.2">
      <c r="A50" s="157"/>
      <c r="B50" s="157"/>
      <c r="C50" s="11"/>
      <c r="D50" s="12" t="s">
        <v>3</v>
      </c>
      <c r="E50" s="9"/>
      <c r="F50" s="8">
        <v>24</v>
      </c>
      <c r="G50" s="7">
        <v>23</v>
      </c>
      <c r="H50" s="6">
        <f t="shared" si="0"/>
        <v>95.833333333333343</v>
      </c>
      <c r="I50" s="7">
        <v>7</v>
      </c>
      <c r="J50" s="6">
        <f t="shared" si="0"/>
        <v>29.166666666666668</v>
      </c>
      <c r="K50" s="7">
        <v>0</v>
      </c>
      <c r="L50" s="6">
        <f t="shared" ref="L50" si="83">IF(K50=0,0,K50/$F50*100)</f>
        <v>0</v>
      </c>
      <c r="M50" s="7">
        <v>0</v>
      </c>
      <c r="N50" s="6">
        <f t="shared" ref="N50" si="84">IF(M50=0,0,M50/$F50*100)</f>
        <v>0</v>
      </c>
      <c r="O50" s="107"/>
    </row>
    <row r="51" spans="1:15" ht="23.1" customHeight="1" x14ac:dyDescent="0.2">
      <c r="A51" s="157"/>
      <c r="B51" s="157"/>
      <c r="C51" s="11"/>
      <c r="D51" s="12" t="s">
        <v>2</v>
      </c>
      <c r="E51" s="9"/>
      <c r="F51" s="8">
        <v>159</v>
      </c>
      <c r="G51" s="7">
        <v>128</v>
      </c>
      <c r="H51" s="6">
        <f t="shared" si="0"/>
        <v>80.503144654088061</v>
      </c>
      <c r="I51" s="7">
        <v>22</v>
      </c>
      <c r="J51" s="6">
        <f t="shared" si="0"/>
        <v>13.836477987421384</v>
      </c>
      <c r="K51" s="7">
        <v>25</v>
      </c>
      <c r="L51" s="6">
        <f t="shared" ref="L51" si="85">IF(K51=0,0,K51/$F51*100)</f>
        <v>15.723270440251572</v>
      </c>
      <c r="M51" s="7">
        <v>2</v>
      </c>
      <c r="N51" s="6">
        <f t="shared" ref="N51" si="86">IF(M51=0,0,M51/$F51*100)</f>
        <v>1.257861635220126</v>
      </c>
      <c r="O51" s="107"/>
    </row>
    <row r="52" spans="1:15" ht="23.1" customHeight="1" x14ac:dyDescent="0.2">
      <c r="A52" s="157"/>
      <c r="B52" s="157"/>
      <c r="C52" s="11"/>
      <c r="D52" s="12" t="s">
        <v>1</v>
      </c>
      <c r="E52" s="9"/>
      <c r="F52" s="8">
        <v>21</v>
      </c>
      <c r="G52" s="7">
        <v>19</v>
      </c>
      <c r="H52" s="6">
        <f t="shared" si="0"/>
        <v>90.476190476190482</v>
      </c>
      <c r="I52" s="7">
        <v>2</v>
      </c>
      <c r="J52" s="6">
        <f t="shared" si="0"/>
        <v>9.5238095238095237</v>
      </c>
      <c r="K52" s="7">
        <v>2</v>
      </c>
      <c r="L52" s="6">
        <f t="shared" ref="L52" si="87">IF(K52=0,0,K52/$F52*100)</f>
        <v>9.5238095238095237</v>
      </c>
      <c r="M52" s="7">
        <v>0</v>
      </c>
      <c r="N52" s="6">
        <f t="shared" ref="N52" si="88">IF(M52=0,0,M52/$F52*100)</f>
        <v>0</v>
      </c>
      <c r="O52" s="107"/>
    </row>
    <row r="53" spans="1:15" ht="24" customHeight="1" x14ac:dyDescent="0.2">
      <c r="A53" s="158"/>
      <c r="B53" s="158"/>
      <c r="C53" s="11"/>
      <c r="D53" s="10" t="s">
        <v>0</v>
      </c>
      <c r="E53" s="9"/>
      <c r="F53" s="8">
        <v>61</v>
      </c>
      <c r="G53" s="7">
        <v>44</v>
      </c>
      <c r="H53" s="6">
        <f t="shared" si="0"/>
        <v>72.131147540983605</v>
      </c>
      <c r="I53" s="7">
        <v>8</v>
      </c>
      <c r="J53" s="6">
        <f t="shared" si="0"/>
        <v>13.114754098360656</v>
      </c>
      <c r="K53" s="7">
        <v>13</v>
      </c>
      <c r="L53" s="6">
        <f t="shared" ref="L53" si="89">IF(K53=0,0,K53/$F53*100)</f>
        <v>21.311475409836063</v>
      </c>
      <c r="M53" s="7">
        <v>0</v>
      </c>
      <c r="N53" s="6">
        <f t="shared" ref="N53" si="90">IF(M53=0,0,M53/$F53*100)</f>
        <v>0</v>
      </c>
      <c r="O53" s="107"/>
    </row>
    <row r="55" spans="1:15" ht="12.75" customHeight="1" x14ac:dyDescent="0.2"/>
    <row r="56" spans="1:15" ht="12.75" customHeight="1" x14ac:dyDescent="0.2"/>
    <row r="57" spans="1:15" x14ac:dyDescent="0.2">
      <c r="D57" s="3"/>
    </row>
    <row r="63" spans="1:15"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4">
    <mergeCell ref="M3:N4"/>
    <mergeCell ref="B11:E11"/>
    <mergeCell ref="N5:N6"/>
    <mergeCell ref="A7:E7"/>
    <mergeCell ref="H5:H6"/>
    <mergeCell ref="M5:M6"/>
    <mergeCell ref="A8:A12"/>
    <mergeCell ref="B8:E8"/>
    <mergeCell ref="B9:E9"/>
    <mergeCell ref="F3:F6"/>
    <mergeCell ref="G3:H4"/>
    <mergeCell ref="G5:G6"/>
    <mergeCell ref="I3:J4"/>
    <mergeCell ref="J5:J6"/>
    <mergeCell ref="A3:E6"/>
    <mergeCell ref="K3:L4"/>
    <mergeCell ref="K5:K6"/>
    <mergeCell ref="L5:L6"/>
    <mergeCell ref="A13:A53"/>
    <mergeCell ref="B13:B37"/>
    <mergeCell ref="B38:B53"/>
    <mergeCell ref="I5:I6"/>
    <mergeCell ref="B10:E10"/>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83"/>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77734375" style="1" customWidth="1"/>
    <col min="13" max="16384" width="9" style="1"/>
  </cols>
  <sheetData>
    <row r="1" spans="1:13" ht="14.4" x14ac:dyDescent="0.2">
      <c r="A1" s="16" t="s">
        <v>612</v>
      </c>
    </row>
    <row r="2" spans="1:13" x14ac:dyDescent="0.2">
      <c r="G2" s="46"/>
    </row>
    <row r="3" spans="1:13" ht="22.5" customHeight="1" x14ac:dyDescent="0.2">
      <c r="A3" s="170" t="s">
        <v>63</v>
      </c>
      <c r="B3" s="171"/>
      <c r="C3" s="171"/>
      <c r="D3" s="171"/>
      <c r="E3" s="172"/>
      <c r="F3" s="179" t="s">
        <v>126</v>
      </c>
      <c r="G3" s="194" t="s">
        <v>188</v>
      </c>
      <c r="H3" s="208"/>
      <c r="I3" s="208"/>
      <c r="J3" s="208"/>
      <c r="K3" s="208"/>
      <c r="L3" s="195"/>
    </row>
    <row r="4" spans="1:13" ht="63" customHeight="1" x14ac:dyDescent="0.2">
      <c r="A4" s="173"/>
      <c r="B4" s="174"/>
      <c r="C4" s="174"/>
      <c r="D4" s="174"/>
      <c r="E4" s="175"/>
      <c r="F4" s="183"/>
      <c r="G4" s="196"/>
      <c r="H4" s="209"/>
      <c r="I4" s="222" t="s">
        <v>187</v>
      </c>
      <c r="J4" s="222"/>
      <c r="K4" s="222" t="s">
        <v>186</v>
      </c>
      <c r="L4" s="222"/>
    </row>
    <row r="5" spans="1:13" ht="15" customHeight="1" x14ac:dyDescent="0.2">
      <c r="A5" s="173"/>
      <c r="B5" s="174"/>
      <c r="C5" s="174"/>
      <c r="D5" s="174"/>
      <c r="E5" s="175"/>
      <c r="F5" s="180"/>
      <c r="G5" s="181" t="s">
        <v>185</v>
      </c>
      <c r="H5" s="168" t="s">
        <v>50</v>
      </c>
      <c r="I5" s="181" t="s">
        <v>185</v>
      </c>
      <c r="J5" s="168" t="s">
        <v>50</v>
      </c>
      <c r="K5" s="181" t="s">
        <v>185</v>
      </c>
      <c r="L5" s="168" t="s">
        <v>50</v>
      </c>
    </row>
    <row r="6" spans="1:13" ht="15" customHeight="1" x14ac:dyDescent="0.2">
      <c r="A6" s="176"/>
      <c r="B6" s="177"/>
      <c r="C6" s="177"/>
      <c r="D6" s="177"/>
      <c r="E6" s="178"/>
      <c r="F6" s="180"/>
      <c r="G6" s="182"/>
      <c r="H6" s="169"/>
      <c r="I6" s="182"/>
      <c r="J6" s="169"/>
      <c r="K6" s="182"/>
      <c r="L6" s="169"/>
    </row>
    <row r="7" spans="1:13" ht="23.1" customHeight="1" x14ac:dyDescent="0.2">
      <c r="A7" s="165" t="s">
        <v>49</v>
      </c>
      <c r="B7" s="166"/>
      <c r="C7" s="166"/>
      <c r="D7" s="166"/>
      <c r="E7" s="167"/>
      <c r="F7" s="25">
        <f>SUM(F8:F12)</f>
        <v>890</v>
      </c>
      <c r="G7" s="24">
        <f>SUM(G8:G12)</f>
        <v>806</v>
      </c>
      <c r="H7" s="6">
        <f>IF(G7=0,0,G7/$G7*100)</f>
        <v>100</v>
      </c>
      <c r="I7" s="24">
        <f>SUM(I8:I12)</f>
        <v>346</v>
      </c>
      <c r="J7" s="6">
        <f>IF(I7=0,0,I7/$G7*100)</f>
        <v>42.928039702233249</v>
      </c>
      <c r="K7" s="24">
        <f>SUM(K8:K12)</f>
        <v>130</v>
      </c>
      <c r="L7" s="6">
        <f>IF(K7=0,0,K7/$G7*100)</f>
        <v>16.129032258064516</v>
      </c>
      <c r="M7" s="46"/>
    </row>
    <row r="8" spans="1:13" ht="23.1" customHeight="1" x14ac:dyDescent="0.2">
      <c r="A8" s="159" t="s">
        <v>48</v>
      </c>
      <c r="B8" s="162" t="s">
        <v>47</v>
      </c>
      <c r="C8" s="163"/>
      <c r="D8" s="163"/>
      <c r="E8" s="164"/>
      <c r="F8" s="25">
        <v>241</v>
      </c>
      <c r="G8" s="24">
        <v>24</v>
      </c>
      <c r="H8" s="6">
        <f>IF(G8=0,0,G8/$G$7*100)</f>
        <v>2.9776674937965262</v>
      </c>
      <c r="I8" s="24">
        <v>4</v>
      </c>
      <c r="J8" s="6">
        <f>IF(I8=0,0,I8/$G8*100)</f>
        <v>16.666666666666664</v>
      </c>
      <c r="K8" s="24">
        <v>1</v>
      </c>
      <c r="L8" s="6">
        <f t="shared" ref="L8:L53" si="0">IF(K8=0,0,K8/$G8*100)</f>
        <v>4.1666666666666661</v>
      </c>
      <c r="M8" s="46"/>
    </row>
    <row r="9" spans="1:13" ht="23.1" customHeight="1" x14ac:dyDescent="0.2">
      <c r="A9" s="160"/>
      <c r="B9" s="162" t="s">
        <v>46</v>
      </c>
      <c r="C9" s="163"/>
      <c r="D9" s="163"/>
      <c r="E9" s="164"/>
      <c r="F9" s="25">
        <v>135</v>
      </c>
      <c r="G9" s="24">
        <v>47</v>
      </c>
      <c r="H9" s="6">
        <f t="shared" ref="H9:H53" si="1">IF(G9=0,0,G9/$G$7*100)</f>
        <v>5.8312655086848642</v>
      </c>
      <c r="I9" s="24">
        <v>19</v>
      </c>
      <c r="J9" s="6">
        <f t="shared" ref="J9:J53" si="2">IF(I9=0,0,I9/$G9*100)</f>
        <v>40.425531914893611</v>
      </c>
      <c r="K9" s="24">
        <v>3</v>
      </c>
      <c r="L9" s="6">
        <f>IF(K9=0,0,K9/$G9*100)</f>
        <v>6.3829787234042552</v>
      </c>
      <c r="M9" s="46"/>
    </row>
    <row r="10" spans="1:13" ht="23.1" customHeight="1" x14ac:dyDescent="0.2">
      <c r="A10" s="160"/>
      <c r="B10" s="162" t="s">
        <v>45</v>
      </c>
      <c r="C10" s="163"/>
      <c r="D10" s="163"/>
      <c r="E10" s="164"/>
      <c r="F10" s="25">
        <v>246</v>
      </c>
      <c r="G10" s="24">
        <v>236</v>
      </c>
      <c r="H10" s="6">
        <f t="shared" si="1"/>
        <v>29.280397022332505</v>
      </c>
      <c r="I10" s="24">
        <v>109</v>
      </c>
      <c r="J10" s="6">
        <f>IF(I10=0,0,I10/$G10*100)</f>
        <v>46.186440677966104</v>
      </c>
      <c r="K10" s="24">
        <v>12</v>
      </c>
      <c r="L10" s="6">
        <f t="shared" si="0"/>
        <v>5.0847457627118651</v>
      </c>
      <c r="M10" s="46"/>
    </row>
    <row r="11" spans="1:13" ht="23.1" customHeight="1" x14ac:dyDescent="0.2">
      <c r="A11" s="160"/>
      <c r="B11" s="162" t="s">
        <v>44</v>
      </c>
      <c r="C11" s="163"/>
      <c r="D11" s="163"/>
      <c r="E11" s="164"/>
      <c r="F11" s="25">
        <v>72</v>
      </c>
      <c r="G11" s="24">
        <v>136</v>
      </c>
      <c r="H11" s="6">
        <f t="shared" si="1"/>
        <v>16.873449131513649</v>
      </c>
      <c r="I11" s="24">
        <v>60</v>
      </c>
      <c r="J11" s="6">
        <f t="shared" si="2"/>
        <v>44.117647058823529</v>
      </c>
      <c r="K11" s="24">
        <v>28</v>
      </c>
      <c r="L11" s="6">
        <f t="shared" si="0"/>
        <v>20.588235294117645</v>
      </c>
      <c r="M11" s="46"/>
    </row>
    <row r="12" spans="1:13" ht="23.1" customHeight="1" x14ac:dyDescent="0.2">
      <c r="A12" s="161"/>
      <c r="B12" s="162" t="s">
        <v>43</v>
      </c>
      <c r="C12" s="163"/>
      <c r="D12" s="163"/>
      <c r="E12" s="164"/>
      <c r="F12" s="25">
        <v>196</v>
      </c>
      <c r="G12" s="24">
        <v>363</v>
      </c>
      <c r="H12" s="6">
        <f t="shared" si="1"/>
        <v>45.037220843672458</v>
      </c>
      <c r="I12" s="24">
        <v>154</v>
      </c>
      <c r="J12" s="6">
        <f t="shared" si="2"/>
        <v>42.424242424242422</v>
      </c>
      <c r="K12" s="24">
        <v>86</v>
      </c>
      <c r="L12" s="6">
        <f t="shared" si="0"/>
        <v>23.691460055096421</v>
      </c>
      <c r="M12" s="46"/>
    </row>
    <row r="13" spans="1:13" ht="23.1" customHeight="1" x14ac:dyDescent="0.2">
      <c r="A13" s="156" t="s">
        <v>42</v>
      </c>
      <c r="B13" s="156" t="s">
        <v>41</v>
      </c>
      <c r="C13" s="11"/>
      <c r="D13" s="12" t="s">
        <v>15</v>
      </c>
      <c r="E13" s="9"/>
      <c r="F13" s="25">
        <f>SUM(F14:F37)</f>
        <v>235</v>
      </c>
      <c r="G13" s="24">
        <f>SUM(G14:G37)</f>
        <v>463</v>
      </c>
      <c r="H13" s="6">
        <f>IF(G13=0,0,G13/$G$7*100)</f>
        <v>57.444168734491321</v>
      </c>
      <c r="I13" s="24">
        <f>SUM(I14:I37)</f>
        <v>201</v>
      </c>
      <c r="J13" s="6">
        <f t="shared" si="2"/>
        <v>43.412526997840175</v>
      </c>
      <c r="K13" s="24">
        <f>SUM(K14:K37)</f>
        <v>86</v>
      </c>
      <c r="L13" s="6">
        <f t="shared" si="0"/>
        <v>18.574514038876892</v>
      </c>
      <c r="M13" s="46"/>
    </row>
    <row r="14" spans="1:13" ht="23.1" customHeight="1" x14ac:dyDescent="0.2">
      <c r="A14" s="157"/>
      <c r="B14" s="157"/>
      <c r="C14" s="11"/>
      <c r="D14" s="12" t="s">
        <v>184</v>
      </c>
      <c r="E14" s="9"/>
      <c r="F14" s="25">
        <v>32</v>
      </c>
      <c r="G14" s="24">
        <v>34</v>
      </c>
      <c r="H14" s="6">
        <f t="shared" si="1"/>
        <v>4.2183622828784122</v>
      </c>
      <c r="I14" s="24">
        <v>21</v>
      </c>
      <c r="J14" s="6">
        <f t="shared" si="2"/>
        <v>61.764705882352942</v>
      </c>
      <c r="K14" s="24">
        <v>7</v>
      </c>
      <c r="L14" s="6">
        <f t="shared" si="0"/>
        <v>20.588235294117645</v>
      </c>
      <c r="M14" s="46"/>
    </row>
    <row r="15" spans="1:13" ht="23.1" customHeight="1" x14ac:dyDescent="0.2">
      <c r="A15" s="157"/>
      <c r="B15" s="157"/>
      <c r="C15" s="11"/>
      <c r="D15" s="12" t="s">
        <v>183</v>
      </c>
      <c r="E15" s="9"/>
      <c r="F15" s="25">
        <v>4</v>
      </c>
      <c r="G15" s="24">
        <v>2</v>
      </c>
      <c r="H15" s="6">
        <f>IF(G15=0,0,G15/$G$7*100)</f>
        <v>0.24813895781637718</v>
      </c>
      <c r="I15" s="24">
        <v>0</v>
      </c>
      <c r="J15" s="6">
        <f t="shared" si="2"/>
        <v>0</v>
      </c>
      <c r="K15" s="24">
        <v>0</v>
      </c>
      <c r="L15" s="6">
        <f t="shared" si="0"/>
        <v>0</v>
      </c>
      <c r="M15" s="46"/>
    </row>
    <row r="16" spans="1:13" ht="23.1" customHeight="1" x14ac:dyDescent="0.2">
      <c r="A16" s="157"/>
      <c r="B16" s="157"/>
      <c r="C16" s="11"/>
      <c r="D16" s="12" t="s">
        <v>182</v>
      </c>
      <c r="E16" s="9"/>
      <c r="F16" s="25">
        <v>10</v>
      </c>
      <c r="G16" s="24">
        <v>2</v>
      </c>
      <c r="H16" s="6">
        <f t="shared" si="1"/>
        <v>0.24813895781637718</v>
      </c>
      <c r="I16" s="24">
        <v>2</v>
      </c>
      <c r="J16" s="6">
        <f t="shared" si="2"/>
        <v>100</v>
      </c>
      <c r="K16" s="24">
        <v>0</v>
      </c>
      <c r="L16" s="6">
        <f t="shared" si="0"/>
        <v>0</v>
      </c>
      <c r="M16" s="46"/>
    </row>
    <row r="17" spans="1:13" ht="23.1" customHeight="1" x14ac:dyDescent="0.2">
      <c r="A17" s="157"/>
      <c r="B17" s="157"/>
      <c r="C17" s="11"/>
      <c r="D17" s="12" t="s">
        <v>181</v>
      </c>
      <c r="E17" s="9"/>
      <c r="F17" s="25">
        <v>2</v>
      </c>
      <c r="G17" s="24">
        <v>4</v>
      </c>
      <c r="H17" s="6">
        <f t="shared" si="1"/>
        <v>0.49627791563275436</v>
      </c>
      <c r="I17" s="24">
        <v>2</v>
      </c>
      <c r="J17" s="6">
        <f t="shared" si="2"/>
        <v>50</v>
      </c>
      <c r="K17" s="24">
        <v>0</v>
      </c>
      <c r="L17" s="6">
        <f t="shared" si="0"/>
        <v>0</v>
      </c>
      <c r="M17" s="46"/>
    </row>
    <row r="18" spans="1:13" ht="23.1" customHeight="1" x14ac:dyDescent="0.2">
      <c r="A18" s="157"/>
      <c r="B18" s="157"/>
      <c r="C18" s="11"/>
      <c r="D18" s="12" t="s">
        <v>180</v>
      </c>
      <c r="E18" s="9"/>
      <c r="F18" s="25">
        <v>6</v>
      </c>
      <c r="G18" s="24">
        <v>8</v>
      </c>
      <c r="H18" s="6">
        <f t="shared" si="1"/>
        <v>0.99255583126550873</v>
      </c>
      <c r="I18" s="24">
        <v>4</v>
      </c>
      <c r="J18" s="6">
        <f t="shared" si="2"/>
        <v>50</v>
      </c>
      <c r="K18" s="24">
        <v>2</v>
      </c>
      <c r="L18" s="6">
        <f t="shared" si="0"/>
        <v>25</v>
      </c>
      <c r="M18" s="46"/>
    </row>
    <row r="19" spans="1:13" ht="23.1" customHeight="1" x14ac:dyDescent="0.2">
      <c r="A19" s="157"/>
      <c r="B19" s="157"/>
      <c r="C19" s="11"/>
      <c r="D19" s="12" t="s">
        <v>179</v>
      </c>
      <c r="E19" s="9"/>
      <c r="F19" s="25">
        <v>1</v>
      </c>
      <c r="G19" s="24">
        <v>2</v>
      </c>
      <c r="H19" s="6">
        <f t="shared" si="1"/>
        <v>0.24813895781637718</v>
      </c>
      <c r="I19" s="24">
        <v>0</v>
      </c>
      <c r="J19" s="6">
        <f t="shared" si="2"/>
        <v>0</v>
      </c>
      <c r="K19" s="24">
        <v>2</v>
      </c>
      <c r="L19" s="6">
        <f t="shared" si="0"/>
        <v>100</v>
      </c>
      <c r="M19" s="46"/>
    </row>
    <row r="20" spans="1:13" ht="23.1" customHeight="1" x14ac:dyDescent="0.2">
      <c r="A20" s="157"/>
      <c r="B20" s="157"/>
      <c r="C20" s="11"/>
      <c r="D20" s="12" t="s">
        <v>178</v>
      </c>
      <c r="E20" s="9"/>
      <c r="F20" s="25">
        <v>8</v>
      </c>
      <c r="G20" s="24">
        <v>9</v>
      </c>
      <c r="H20" s="6">
        <f t="shared" si="1"/>
        <v>1.1166253101736971</v>
      </c>
      <c r="I20" s="24">
        <v>4</v>
      </c>
      <c r="J20" s="6">
        <f t="shared" si="2"/>
        <v>44.444444444444443</v>
      </c>
      <c r="K20" s="24">
        <v>0</v>
      </c>
      <c r="L20" s="6">
        <f t="shared" si="0"/>
        <v>0</v>
      </c>
      <c r="M20" s="46"/>
    </row>
    <row r="21" spans="1:13" ht="23.1" customHeight="1" x14ac:dyDescent="0.2">
      <c r="A21" s="157"/>
      <c r="B21" s="157"/>
      <c r="C21" s="11"/>
      <c r="D21" s="12" t="s">
        <v>177</v>
      </c>
      <c r="E21" s="9"/>
      <c r="F21" s="25">
        <v>7</v>
      </c>
      <c r="G21" s="24">
        <v>72</v>
      </c>
      <c r="H21" s="6">
        <f t="shared" si="1"/>
        <v>8.9330024813895772</v>
      </c>
      <c r="I21" s="24">
        <v>20</v>
      </c>
      <c r="J21" s="6">
        <f t="shared" si="2"/>
        <v>27.777777777777779</v>
      </c>
      <c r="K21" s="24">
        <v>22</v>
      </c>
      <c r="L21" s="6">
        <f t="shared" si="0"/>
        <v>30.555555555555557</v>
      </c>
      <c r="M21" s="46"/>
    </row>
    <row r="22" spans="1:13" ht="23.1" customHeight="1" x14ac:dyDescent="0.2">
      <c r="A22" s="157"/>
      <c r="B22" s="157"/>
      <c r="C22" s="11"/>
      <c r="D22" s="12" t="s">
        <v>176</v>
      </c>
      <c r="E22" s="9"/>
      <c r="F22" s="25">
        <v>1</v>
      </c>
      <c r="G22" s="24">
        <v>1</v>
      </c>
      <c r="H22" s="6">
        <f t="shared" si="1"/>
        <v>0.12406947890818859</v>
      </c>
      <c r="I22" s="24">
        <v>1</v>
      </c>
      <c r="J22" s="6">
        <f t="shared" si="2"/>
        <v>100</v>
      </c>
      <c r="K22" s="24">
        <v>0</v>
      </c>
      <c r="L22" s="6">
        <f t="shared" si="0"/>
        <v>0</v>
      </c>
      <c r="M22" s="46"/>
    </row>
    <row r="23" spans="1:13" ht="23.1" customHeight="1" x14ac:dyDescent="0.2">
      <c r="A23" s="157"/>
      <c r="B23" s="157"/>
      <c r="C23" s="11"/>
      <c r="D23" s="12" t="s">
        <v>175</v>
      </c>
      <c r="E23" s="9"/>
      <c r="F23" s="25">
        <v>9</v>
      </c>
      <c r="G23" s="24">
        <v>14</v>
      </c>
      <c r="H23" s="6">
        <f t="shared" si="1"/>
        <v>1.7369727047146404</v>
      </c>
      <c r="I23" s="24">
        <v>2</v>
      </c>
      <c r="J23" s="6">
        <f t="shared" si="2"/>
        <v>14.285714285714285</v>
      </c>
      <c r="K23" s="24">
        <v>2</v>
      </c>
      <c r="L23" s="6">
        <f t="shared" si="0"/>
        <v>14.285714285714285</v>
      </c>
      <c r="M23" s="46"/>
    </row>
    <row r="24" spans="1:13" ht="23.1" customHeight="1" x14ac:dyDescent="0.2">
      <c r="A24" s="157"/>
      <c r="B24" s="157"/>
      <c r="C24" s="11"/>
      <c r="D24" s="12" t="s">
        <v>174</v>
      </c>
      <c r="E24" s="9"/>
      <c r="F24" s="25">
        <v>1</v>
      </c>
      <c r="G24" s="24">
        <v>1</v>
      </c>
      <c r="H24" s="6">
        <f t="shared" si="1"/>
        <v>0.12406947890818859</v>
      </c>
      <c r="I24" s="24">
        <v>0</v>
      </c>
      <c r="J24" s="6">
        <f t="shared" si="2"/>
        <v>0</v>
      </c>
      <c r="K24" s="24">
        <v>0</v>
      </c>
      <c r="L24" s="6">
        <f t="shared" si="0"/>
        <v>0</v>
      </c>
      <c r="M24" s="46"/>
    </row>
    <row r="25" spans="1:13" ht="23.1" customHeight="1" x14ac:dyDescent="0.2">
      <c r="A25" s="157"/>
      <c r="B25" s="157"/>
      <c r="C25" s="11"/>
      <c r="D25" s="10" t="s">
        <v>173</v>
      </c>
      <c r="E25" s="9"/>
      <c r="F25" s="25">
        <v>2</v>
      </c>
      <c r="G25" s="24">
        <v>3</v>
      </c>
      <c r="H25" s="6">
        <f t="shared" si="1"/>
        <v>0.37220843672456577</v>
      </c>
      <c r="I25" s="24">
        <v>2</v>
      </c>
      <c r="J25" s="6">
        <f t="shared" si="2"/>
        <v>66.666666666666657</v>
      </c>
      <c r="K25" s="24">
        <v>0</v>
      </c>
      <c r="L25" s="6">
        <f t="shared" si="0"/>
        <v>0</v>
      </c>
      <c r="M25" s="46"/>
    </row>
    <row r="26" spans="1:13" ht="23.1" customHeight="1" x14ac:dyDescent="0.2">
      <c r="A26" s="157"/>
      <c r="B26" s="157"/>
      <c r="C26" s="11"/>
      <c r="D26" s="12" t="s">
        <v>172</v>
      </c>
      <c r="E26" s="9"/>
      <c r="F26" s="25">
        <v>10</v>
      </c>
      <c r="G26" s="24">
        <v>20</v>
      </c>
      <c r="H26" s="6">
        <f t="shared" si="1"/>
        <v>2.481389578163772</v>
      </c>
      <c r="I26" s="24">
        <v>5</v>
      </c>
      <c r="J26" s="6">
        <f t="shared" si="2"/>
        <v>25</v>
      </c>
      <c r="K26" s="24">
        <v>7</v>
      </c>
      <c r="L26" s="6">
        <f t="shared" si="0"/>
        <v>35</v>
      </c>
      <c r="M26" s="46"/>
    </row>
    <row r="27" spans="1:13" ht="23.1" customHeight="1" x14ac:dyDescent="0.2">
      <c r="A27" s="157"/>
      <c r="B27" s="157"/>
      <c r="C27" s="11"/>
      <c r="D27" s="12" t="s">
        <v>171</v>
      </c>
      <c r="E27" s="9"/>
      <c r="F27" s="25">
        <v>4</v>
      </c>
      <c r="G27" s="24">
        <v>6</v>
      </c>
      <c r="H27" s="6">
        <f t="shared" si="1"/>
        <v>0.74441687344913154</v>
      </c>
      <c r="I27" s="24">
        <v>3</v>
      </c>
      <c r="J27" s="6">
        <f t="shared" si="2"/>
        <v>50</v>
      </c>
      <c r="K27" s="24">
        <v>0</v>
      </c>
      <c r="L27" s="6">
        <f t="shared" si="0"/>
        <v>0</v>
      </c>
      <c r="M27" s="46"/>
    </row>
    <row r="28" spans="1:13" ht="23.1" customHeight="1" x14ac:dyDescent="0.2">
      <c r="A28" s="157"/>
      <c r="B28" s="157"/>
      <c r="C28" s="11"/>
      <c r="D28" s="12" t="s">
        <v>170</v>
      </c>
      <c r="E28" s="9"/>
      <c r="F28" s="25">
        <v>4</v>
      </c>
      <c r="G28" s="24">
        <v>15</v>
      </c>
      <c r="H28" s="6">
        <f t="shared" si="1"/>
        <v>1.8610421836228286</v>
      </c>
      <c r="I28" s="24">
        <v>3</v>
      </c>
      <c r="J28" s="6">
        <f t="shared" si="2"/>
        <v>20</v>
      </c>
      <c r="K28" s="24">
        <v>0</v>
      </c>
      <c r="L28" s="6">
        <f t="shared" si="0"/>
        <v>0</v>
      </c>
      <c r="M28" s="46"/>
    </row>
    <row r="29" spans="1:13" ht="23.1" customHeight="1" x14ac:dyDescent="0.2">
      <c r="A29" s="157"/>
      <c r="B29" s="157"/>
      <c r="C29" s="11"/>
      <c r="D29" s="12" t="s">
        <v>169</v>
      </c>
      <c r="E29" s="9"/>
      <c r="F29" s="25">
        <v>13</v>
      </c>
      <c r="G29" s="24">
        <v>15</v>
      </c>
      <c r="H29" s="6">
        <f t="shared" si="1"/>
        <v>1.8610421836228286</v>
      </c>
      <c r="I29" s="24">
        <v>5</v>
      </c>
      <c r="J29" s="6">
        <f t="shared" si="2"/>
        <v>33.333333333333329</v>
      </c>
      <c r="K29" s="24">
        <v>3</v>
      </c>
      <c r="L29" s="6">
        <f t="shared" si="0"/>
        <v>20</v>
      </c>
      <c r="M29" s="46"/>
    </row>
    <row r="30" spans="1:13" ht="23.1" customHeight="1" x14ac:dyDescent="0.2">
      <c r="A30" s="157"/>
      <c r="B30" s="157"/>
      <c r="C30" s="11"/>
      <c r="D30" s="12" t="s">
        <v>168</v>
      </c>
      <c r="E30" s="9"/>
      <c r="F30" s="25">
        <v>5</v>
      </c>
      <c r="G30" s="24">
        <v>22</v>
      </c>
      <c r="H30" s="6">
        <f t="shared" si="1"/>
        <v>2.7295285359801489</v>
      </c>
      <c r="I30" s="24">
        <v>15</v>
      </c>
      <c r="J30" s="6">
        <f t="shared" si="2"/>
        <v>68.181818181818173</v>
      </c>
      <c r="K30" s="24">
        <v>0</v>
      </c>
      <c r="L30" s="6">
        <f t="shared" si="0"/>
        <v>0</v>
      </c>
      <c r="M30" s="46"/>
    </row>
    <row r="31" spans="1:13" ht="23.1" customHeight="1" x14ac:dyDescent="0.2">
      <c r="A31" s="157"/>
      <c r="B31" s="157"/>
      <c r="C31" s="11"/>
      <c r="D31" s="12" t="s">
        <v>167</v>
      </c>
      <c r="E31" s="9"/>
      <c r="F31" s="25">
        <v>33</v>
      </c>
      <c r="G31" s="24">
        <v>61</v>
      </c>
      <c r="H31" s="6">
        <f t="shared" si="1"/>
        <v>7.5682382133995043</v>
      </c>
      <c r="I31" s="24">
        <v>27</v>
      </c>
      <c r="J31" s="6">
        <f t="shared" si="2"/>
        <v>44.26229508196721</v>
      </c>
      <c r="K31" s="24">
        <v>5</v>
      </c>
      <c r="L31" s="6">
        <f t="shared" si="0"/>
        <v>8.1967213114754092</v>
      </c>
      <c r="M31" s="46"/>
    </row>
    <row r="32" spans="1:13" ht="23.1" customHeight="1" x14ac:dyDescent="0.2">
      <c r="A32" s="157"/>
      <c r="B32" s="157"/>
      <c r="C32" s="11"/>
      <c r="D32" s="12" t="s">
        <v>166</v>
      </c>
      <c r="E32" s="9"/>
      <c r="F32" s="25">
        <v>5</v>
      </c>
      <c r="G32" s="24">
        <v>2</v>
      </c>
      <c r="H32" s="6">
        <f t="shared" si="1"/>
        <v>0.24813895781637718</v>
      </c>
      <c r="I32" s="24">
        <v>1</v>
      </c>
      <c r="J32" s="6">
        <f t="shared" si="2"/>
        <v>50</v>
      </c>
      <c r="K32" s="24">
        <v>0</v>
      </c>
      <c r="L32" s="6">
        <f t="shared" si="0"/>
        <v>0</v>
      </c>
      <c r="M32" s="46"/>
    </row>
    <row r="33" spans="1:13" ht="24" customHeight="1" x14ac:dyDescent="0.2">
      <c r="A33" s="157"/>
      <c r="B33" s="157"/>
      <c r="C33" s="11"/>
      <c r="D33" s="12" t="s">
        <v>165</v>
      </c>
      <c r="E33" s="9"/>
      <c r="F33" s="25">
        <v>32</v>
      </c>
      <c r="G33" s="24">
        <v>75</v>
      </c>
      <c r="H33" s="6">
        <f t="shared" si="1"/>
        <v>9.3052109181141436</v>
      </c>
      <c r="I33" s="24">
        <v>33</v>
      </c>
      <c r="J33" s="6">
        <f t="shared" si="2"/>
        <v>44</v>
      </c>
      <c r="K33" s="24">
        <v>22</v>
      </c>
      <c r="L33" s="6">
        <f t="shared" si="0"/>
        <v>29.333333333333332</v>
      </c>
      <c r="M33" s="46"/>
    </row>
    <row r="34" spans="1:13" ht="23.1" customHeight="1" x14ac:dyDescent="0.2">
      <c r="A34" s="157"/>
      <c r="B34" s="157"/>
      <c r="C34" s="11"/>
      <c r="D34" s="12" t="s">
        <v>20</v>
      </c>
      <c r="E34" s="9"/>
      <c r="F34" s="25">
        <v>16</v>
      </c>
      <c r="G34" s="24">
        <v>23</v>
      </c>
      <c r="H34" s="6">
        <f t="shared" si="1"/>
        <v>2.8535980148883375</v>
      </c>
      <c r="I34" s="24">
        <v>15</v>
      </c>
      <c r="J34" s="6">
        <f t="shared" si="2"/>
        <v>65.217391304347828</v>
      </c>
      <c r="K34" s="24">
        <v>7</v>
      </c>
      <c r="L34" s="6">
        <f t="shared" si="0"/>
        <v>30.434782608695656</v>
      </c>
      <c r="M34" s="46"/>
    </row>
    <row r="35" spans="1:13" ht="23.1" customHeight="1" x14ac:dyDescent="0.2">
      <c r="A35" s="157"/>
      <c r="B35" s="157"/>
      <c r="C35" s="11"/>
      <c r="D35" s="12" t="s">
        <v>164</v>
      </c>
      <c r="E35" s="9"/>
      <c r="F35" s="25">
        <v>8</v>
      </c>
      <c r="G35" s="24">
        <v>8</v>
      </c>
      <c r="H35" s="6">
        <f t="shared" si="1"/>
        <v>0.99255583126550873</v>
      </c>
      <c r="I35" s="24">
        <v>0</v>
      </c>
      <c r="J35" s="6">
        <f t="shared" si="2"/>
        <v>0</v>
      </c>
      <c r="K35" s="24">
        <v>0</v>
      </c>
      <c r="L35" s="6">
        <f t="shared" si="0"/>
        <v>0</v>
      </c>
      <c r="M35" s="46"/>
    </row>
    <row r="36" spans="1:13" ht="23.1" customHeight="1" x14ac:dyDescent="0.2">
      <c r="A36" s="157"/>
      <c r="B36" s="157"/>
      <c r="C36" s="11"/>
      <c r="D36" s="12" t="s">
        <v>163</v>
      </c>
      <c r="E36" s="9"/>
      <c r="F36" s="25">
        <v>14</v>
      </c>
      <c r="G36" s="24">
        <v>44</v>
      </c>
      <c r="H36" s="6">
        <f t="shared" si="1"/>
        <v>5.4590570719602978</v>
      </c>
      <c r="I36" s="24">
        <v>17</v>
      </c>
      <c r="J36" s="6">
        <f t="shared" si="2"/>
        <v>38.636363636363633</v>
      </c>
      <c r="K36" s="24">
        <v>0</v>
      </c>
      <c r="L36" s="6">
        <f t="shared" si="0"/>
        <v>0</v>
      </c>
      <c r="M36" s="46"/>
    </row>
    <row r="37" spans="1:13" ht="23.1" customHeight="1" x14ac:dyDescent="0.2">
      <c r="A37" s="157"/>
      <c r="B37" s="158"/>
      <c r="C37" s="11"/>
      <c r="D37" s="12" t="s">
        <v>162</v>
      </c>
      <c r="E37" s="9"/>
      <c r="F37" s="25">
        <v>8</v>
      </c>
      <c r="G37" s="24">
        <v>20</v>
      </c>
      <c r="H37" s="6">
        <f t="shared" si="1"/>
        <v>2.481389578163772</v>
      </c>
      <c r="I37" s="24">
        <v>19</v>
      </c>
      <c r="J37" s="6">
        <f t="shared" si="2"/>
        <v>95</v>
      </c>
      <c r="K37" s="24">
        <v>7</v>
      </c>
      <c r="L37" s="6">
        <f t="shared" si="0"/>
        <v>35</v>
      </c>
      <c r="M37" s="46"/>
    </row>
    <row r="38" spans="1:13" ht="23.1" customHeight="1" x14ac:dyDescent="0.2">
      <c r="A38" s="157"/>
      <c r="B38" s="156" t="s">
        <v>16</v>
      </c>
      <c r="C38" s="11"/>
      <c r="D38" s="12" t="s">
        <v>15</v>
      </c>
      <c r="E38" s="9"/>
      <c r="F38" s="25">
        <f>SUM(F39:F53)</f>
        <v>655</v>
      </c>
      <c r="G38" s="24">
        <f>SUM(G39:G53)</f>
        <v>343</v>
      </c>
      <c r="H38" s="6">
        <f t="shared" si="1"/>
        <v>42.555831265508687</v>
      </c>
      <c r="I38" s="24">
        <f>SUM(I39:I53)</f>
        <v>145</v>
      </c>
      <c r="J38" s="6">
        <f t="shared" si="2"/>
        <v>42.274052478134109</v>
      </c>
      <c r="K38" s="24">
        <f>SUM(K39:K53)</f>
        <v>44</v>
      </c>
      <c r="L38" s="6">
        <f t="shared" si="0"/>
        <v>12.827988338192419</v>
      </c>
      <c r="M38" s="46"/>
    </row>
    <row r="39" spans="1:13" ht="23.1" customHeight="1" x14ac:dyDescent="0.2">
      <c r="A39" s="157"/>
      <c r="B39" s="157"/>
      <c r="C39" s="11"/>
      <c r="D39" s="12" t="s">
        <v>14</v>
      </c>
      <c r="E39" s="9"/>
      <c r="F39" s="25">
        <v>6</v>
      </c>
      <c r="G39" s="24">
        <v>0</v>
      </c>
      <c r="H39" s="6">
        <f t="shared" si="1"/>
        <v>0</v>
      </c>
      <c r="I39" s="24">
        <v>0</v>
      </c>
      <c r="J39" s="6">
        <f t="shared" si="2"/>
        <v>0</v>
      </c>
      <c r="K39" s="24">
        <v>0</v>
      </c>
      <c r="L39" s="6">
        <f t="shared" si="0"/>
        <v>0</v>
      </c>
      <c r="M39" s="46"/>
    </row>
    <row r="40" spans="1:13" ht="23.1" customHeight="1" x14ac:dyDescent="0.2">
      <c r="A40" s="157"/>
      <c r="B40" s="157"/>
      <c r="C40" s="11"/>
      <c r="D40" s="12" t="s">
        <v>161</v>
      </c>
      <c r="E40" s="9"/>
      <c r="F40" s="25">
        <v>75</v>
      </c>
      <c r="G40" s="24">
        <v>49</v>
      </c>
      <c r="H40" s="6">
        <f t="shared" si="1"/>
        <v>6.0794044665012406</v>
      </c>
      <c r="I40" s="24">
        <v>10</v>
      </c>
      <c r="J40" s="6">
        <f t="shared" si="2"/>
        <v>20.408163265306122</v>
      </c>
      <c r="K40" s="24">
        <v>16</v>
      </c>
      <c r="L40" s="6">
        <f t="shared" si="0"/>
        <v>32.653061224489797</v>
      </c>
      <c r="M40" s="46"/>
    </row>
    <row r="41" spans="1:13" ht="23.1" customHeight="1" x14ac:dyDescent="0.2">
      <c r="A41" s="157"/>
      <c r="B41" s="157"/>
      <c r="C41" s="11"/>
      <c r="D41" s="12" t="s">
        <v>12</v>
      </c>
      <c r="E41" s="9"/>
      <c r="F41" s="25">
        <v>13</v>
      </c>
      <c r="G41" s="24">
        <v>6</v>
      </c>
      <c r="H41" s="6">
        <f t="shared" si="1"/>
        <v>0.74441687344913154</v>
      </c>
      <c r="I41" s="24">
        <v>4</v>
      </c>
      <c r="J41" s="6">
        <f t="shared" si="2"/>
        <v>66.666666666666657</v>
      </c>
      <c r="K41" s="24">
        <v>2</v>
      </c>
      <c r="L41" s="6">
        <f t="shared" si="0"/>
        <v>33.333333333333329</v>
      </c>
      <c r="M41" s="46"/>
    </row>
    <row r="42" spans="1:13" ht="23.1" customHeight="1" x14ac:dyDescent="0.2">
      <c r="A42" s="157"/>
      <c r="B42" s="157"/>
      <c r="C42" s="11"/>
      <c r="D42" s="12" t="s">
        <v>160</v>
      </c>
      <c r="E42" s="9"/>
      <c r="F42" s="25">
        <v>15</v>
      </c>
      <c r="G42" s="24">
        <v>15</v>
      </c>
      <c r="H42" s="6">
        <f t="shared" si="1"/>
        <v>1.8610421836228286</v>
      </c>
      <c r="I42" s="24">
        <v>10</v>
      </c>
      <c r="J42" s="6">
        <f t="shared" si="2"/>
        <v>66.666666666666657</v>
      </c>
      <c r="K42" s="24">
        <v>1</v>
      </c>
      <c r="L42" s="6">
        <f t="shared" si="0"/>
        <v>6.666666666666667</v>
      </c>
      <c r="M42" s="46"/>
    </row>
    <row r="43" spans="1:13" ht="23.1" customHeight="1" x14ac:dyDescent="0.2">
      <c r="A43" s="157"/>
      <c r="B43" s="157"/>
      <c r="C43" s="11"/>
      <c r="D43" s="12" t="s">
        <v>159</v>
      </c>
      <c r="E43" s="9"/>
      <c r="F43" s="25">
        <v>36</v>
      </c>
      <c r="G43" s="24">
        <v>25</v>
      </c>
      <c r="H43" s="6">
        <f t="shared" si="1"/>
        <v>3.1017369727047148</v>
      </c>
      <c r="I43" s="24">
        <v>13</v>
      </c>
      <c r="J43" s="6">
        <f t="shared" si="2"/>
        <v>52</v>
      </c>
      <c r="K43" s="24">
        <v>2</v>
      </c>
      <c r="L43" s="6">
        <f t="shared" si="0"/>
        <v>8</v>
      </c>
      <c r="M43" s="46"/>
    </row>
    <row r="44" spans="1:13" ht="23.1" customHeight="1" x14ac:dyDescent="0.2">
      <c r="A44" s="157"/>
      <c r="B44" s="157"/>
      <c r="C44" s="11"/>
      <c r="D44" s="12" t="s">
        <v>9</v>
      </c>
      <c r="E44" s="9"/>
      <c r="F44" s="25">
        <v>148</v>
      </c>
      <c r="G44" s="24">
        <v>50</v>
      </c>
      <c r="H44" s="6">
        <f t="shared" si="1"/>
        <v>6.2034739454094296</v>
      </c>
      <c r="I44" s="24">
        <v>12</v>
      </c>
      <c r="J44" s="6">
        <f t="shared" si="2"/>
        <v>24</v>
      </c>
      <c r="K44" s="24">
        <v>0</v>
      </c>
      <c r="L44" s="6">
        <f t="shared" si="0"/>
        <v>0</v>
      </c>
      <c r="M44" s="46"/>
    </row>
    <row r="45" spans="1:13" ht="23.1" customHeight="1" x14ac:dyDescent="0.2">
      <c r="A45" s="157"/>
      <c r="B45" s="157"/>
      <c r="C45" s="11"/>
      <c r="D45" s="12" t="s">
        <v>8</v>
      </c>
      <c r="E45" s="9"/>
      <c r="F45" s="25">
        <v>22</v>
      </c>
      <c r="G45" s="24">
        <v>8</v>
      </c>
      <c r="H45" s="6">
        <f t="shared" si="1"/>
        <v>0.99255583126550873</v>
      </c>
      <c r="I45" s="24">
        <v>6</v>
      </c>
      <c r="J45" s="6">
        <f t="shared" si="2"/>
        <v>75</v>
      </c>
      <c r="K45" s="24">
        <v>1</v>
      </c>
      <c r="L45" s="6">
        <f t="shared" si="0"/>
        <v>12.5</v>
      </c>
      <c r="M45" s="46"/>
    </row>
    <row r="46" spans="1:13" ht="23.1" customHeight="1" x14ac:dyDescent="0.2">
      <c r="A46" s="157"/>
      <c r="B46" s="157"/>
      <c r="C46" s="11"/>
      <c r="D46" s="12" t="s">
        <v>158</v>
      </c>
      <c r="E46" s="9"/>
      <c r="F46" s="25">
        <v>9</v>
      </c>
      <c r="G46" s="24">
        <v>0</v>
      </c>
      <c r="H46" s="6">
        <f t="shared" si="1"/>
        <v>0</v>
      </c>
      <c r="I46" s="24">
        <v>0</v>
      </c>
      <c r="J46" s="6">
        <f t="shared" si="2"/>
        <v>0</v>
      </c>
      <c r="K46" s="24">
        <v>0</v>
      </c>
      <c r="L46" s="6">
        <f t="shared" si="0"/>
        <v>0</v>
      </c>
      <c r="M46" s="46"/>
    </row>
    <row r="47" spans="1:13" ht="24" customHeight="1" x14ac:dyDescent="0.2">
      <c r="A47" s="157"/>
      <c r="B47" s="157"/>
      <c r="C47" s="11"/>
      <c r="D47" s="10" t="s">
        <v>6</v>
      </c>
      <c r="E47" s="9"/>
      <c r="F47" s="25">
        <v>17</v>
      </c>
      <c r="G47" s="24">
        <v>10</v>
      </c>
      <c r="H47" s="6">
        <f t="shared" si="1"/>
        <v>1.240694789081886</v>
      </c>
      <c r="I47" s="24">
        <v>9</v>
      </c>
      <c r="J47" s="6">
        <f t="shared" si="2"/>
        <v>90</v>
      </c>
      <c r="K47" s="24">
        <v>2</v>
      </c>
      <c r="L47" s="6">
        <f t="shared" si="0"/>
        <v>20</v>
      </c>
      <c r="M47" s="46"/>
    </row>
    <row r="48" spans="1:13" ht="23.1" customHeight="1" x14ac:dyDescent="0.2">
      <c r="A48" s="157"/>
      <c r="B48" s="157"/>
      <c r="C48" s="11"/>
      <c r="D48" s="12" t="s">
        <v>157</v>
      </c>
      <c r="E48" s="9"/>
      <c r="F48" s="25">
        <v>38</v>
      </c>
      <c r="G48" s="24">
        <v>3</v>
      </c>
      <c r="H48" s="6">
        <f t="shared" si="1"/>
        <v>0.37220843672456577</v>
      </c>
      <c r="I48" s="24">
        <v>2</v>
      </c>
      <c r="J48" s="6">
        <f t="shared" si="2"/>
        <v>66.666666666666657</v>
      </c>
      <c r="K48" s="24">
        <v>0</v>
      </c>
      <c r="L48" s="6">
        <f t="shared" si="0"/>
        <v>0</v>
      </c>
      <c r="M48" s="46"/>
    </row>
    <row r="49" spans="1:13" ht="23.1" customHeight="1" x14ac:dyDescent="0.2">
      <c r="A49" s="157"/>
      <c r="B49" s="157"/>
      <c r="C49" s="11"/>
      <c r="D49" s="12" t="s">
        <v>156</v>
      </c>
      <c r="E49" s="9"/>
      <c r="F49" s="25">
        <v>23</v>
      </c>
      <c r="G49" s="24">
        <v>2</v>
      </c>
      <c r="H49" s="6">
        <f t="shared" si="1"/>
        <v>0.24813895781637718</v>
      </c>
      <c r="I49" s="24">
        <v>0</v>
      </c>
      <c r="J49" s="6">
        <f t="shared" si="2"/>
        <v>0</v>
      </c>
      <c r="K49" s="24">
        <v>0</v>
      </c>
      <c r="L49" s="6">
        <f t="shared" si="0"/>
        <v>0</v>
      </c>
      <c r="M49" s="46"/>
    </row>
    <row r="50" spans="1:13" ht="23.1" customHeight="1" x14ac:dyDescent="0.2">
      <c r="A50" s="157"/>
      <c r="B50" s="157"/>
      <c r="C50" s="11"/>
      <c r="D50" s="12" t="s">
        <v>155</v>
      </c>
      <c r="E50" s="9"/>
      <c r="F50" s="25">
        <v>24</v>
      </c>
      <c r="G50" s="24">
        <v>22</v>
      </c>
      <c r="H50" s="6">
        <f t="shared" si="1"/>
        <v>2.7295285359801489</v>
      </c>
      <c r="I50" s="24">
        <v>6</v>
      </c>
      <c r="J50" s="6">
        <f t="shared" si="2"/>
        <v>27.27272727272727</v>
      </c>
      <c r="K50" s="24">
        <v>5</v>
      </c>
      <c r="L50" s="6">
        <f t="shared" si="0"/>
        <v>22.727272727272727</v>
      </c>
      <c r="M50" s="46"/>
    </row>
    <row r="51" spans="1:13" ht="23.1" customHeight="1" x14ac:dyDescent="0.2">
      <c r="A51" s="157"/>
      <c r="B51" s="157"/>
      <c r="C51" s="11"/>
      <c r="D51" s="12" t="s">
        <v>154</v>
      </c>
      <c r="E51" s="9"/>
      <c r="F51" s="25">
        <v>149</v>
      </c>
      <c r="G51" s="24">
        <v>112</v>
      </c>
      <c r="H51" s="6">
        <f t="shared" si="1"/>
        <v>13.895781637717123</v>
      </c>
      <c r="I51" s="24">
        <v>59</v>
      </c>
      <c r="J51" s="6">
        <f t="shared" si="2"/>
        <v>52.678571428571431</v>
      </c>
      <c r="K51" s="24">
        <v>10</v>
      </c>
      <c r="L51" s="6">
        <f t="shared" si="0"/>
        <v>8.9285714285714288</v>
      </c>
      <c r="M51" s="46"/>
    </row>
    <row r="52" spans="1:13" ht="23.1" customHeight="1" x14ac:dyDescent="0.2">
      <c r="A52" s="157"/>
      <c r="B52" s="157"/>
      <c r="C52" s="11"/>
      <c r="D52" s="12" t="s">
        <v>153</v>
      </c>
      <c r="E52" s="9"/>
      <c r="F52" s="25">
        <v>21</v>
      </c>
      <c r="G52" s="24">
        <v>19</v>
      </c>
      <c r="H52" s="6">
        <f t="shared" si="1"/>
        <v>2.3573200992555829</v>
      </c>
      <c r="I52" s="24">
        <v>10</v>
      </c>
      <c r="J52" s="6">
        <f t="shared" si="2"/>
        <v>52.631578947368418</v>
      </c>
      <c r="K52" s="24">
        <v>2</v>
      </c>
      <c r="L52" s="6">
        <f t="shared" si="0"/>
        <v>10.526315789473683</v>
      </c>
      <c r="M52" s="46"/>
    </row>
    <row r="53" spans="1:13" ht="24" customHeight="1" x14ac:dyDescent="0.2">
      <c r="A53" s="158"/>
      <c r="B53" s="158"/>
      <c r="C53" s="11"/>
      <c r="D53" s="10" t="s">
        <v>152</v>
      </c>
      <c r="E53" s="9"/>
      <c r="F53" s="25">
        <v>59</v>
      </c>
      <c r="G53" s="24">
        <v>22</v>
      </c>
      <c r="H53" s="6">
        <f t="shared" si="1"/>
        <v>2.7295285359801489</v>
      </c>
      <c r="I53" s="24">
        <v>4</v>
      </c>
      <c r="J53" s="6">
        <f t="shared" si="2"/>
        <v>18.181818181818183</v>
      </c>
      <c r="K53" s="24">
        <v>3</v>
      </c>
      <c r="L53" s="6">
        <f t="shared" si="0"/>
        <v>13.636363636363635</v>
      </c>
      <c r="M53" s="46"/>
    </row>
    <row r="55" spans="1:13" ht="12.75" customHeight="1" x14ac:dyDescent="0.2"/>
    <row r="56" spans="1:13" x14ac:dyDescent="0.2">
      <c r="D56" s="3"/>
    </row>
    <row r="62" spans="1:13" x14ac:dyDescent="0.2">
      <c r="D62" s="3"/>
    </row>
    <row r="64" spans="1:13"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2">
    <mergeCell ref="K5:K6"/>
    <mergeCell ref="H5:H6"/>
    <mergeCell ref="A3:E6"/>
    <mergeCell ref="F3:F6"/>
    <mergeCell ref="I3:L3"/>
    <mergeCell ref="L5:L6"/>
    <mergeCell ref="G3:H4"/>
    <mergeCell ref="G5:G6"/>
    <mergeCell ref="I4:J4"/>
    <mergeCell ref="K4:L4"/>
    <mergeCell ref="I5:I6"/>
    <mergeCell ref="J5:J6"/>
    <mergeCell ref="B12:E12"/>
    <mergeCell ref="A13:A53"/>
    <mergeCell ref="B13:B37"/>
    <mergeCell ref="B38:B53"/>
    <mergeCell ref="A7:E7"/>
    <mergeCell ref="A8:A12"/>
    <mergeCell ref="B10:E10"/>
    <mergeCell ref="B11:E11"/>
    <mergeCell ref="B8:E8"/>
    <mergeCell ref="B9:E9"/>
  </mergeCells>
  <phoneticPr fontId="5"/>
  <pageMargins left="0.59055118110236227" right="0.19685039370078741" top="0.39370078740157483" bottom="0.78740157480314965" header="0.51181102362204722" footer="0.19685039370078741"/>
  <pageSetup paperSize="9" scale="65" firstPageNumber="35" orientation="portrait" r:id="rId1"/>
  <headerFooter alignWithMargins="0">
    <oddFooter>&amp;C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1.109375" style="1" customWidth="1"/>
    <col min="15" max="16384" width="9" style="1"/>
  </cols>
  <sheetData>
    <row r="1" spans="1:15" ht="14.4" x14ac:dyDescent="0.2">
      <c r="A1" s="16" t="s">
        <v>541</v>
      </c>
    </row>
    <row r="2" spans="1:15" x14ac:dyDescent="0.2">
      <c r="N2" s="38" t="s">
        <v>453</v>
      </c>
    </row>
    <row r="3" spans="1:15" ht="20.25" customHeight="1" x14ac:dyDescent="0.2">
      <c r="A3" s="254" t="s">
        <v>63</v>
      </c>
      <c r="B3" s="255"/>
      <c r="C3" s="255"/>
      <c r="D3" s="255"/>
      <c r="E3" s="256"/>
      <c r="F3" s="257" t="s">
        <v>126</v>
      </c>
      <c r="G3" s="260" t="s">
        <v>587</v>
      </c>
      <c r="H3" s="264"/>
      <c r="I3" s="264"/>
      <c r="J3" s="264"/>
      <c r="K3" s="264"/>
      <c r="L3" s="264"/>
      <c r="M3" s="264"/>
      <c r="N3" s="265"/>
    </row>
    <row r="4" spans="1:15" ht="22.5" customHeight="1" x14ac:dyDescent="0.2">
      <c r="A4" s="236"/>
      <c r="B4" s="237"/>
      <c r="C4" s="237"/>
      <c r="D4" s="237"/>
      <c r="E4" s="238"/>
      <c r="F4" s="258"/>
      <c r="G4" s="261"/>
      <c r="H4" s="196" t="s">
        <v>586</v>
      </c>
      <c r="I4" s="209"/>
      <c r="J4" s="209"/>
      <c r="K4" s="209"/>
      <c r="L4" s="209"/>
      <c r="M4" s="209"/>
      <c r="N4" s="197"/>
    </row>
    <row r="5" spans="1:15" ht="14.25" customHeight="1" x14ac:dyDescent="0.2">
      <c r="A5" s="236"/>
      <c r="B5" s="237"/>
      <c r="C5" s="237"/>
      <c r="D5" s="237"/>
      <c r="E5" s="238"/>
      <c r="F5" s="258"/>
      <c r="G5" s="261"/>
      <c r="H5" s="263" t="s">
        <v>588</v>
      </c>
      <c r="I5" s="263" t="s">
        <v>589</v>
      </c>
      <c r="J5" s="263" t="s">
        <v>592</v>
      </c>
      <c r="K5" s="263" t="s">
        <v>593</v>
      </c>
      <c r="L5" s="263" t="s">
        <v>594</v>
      </c>
      <c r="M5" s="263" t="s">
        <v>590</v>
      </c>
      <c r="N5" s="263" t="s">
        <v>591</v>
      </c>
    </row>
    <row r="6" spans="1:15" ht="39" customHeight="1" x14ac:dyDescent="0.2">
      <c r="A6" s="239"/>
      <c r="B6" s="240"/>
      <c r="C6" s="240"/>
      <c r="D6" s="240"/>
      <c r="E6" s="241"/>
      <c r="F6" s="259"/>
      <c r="G6" s="262"/>
      <c r="H6" s="230"/>
      <c r="I6" s="230"/>
      <c r="J6" s="230"/>
      <c r="K6" s="230"/>
      <c r="L6" s="230"/>
      <c r="M6" s="230"/>
      <c r="N6" s="230"/>
    </row>
    <row r="7" spans="1:15" ht="12" customHeight="1" x14ac:dyDescent="0.2">
      <c r="A7" s="170" t="s">
        <v>49</v>
      </c>
      <c r="B7" s="171"/>
      <c r="C7" s="171"/>
      <c r="D7" s="171"/>
      <c r="E7" s="172"/>
      <c r="F7" s="266">
        <v>291</v>
      </c>
      <c r="G7" s="33">
        <f>SUM(H7:N7)</f>
        <v>346</v>
      </c>
      <c r="H7" s="33">
        <f t="shared" ref="H7:J7" si="0">SUM(H9,H11,H13,H15,H17)</f>
        <v>20</v>
      </c>
      <c r="I7" s="33">
        <f t="shared" si="0"/>
        <v>34</v>
      </c>
      <c r="J7" s="33">
        <f t="shared" si="0"/>
        <v>122</v>
      </c>
      <c r="K7" s="33">
        <f>SUM(K9,K11,K13,K15,K17)</f>
        <v>126</v>
      </c>
      <c r="L7" s="33">
        <f>SUM(L9,L11,L13,L15,L17)</f>
        <v>30</v>
      </c>
      <c r="M7" s="33">
        <f>SUM(M9,M11,M13,M15,M17)</f>
        <v>8</v>
      </c>
      <c r="N7" s="33">
        <f>SUM(N9,N11,N13,N15,N17)</f>
        <v>6</v>
      </c>
    </row>
    <row r="8" spans="1:15" ht="12" customHeight="1" x14ac:dyDescent="0.2">
      <c r="A8" s="173"/>
      <c r="B8" s="174"/>
      <c r="C8" s="174"/>
      <c r="D8" s="174"/>
      <c r="E8" s="175"/>
      <c r="F8" s="267"/>
      <c r="G8" s="29">
        <f>IF(G7=0,0,G7/$G7)</f>
        <v>1</v>
      </c>
      <c r="H8" s="29">
        <f>IF(H7=0,0,H7/$G7)</f>
        <v>5.7803468208092484E-2</v>
      </c>
      <c r="I8" s="29">
        <f t="shared" ref="I8:N8" si="1">IF(I7=0,0,I7/$G7)</f>
        <v>9.8265895953757232E-2</v>
      </c>
      <c r="J8" s="29">
        <f t="shared" si="1"/>
        <v>0.35260115606936415</v>
      </c>
      <c r="K8" s="29">
        <f t="shared" si="1"/>
        <v>0.36416184971098264</v>
      </c>
      <c r="L8" s="29">
        <f t="shared" si="1"/>
        <v>8.6705202312138727E-2</v>
      </c>
      <c r="M8" s="29">
        <f>IF(M7=0,0,M7/$G7)</f>
        <v>2.3121387283236993E-2</v>
      </c>
      <c r="N8" s="29">
        <f t="shared" si="1"/>
        <v>1.7341040462427744E-2</v>
      </c>
      <c r="O8" s="39"/>
    </row>
    <row r="9" spans="1:15" ht="12" customHeight="1" x14ac:dyDescent="0.2">
      <c r="A9" s="159" t="s">
        <v>48</v>
      </c>
      <c r="B9" s="242" t="s">
        <v>47</v>
      </c>
      <c r="C9" s="243"/>
      <c r="D9" s="243"/>
      <c r="E9" s="244"/>
      <c r="F9" s="266">
        <v>21</v>
      </c>
      <c r="G9" s="33">
        <f>SUM(H9:N9)</f>
        <v>4</v>
      </c>
      <c r="H9" s="33">
        <v>0</v>
      </c>
      <c r="I9" s="33">
        <v>1</v>
      </c>
      <c r="J9" s="33">
        <v>2</v>
      </c>
      <c r="K9" s="33">
        <v>1</v>
      </c>
      <c r="L9" s="33">
        <v>0</v>
      </c>
      <c r="M9" s="33">
        <v>0</v>
      </c>
      <c r="N9" s="33">
        <v>0</v>
      </c>
    </row>
    <row r="10" spans="1:15" ht="12" customHeight="1" x14ac:dyDescent="0.2">
      <c r="A10" s="160"/>
      <c r="B10" s="245"/>
      <c r="C10" s="246"/>
      <c r="D10" s="246"/>
      <c r="E10" s="247"/>
      <c r="F10" s="267"/>
      <c r="G10" s="29">
        <f>IF(G9=0,0,G9/$G9)</f>
        <v>1</v>
      </c>
      <c r="H10" s="29">
        <f>IF(H9=0,0,H9/$G9)</f>
        <v>0</v>
      </c>
      <c r="I10" s="29">
        <f t="shared" ref="I10" si="2">IF(I9=0,0,I9/$G9)</f>
        <v>0.25</v>
      </c>
      <c r="J10" s="29">
        <f t="shared" ref="J10" si="3">IF(J9=0,0,J9/$G9)</f>
        <v>0.5</v>
      </c>
      <c r="K10" s="29">
        <f t="shared" ref="K10" si="4">IF(K9=0,0,K9/$G9)</f>
        <v>0.25</v>
      </c>
      <c r="L10" s="29">
        <f t="shared" ref="L10" si="5">IF(L9=0,0,L9/$G9)</f>
        <v>0</v>
      </c>
      <c r="M10" s="29">
        <f>IF(M9=0,0,M9/$G9)</f>
        <v>0</v>
      </c>
      <c r="N10" s="29">
        <f t="shared" ref="N10" si="6">IF(N9=0,0,N9/$G9)</f>
        <v>0</v>
      </c>
      <c r="O10" s="39"/>
    </row>
    <row r="11" spans="1:15" ht="12" customHeight="1" x14ac:dyDescent="0.2">
      <c r="A11" s="160"/>
      <c r="B11" s="242" t="s">
        <v>46</v>
      </c>
      <c r="C11" s="243"/>
      <c r="D11" s="243"/>
      <c r="E11" s="244"/>
      <c r="F11" s="266">
        <v>31</v>
      </c>
      <c r="G11" s="33">
        <f>SUM(H11:N11)</f>
        <v>19</v>
      </c>
      <c r="H11" s="33">
        <v>2</v>
      </c>
      <c r="I11" s="33">
        <v>1</v>
      </c>
      <c r="J11" s="33">
        <v>11</v>
      </c>
      <c r="K11" s="33">
        <v>3</v>
      </c>
      <c r="L11" s="33">
        <v>1</v>
      </c>
      <c r="M11" s="33">
        <v>0</v>
      </c>
      <c r="N11" s="33">
        <v>1</v>
      </c>
    </row>
    <row r="12" spans="1:15" ht="12" customHeight="1" x14ac:dyDescent="0.2">
      <c r="A12" s="160"/>
      <c r="B12" s="245"/>
      <c r="C12" s="246"/>
      <c r="D12" s="246"/>
      <c r="E12" s="247"/>
      <c r="F12" s="267"/>
      <c r="G12" s="29">
        <f t="shared" ref="G12" si="7">IF(G11=0,0,G11/$G11)</f>
        <v>1</v>
      </c>
      <c r="H12" s="29">
        <f t="shared" ref="H12" si="8">IF(H11=0,0,H11/$G11)</f>
        <v>0.10526315789473684</v>
      </c>
      <c r="I12" s="29">
        <f t="shared" ref="I12" si="9">IF(I11=0,0,I11/$G11)</f>
        <v>5.2631578947368418E-2</v>
      </c>
      <c r="J12" s="29">
        <f t="shared" ref="J12" si="10">IF(J11=0,0,J11/$G11)</f>
        <v>0.57894736842105265</v>
      </c>
      <c r="K12" s="29">
        <f t="shared" ref="K12" si="11">IF(K11=0,0,K11/$G11)</f>
        <v>0.15789473684210525</v>
      </c>
      <c r="L12" s="29">
        <f t="shared" ref="L12" si="12">IF(L11=0,0,L11/$G11)</f>
        <v>5.2631578947368418E-2</v>
      </c>
      <c r="M12" s="29">
        <f t="shared" ref="M12" si="13">IF(M11=0,0,M11/$G11)</f>
        <v>0</v>
      </c>
      <c r="N12" s="29">
        <f t="shared" ref="N12" si="14">IF(N11=0,0,N11/$G11)</f>
        <v>5.2631578947368418E-2</v>
      </c>
      <c r="O12" s="39"/>
    </row>
    <row r="13" spans="1:15" ht="12" customHeight="1" x14ac:dyDescent="0.2">
      <c r="A13" s="160"/>
      <c r="B13" s="242" t="s">
        <v>45</v>
      </c>
      <c r="C13" s="243"/>
      <c r="D13" s="243"/>
      <c r="E13" s="244"/>
      <c r="F13" s="266">
        <v>105</v>
      </c>
      <c r="G13" s="33">
        <f>SUM(H13:N13)</f>
        <v>109</v>
      </c>
      <c r="H13" s="33">
        <v>4</v>
      </c>
      <c r="I13" s="33">
        <v>13</v>
      </c>
      <c r="J13" s="33">
        <v>39</v>
      </c>
      <c r="K13" s="33">
        <v>39</v>
      </c>
      <c r="L13" s="33">
        <v>10</v>
      </c>
      <c r="M13" s="33">
        <v>2</v>
      </c>
      <c r="N13" s="33">
        <v>2</v>
      </c>
    </row>
    <row r="14" spans="1:15" ht="12" customHeight="1" x14ac:dyDescent="0.2">
      <c r="A14" s="160"/>
      <c r="B14" s="245"/>
      <c r="C14" s="246"/>
      <c r="D14" s="246"/>
      <c r="E14" s="247"/>
      <c r="F14" s="267"/>
      <c r="G14" s="29">
        <f t="shared" ref="G14" si="15">IF(G13=0,0,G13/$G13)</f>
        <v>1</v>
      </c>
      <c r="H14" s="29">
        <f t="shared" ref="H14" si="16">IF(H13=0,0,H13/$G13)</f>
        <v>3.669724770642202E-2</v>
      </c>
      <c r="I14" s="29">
        <f t="shared" ref="I14" si="17">IF(I13=0,0,I13/$G13)</f>
        <v>0.11926605504587157</v>
      </c>
      <c r="J14" s="29">
        <f t="shared" ref="J14" si="18">IF(J13=0,0,J13/$G13)</f>
        <v>0.3577981651376147</v>
      </c>
      <c r="K14" s="29">
        <f t="shared" ref="K14" si="19">IF(K13=0,0,K13/$G13)</f>
        <v>0.3577981651376147</v>
      </c>
      <c r="L14" s="29">
        <f t="shared" ref="L14" si="20">IF(L13=0,0,L13/$G13)</f>
        <v>9.1743119266055051E-2</v>
      </c>
      <c r="M14" s="29">
        <f t="shared" ref="M14" si="21">IF(M13=0,0,M13/$G13)</f>
        <v>1.834862385321101E-2</v>
      </c>
      <c r="N14" s="29">
        <f t="shared" ref="N14" si="22">IF(N13=0,0,N13/$G13)</f>
        <v>1.834862385321101E-2</v>
      </c>
      <c r="O14" s="39"/>
    </row>
    <row r="15" spans="1:15" ht="12" customHeight="1" x14ac:dyDescent="0.2">
      <c r="A15" s="160"/>
      <c r="B15" s="242" t="s">
        <v>44</v>
      </c>
      <c r="C15" s="243"/>
      <c r="D15" s="243"/>
      <c r="E15" s="244"/>
      <c r="F15" s="266">
        <v>44</v>
      </c>
      <c r="G15" s="33">
        <f>SUM(H15:N15)</f>
        <v>60</v>
      </c>
      <c r="H15" s="33">
        <v>0</v>
      </c>
      <c r="I15" s="33">
        <v>7</v>
      </c>
      <c r="J15" s="33">
        <v>21</v>
      </c>
      <c r="K15" s="33">
        <v>23</v>
      </c>
      <c r="L15" s="33">
        <v>8</v>
      </c>
      <c r="M15" s="33">
        <v>0</v>
      </c>
      <c r="N15" s="33">
        <v>1</v>
      </c>
    </row>
    <row r="16" spans="1:15" ht="12" customHeight="1" x14ac:dyDescent="0.2">
      <c r="A16" s="160"/>
      <c r="B16" s="245"/>
      <c r="C16" s="246"/>
      <c r="D16" s="246"/>
      <c r="E16" s="247"/>
      <c r="F16" s="267"/>
      <c r="G16" s="29">
        <f t="shared" ref="G16" si="23">IF(G15=0,0,G15/$G15)</f>
        <v>1</v>
      </c>
      <c r="H16" s="29">
        <f t="shared" ref="H16" si="24">IF(H15=0,0,H15/$G15)</f>
        <v>0</v>
      </c>
      <c r="I16" s="29">
        <f t="shared" ref="I16" si="25">IF(I15=0,0,I15/$G15)</f>
        <v>0.11666666666666667</v>
      </c>
      <c r="J16" s="29">
        <f t="shared" ref="J16" si="26">IF(J15=0,0,J15/$G15)</f>
        <v>0.35</v>
      </c>
      <c r="K16" s="29">
        <f t="shared" ref="K16" si="27">IF(K15=0,0,K15/$G15)</f>
        <v>0.38333333333333336</v>
      </c>
      <c r="L16" s="29">
        <f t="shared" ref="L16" si="28">IF(L15=0,0,L15/$G15)</f>
        <v>0.13333333333333333</v>
      </c>
      <c r="M16" s="29">
        <f t="shared" ref="M16" si="29">IF(M15=0,0,M15/$G15)</f>
        <v>0</v>
      </c>
      <c r="N16" s="29">
        <f t="shared" ref="N16" si="30">IF(N15=0,0,N15/$G15)</f>
        <v>1.6666666666666666E-2</v>
      </c>
      <c r="O16" s="39"/>
    </row>
    <row r="17" spans="1:15" ht="12" customHeight="1" x14ac:dyDescent="0.2">
      <c r="A17" s="160"/>
      <c r="B17" s="242" t="s">
        <v>43</v>
      </c>
      <c r="C17" s="243"/>
      <c r="D17" s="243"/>
      <c r="E17" s="244"/>
      <c r="F17" s="266">
        <v>90</v>
      </c>
      <c r="G17" s="33">
        <f>SUM(H17:N17)</f>
        <v>154</v>
      </c>
      <c r="H17" s="33">
        <v>14</v>
      </c>
      <c r="I17" s="33">
        <v>12</v>
      </c>
      <c r="J17" s="33">
        <v>49</v>
      </c>
      <c r="K17" s="33">
        <v>60</v>
      </c>
      <c r="L17" s="33">
        <v>11</v>
      </c>
      <c r="M17" s="33">
        <v>6</v>
      </c>
      <c r="N17" s="33">
        <v>2</v>
      </c>
    </row>
    <row r="18" spans="1:15" ht="12" customHeight="1" x14ac:dyDescent="0.2">
      <c r="A18" s="161"/>
      <c r="B18" s="245"/>
      <c r="C18" s="246"/>
      <c r="D18" s="246"/>
      <c r="E18" s="247"/>
      <c r="F18" s="267"/>
      <c r="G18" s="29">
        <f t="shared" ref="G18" si="31">IF(G17=0,0,G17/$G17)</f>
        <v>1</v>
      </c>
      <c r="H18" s="29">
        <f t="shared" ref="H18" si="32">IF(H17=0,0,H17/$G17)</f>
        <v>9.0909090909090912E-2</v>
      </c>
      <c r="I18" s="29">
        <f t="shared" ref="I18" si="33">IF(I17=0,0,I17/$G17)</f>
        <v>7.792207792207792E-2</v>
      </c>
      <c r="J18" s="29">
        <f t="shared" ref="J18" si="34">IF(J17=0,0,J17/$G17)</f>
        <v>0.31818181818181818</v>
      </c>
      <c r="K18" s="29">
        <f t="shared" ref="K18" si="35">IF(K17=0,0,K17/$G17)</f>
        <v>0.38961038961038963</v>
      </c>
      <c r="L18" s="29">
        <f t="shared" ref="L18" si="36">IF(L17=0,0,L17/$G17)</f>
        <v>7.1428571428571425E-2</v>
      </c>
      <c r="M18" s="29">
        <f t="shared" ref="M18" si="37">IF(M17=0,0,M17/$G17)</f>
        <v>3.896103896103896E-2</v>
      </c>
      <c r="N18" s="29">
        <f t="shared" ref="N18" si="38">IF(N17=0,0,N17/$G17)</f>
        <v>1.2987012987012988E-2</v>
      </c>
      <c r="O18" s="39"/>
    </row>
    <row r="19" spans="1:15" ht="12" customHeight="1" x14ac:dyDescent="0.2">
      <c r="A19" s="156" t="s">
        <v>42</v>
      </c>
      <c r="B19" s="156" t="s">
        <v>41</v>
      </c>
      <c r="C19" s="35"/>
      <c r="D19" s="231" t="s">
        <v>15</v>
      </c>
      <c r="E19" s="34"/>
      <c r="F19" s="266">
        <v>135</v>
      </c>
      <c r="G19" s="33">
        <f>SUM(H19:N19)</f>
        <v>201</v>
      </c>
      <c r="H19" s="33">
        <f>SUM(H21,H23,H25,H27,H29,H31,H33,H35,H37,H39,H41,H43,H45,H47,H49,H51,H53,H55,H57,H59,H61,H63,H65,H67)</f>
        <v>12</v>
      </c>
      <c r="I19" s="33">
        <f t="shared" ref="I19:N19" si="39">SUM(I21,I23,I25,I27,I29,I31,I33,I35,I37,I39,I41,I43,I45,I47,I49,I51,I53,I55,I57,I59,I61,I63,I65,I67)</f>
        <v>18</v>
      </c>
      <c r="J19" s="33">
        <f t="shared" si="39"/>
        <v>65</v>
      </c>
      <c r="K19" s="33">
        <f t="shared" si="39"/>
        <v>81</v>
      </c>
      <c r="L19" s="33">
        <f t="shared" si="39"/>
        <v>18</v>
      </c>
      <c r="M19" s="33">
        <f t="shared" si="39"/>
        <v>3</v>
      </c>
      <c r="N19" s="33">
        <f t="shared" si="39"/>
        <v>4</v>
      </c>
    </row>
    <row r="20" spans="1:15" ht="12" customHeight="1" x14ac:dyDescent="0.2">
      <c r="A20" s="157"/>
      <c r="B20" s="157"/>
      <c r="C20" s="32"/>
      <c r="D20" s="232"/>
      <c r="E20" s="31"/>
      <c r="F20" s="267"/>
      <c r="G20" s="29">
        <f t="shared" ref="G20" si="40">IF(G19=0,0,G19/$G19)</f>
        <v>1</v>
      </c>
      <c r="H20" s="29">
        <f t="shared" ref="H20" si="41">IF(H19=0,0,H19/$G19)</f>
        <v>5.9701492537313432E-2</v>
      </c>
      <c r="I20" s="29">
        <f t="shared" ref="I20" si="42">IF(I19=0,0,I19/$G19)</f>
        <v>8.9552238805970144E-2</v>
      </c>
      <c r="J20" s="29">
        <f t="shared" ref="J20" si="43">IF(J19=0,0,J19/$G19)</f>
        <v>0.32338308457711445</v>
      </c>
      <c r="K20" s="29">
        <f t="shared" ref="K20" si="44">IF(K19=0,0,K19/$G19)</f>
        <v>0.40298507462686567</v>
      </c>
      <c r="L20" s="29">
        <f t="shared" ref="L20" si="45">IF(L19=0,0,L19/$G19)</f>
        <v>8.9552238805970144E-2</v>
      </c>
      <c r="M20" s="29">
        <f t="shared" ref="M20" si="46">IF(M19=0,0,M19/$G19)</f>
        <v>1.4925373134328358E-2</v>
      </c>
      <c r="N20" s="29">
        <f t="shared" ref="N20" si="47">IF(N19=0,0,N19/$G19)</f>
        <v>1.9900497512437811E-2</v>
      </c>
      <c r="O20" s="39"/>
    </row>
    <row r="21" spans="1:15" ht="12" customHeight="1" x14ac:dyDescent="0.2">
      <c r="A21" s="157"/>
      <c r="B21" s="157"/>
      <c r="C21" s="35"/>
      <c r="D21" s="231" t="s">
        <v>40</v>
      </c>
      <c r="E21" s="34"/>
      <c r="F21" s="266">
        <v>18</v>
      </c>
      <c r="G21" s="33">
        <f>SUM(H21:N21)</f>
        <v>21</v>
      </c>
      <c r="H21" s="33">
        <v>2</v>
      </c>
      <c r="I21" s="33">
        <v>6</v>
      </c>
      <c r="J21" s="33">
        <v>3</v>
      </c>
      <c r="K21" s="33">
        <v>10</v>
      </c>
      <c r="L21" s="33">
        <v>0</v>
      </c>
      <c r="M21" s="33">
        <v>0</v>
      </c>
      <c r="N21" s="33">
        <v>0</v>
      </c>
    </row>
    <row r="22" spans="1:15" ht="12" customHeight="1" x14ac:dyDescent="0.2">
      <c r="A22" s="157"/>
      <c r="B22" s="157"/>
      <c r="C22" s="32"/>
      <c r="D22" s="232"/>
      <c r="E22" s="31"/>
      <c r="F22" s="267"/>
      <c r="G22" s="29">
        <f t="shared" ref="G22" si="48">IF(G21=0,0,G21/$G21)</f>
        <v>1</v>
      </c>
      <c r="H22" s="29">
        <f t="shared" ref="H22" si="49">IF(H21=0,0,H21/$G21)</f>
        <v>9.5238095238095233E-2</v>
      </c>
      <c r="I22" s="29">
        <f t="shared" ref="I22" si="50">IF(I21=0,0,I21/$G21)</f>
        <v>0.2857142857142857</v>
      </c>
      <c r="J22" s="29">
        <f t="shared" ref="J22" si="51">IF(J21=0,0,J21/$G21)</f>
        <v>0.14285714285714285</v>
      </c>
      <c r="K22" s="29">
        <f t="shared" ref="K22" si="52">IF(K21=0,0,K21/$G21)</f>
        <v>0.47619047619047616</v>
      </c>
      <c r="L22" s="29">
        <f t="shared" ref="L22" si="53">IF(L21=0,0,L21/$G21)</f>
        <v>0</v>
      </c>
      <c r="M22" s="29">
        <f t="shared" ref="M22" si="54">IF(M21=0,0,M21/$G21)</f>
        <v>0</v>
      </c>
      <c r="N22" s="29">
        <f t="shared" ref="N22" si="55">IF(N21=0,0,N21/$G21)</f>
        <v>0</v>
      </c>
      <c r="O22" s="39"/>
    </row>
    <row r="23" spans="1:15" ht="12" customHeight="1" x14ac:dyDescent="0.2">
      <c r="A23" s="157"/>
      <c r="B23" s="157"/>
      <c r="C23" s="35"/>
      <c r="D23" s="231" t="s">
        <v>39</v>
      </c>
      <c r="E23" s="34"/>
      <c r="F23" s="266">
        <v>2</v>
      </c>
      <c r="G23" s="33">
        <f>SUM(H23:N23)</f>
        <v>0</v>
      </c>
      <c r="H23" s="33">
        <v>0</v>
      </c>
      <c r="I23" s="33">
        <v>0</v>
      </c>
      <c r="J23" s="33">
        <v>0</v>
      </c>
      <c r="K23" s="33">
        <v>0</v>
      </c>
      <c r="L23" s="33">
        <v>0</v>
      </c>
      <c r="M23" s="33">
        <v>0</v>
      </c>
      <c r="N23" s="33">
        <v>0</v>
      </c>
    </row>
    <row r="24" spans="1:15" ht="12" customHeight="1" x14ac:dyDescent="0.2">
      <c r="A24" s="157"/>
      <c r="B24" s="157"/>
      <c r="C24" s="32"/>
      <c r="D24" s="232"/>
      <c r="E24" s="31"/>
      <c r="F24" s="267"/>
      <c r="G24" s="29">
        <f t="shared" ref="G24" si="56">IF(G23=0,0,G23/$G23)</f>
        <v>0</v>
      </c>
      <c r="H24" s="29">
        <f t="shared" ref="H24" si="57">IF(H23=0,0,H23/$G23)</f>
        <v>0</v>
      </c>
      <c r="I24" s="29">
        <f t="shared" ref="I24" si="58">IF(I23=0,0,I23/$G23)</f>
        <v>0</v>
      </c>
      <c r="J24" s="29">
        <f t="shared" ref="J24" si="59">IF(J23=0,0,J23/$G23)</f>
        <v>0</v>
      </c>
      <c r="K24" s="29">
        <f t="shared" ref="K24" si="60">IF(K23=0,0,K23/$G23)</f>
        <v>0</v>
      </c>
      <c r="L24" s="29">
        <f t="shared" ref="L24" si="61">IF(L23=0,0,L23/$G23)</f>
        <v>0</v>
      </c>
      <c r="M24" s="29">
        <f t="shared" ref="M24" si="62">IF(M23=0,0,M23/$G23)</f>
        <v>0</v>
      </c>
      <c r="N24" s="29">
        <f t="shared" ref="N24" si="63">IF(N23=0,0,N23/$G23)</f>
        <v>0</v>
      </c>
      <c r="O24" s="39"/>
    </row>
    <row r="25" spans="1:15" ht="12" customHeight="1" x14ac:dyDescent="0.2">
      <c r="A25" s="157"/>
      <c r="B25" s="157"/>
      <c r="C25" s="35"/>
      <c r="D25" s="231" t="s">
        <v>38</v>
      </c>
      <c r="E25" s="34"/>
      <c r="F25" s="266">
        <v>2</v>
      </c>
      <c r="G25" s="33">
        <f>SUM(H25:N25)</f>
        <v>2</v>
      </c>
      <c r="H25" s="33">
        <v>0</v>
      </c>
      <c r="I25" s="33">
        <v>0</v>
      </c>
      <c r="J25" s="33">
        <v>1</v>
      </c>
      <c r="K25" s="33">
        <v>0</v>
      </c>
      <c r="L25" s="33">
        <v>1</v>
      </c>
      <c r="M25" s="33">
        <v>0</v>
      </c>
      <c r="N25" s="33">
        <v>0</v>
      </c>
    </row>
    <row r="26" spans="1:15" ht="12" customHeight="1" x14ac:dyDescent="0.2">
      <c r="A26" s="157"/>
      <c r="B26" s="157"/>
      <c r="C26" s="32"/>
      <c r="D26" s="232"/>
      <c r="E26" s="31"/>
      <c r="F26" s="267"/>
      <c r="G26" s="29">
        <f t="shared" ref="G26" si="64">IF(G25=0,0,G25/$G25)</f>
        <v>1</v>
      </c>
      <c r="H26" s="29">
        <f t="shared" ref="H26" si="65">IF(H25=0,0,H25/$G25)</f>
        <v>0</v>
      </c>
      <c r="I26" s="29">
        <f t="shared" ref="I26" si="66">IF(I25=0,0,I25/$G25)</f>
        <v>0</v>
      </c>
      <c r="J26" s="29">
        <f t="shared" ref="J26" si="67">IF(J25=0,0,J25/$G25)</f>
        <v>0.5</v>
      </c>
      <c r="K26" s="29">
        <f t="shared" ref="K26" si="68">IF(K25=0,0,K25/$G25)</f>
        <v>0</v>
      </c>
      <c r="L26" s="29">
        <f t="shared" ref="L26" si="69">IF(L25=0,0,L25/$G25)</f>
        <v>0.5</v>
      </c>
      <c r="M26" s="29">
        <f t="shared" ref="M26" si="70">IF(M25=0,0,M25/$G25)</f>
        <v>0</v>
      </c>
      <c r="N26" s="29">
        <f t="shared" ref="N26" si="71">IF(N25=0,0,N25/$G25)</f>
        <v>0</v>
      </c>
      <c r="O26" s="39"/>
    </row>
    <row r="27" spans="1:15" ht="12" customHeight="1" x14ac:dyDescent="0.2">
      <c r="A27" s="157"/>
      <c r="B27" s="157"/>
      <c r="C27" s="35"/>
      <c r="D27" s="231" t="s">
        <v>37</v>
      </c>
      <c r="E27" s="34"/>
      <c r="F27" s="266">
        <v>1</v>
      </c>
      <c r="G27" s="33">
        <f>SUM(H27:N27)</f>
        <v>2</v>
      </c>
      <c r="H27" s="33">
        <v>0</v>
      </c>
      <c r="I27" s="33">
        <v>0</v>
      </c>
      <c r="J27" s="33">
        <v>1</v>
      </c>
      <c r="K27" s="33">
        <v>1</v>
      </c>
      <c r="L27" s="33">
        <v>0</v>
      </c>
      <c r="M27" s="33">
        <v>0</v>
      </c>
      <c r="N27" s="33">
        <v>0</v>
      </c>
    </row>
    <row r="28" spans="1:15" ht="12" customHeight="1" x14ac:dyDescent="0.2">
      <c r="A28" s="157"/>
      <c r="B28" s="157"/>
      <c r="C28" s="32"/>
      <c r="D28" s="232"/>
      <c r="E28" s="31"/>
      <c r="F28" s="267"/>
      <c r="G28" s="29">
        <f t="shared" ref="G28" si="72">IF(G27=0,0,G27/$G27)</f>
        <v>1</v>
      </c>
      <c r="H28" s="29">
        <f t="shared" ref="H28" si="73">IF(H27=0,0,H27/$G27)</f>
        <v>0</v>
      </c>
      <c r="I28" s="29">
        <f t="shared" ref="I28" si="74">IF(I27=0,0,I27/$G27)</f>
        <v>0</v>
      </c>
      <c r="J28" s="29">
        <f t="shared" ref="J28" si="75">IF(J27=0,0,J27/$G27)</f>
        <v>0.5</v>
      </c>
      <c r="K28" s="29">
        <f t="shared" ref="K28" si="76">IF(K27=0,0,K27/$G27)</f>
        <v>0.5</v>
      </c>
      <c r="L28" s="29">
        <f t="shared" ref="L28" si="77">IF(L27=0,0,L27/$G27)</f>
        <v>0</v>
      </c>
      <c r="M28" s="29">
        <f t="shared" ref="M28" si="78">IF(M27=0,0,M27/$G27)</f>
        <v>0</v>
      </c>
      <c r="N28" s="29">
        <f t="shared" ref="N28" si="79">IF(N27=0,0,N27/$G27)</f>
        <v>0</v>
      </c>
      <c r="O28" s="39"/>
    </row>
    <row r="29" spans="1:15" ht="12" customHeight="1" x14ac:dyDescent="0.2">
      <c r="A29" s="157"/>
      <c r="B29" s="157"/>
      <c r="C29" s="35"/>
      <c r="D29" s="231" t="s">
        <v>36</v>
      </c>
      <c r="E29" s="34"/>
      <c r="F29" s="266">
        <v>2</v>
      </c>
      <c r="G29" s="33">
        <f>SUM(H29:N29)</f>
        <v>4</v>
      </c>
      <c r="H29" s="33">
        <v>0</v>
      </c>
      <c r="I29" s="33">
        <v>0</v>
      </c>
      <c r="J29" s="33">
        <v>1</v>
      </c>
      <c r="K29" s="33">
        <v>0</v>
      </c>
      <c r="L29" s="33">
        <v>0</v>
      </c>
      <c r="M29" s="33">
        <v>1</v>
      </c>
      <c r="N29" s="33">
        <v>2</v>
      </c>
    </row>
    <row r="30" spans="1:15" ht="12" customHeight="1" x14ac:dyDescent="0.2">
      <c r="A30" s="157"/>
      <c r="B30" s="157"/>
      <c r="C30" s="32"/>
      <c r="D30" s="232"/>
      <c r="E30" s="31"/>
      <c r="F30" s="267"/>
      <c r="G30" s="29">
        <f t="shared" ref="G30" si="80">IF(G29=0,0,G29/$G29)</f>
        <v>1</v>
      </c>
      <c r="H30" s="29">
        <f t="shared" ref="H30" si="81">IF(H29=0,0,H29/$G29)</f>
        <v>0</v>
      </c>
      <c r="I30" s="29">
        <f t="shared" ref="I30" si="82">IF(I29=0,0,I29/$G29)</f>
        <v>0</v>
      </c>
      <c r="J30" s="29">
        <f t="shared" ref="J30" si="83">IF(J29=0,0,J29/$G29)</f>
        <v>0.25</v>
      </c>
      <c r="K30" s="29">
        <f t="shared" ref="K30" si="84">IF(K29=0,0,K29/$G29)</f>
        <v>0</v>
      </c>
      <c r="L30" s="29">
        <f t="shared" ref="L30" si="85">IF(L29=0,0,L29/$G29)</f>
        <v>0</v>
      </c>
      <c r="M30" s="29">
        <f t="shared" ref="M30" si="86">IF(M29=0,0,M29/$G29)</f>
        <v>0.25</v>
      </c>
      <c r="N30" s="29">
        <f t="shared" ref="N30" si="87">IF(N29=0,0,N29/$G29)</f>
        <v>0.5</v>
      </c>
      <c r="O30" s="39"/>
    </row>
    <row r="31" spans="1:15" ht="12" customHeight="1" x14ac:dyDescent="0.2">
      <c r="A31" s="157"/>
      <c r="B31" s="157"/>
      <c r="C31" s="35"/>
      <c r="D31" s="231" t="s">
        <v>35</v>
      </c>
      <c r="E31" s="34"/>
      <c r="F31" s="266">
        <v>1</v>
      </c>
      <c r="G31" s="33">
        <f>SUM(H31:N31)</f>
        <v>0</v>
      </c>
      <c r="H31" s="33">
        <v>0</v>
      </c>
      <c r="I31" s="33">
        <v>0</v>
      </c>
      <c r="J31" s="33">
        <v>0</v>
      </c>
      <c r="K31" s="33">
        <v>0</v>
      </c>
      <c r="L31" s="33">
        <v>0</v>
      </c>
      <c r="M31" s="33">
        <v>0</v>
      </c>
      <c r="N31" s="33">
        <v>0</v>
      </c>
    </row>
    <row r="32" spans="1:15" ht="12" customHeight="1" x14ac:dyDescent="0.2">
      <c r="A32" s="157"/>
      <c r="B32" s="157"/>
      <c r="C32" s="32"/>
      <c r="D32" s="232"/>
      <c r="E32" s="31"/>
      <c r="F32" s="267"/>
      <c r="G32" s="29">
        <f t="shared" ref="G32" si="88">IF(G31=0,0,G31/$G31)</f>
        <v>0</v>
      </c>
      <c r="H32" s="29">
        <f t="shared" ref="H32" si="89">IF(H31=0,0,H31/$G31)</f>
        <v>0</v>
      </c>
      <c r="I32" s="29">
        <f t="shared" ref="I32" si="90">IF(I31=0,0,I31/$G31)</f>
        <v>0</v>
      </c>
      <c r="J32" s="29">
        <f t="shared" ref="J32" si="91">IF(J31=0,0,J31/$G31)</f>
        <v>0</v>
      </c>
      <c r="K32" s="29">
        <f t="shared" ref="K32" si="92">IF(K31=0,0,K31/$G31)</f>
        <v>0</v>
      </c>
      <c r="L32" s="29">
        <f t="shared" ref="L32" si="93">IF(L31=0,0,L31/$G31)</f>
        <v>0</v>
      </c>
      <c r="M32" s="29">
        <f t="shared" ref="M32" si="94">IF(M31=0,0,M31/$G31)</f>
        <v>0</v>
      </c>
      <c r="N32" s="29">
        <f t="shared" ref="N32" si="95">IF(N31=0,0,N31/$G31)</f>
        <v>0</v>
      </c>
      <c r="O32" s="39"/>
    </row>
    <row r="33" spans="1:15" ht="12" customHeight="1" x14ac:dyDescent="0.2">
      <c r="A33" s="157"/>
      <c r="B33" s="157"/>
      <c r="C33" s="35"/>
      <c r="D33" s="231" t="s">
        <v>34</v>
      </c>
      <c r="E33" s="34"/>
      <c r="F33" s="266">
        <v>4</v>
      </c>
      <c r="G33" s="33">
        <f>SUM(H33:N33)</f>
        <v>4</v>
      </c>
      <c r="H33" s="33">
        <v>0</v>
      </c>
      <c r="I33" s="33">
        <v>0</v>
      </c>
      <c r="J33" s="33">
        <v>1</v>
      </c>
      <c r="K33" s="33">
        <v>1</v>
      </c>
      <c r="L33" s="33">
        <v>1</v>
      </c>
      <c r="M33" s="33">
        <v>0</v>
      </c>
      <c r="N33" s="33">
        <v>1</v>
      </c>
    </row>
    <row r="34" spans="1:15" ht="12" customHeight="1" x14ac:dyDescent="0.2">
      <c r="A34" s="157"/>
      <c r="B34" s="157"/>
      <c r="C34" s="32"/>
      <c r="D34" s="232"/>
      <c r="E34" s="31"/>
      <c r="F34" s="267"/>
      <c r="G34" s="29">
        <f t="shared" ref="G34" si="96">IF(G33=0,0,G33/$G33)</f>
        <v>1</v>
      </c>
      <c r="H34" s="29">
        <f t="shared" ref="H34" si="97">IF(H33=0,0,H33/$G33)</f>
        <v>0</v>
      </c>
      <c r="I34" s="29">
        <f t="shared" ref="I34" si="98">IF(I33=0,0,I33/$G33)</f>
        <v>0</v>
      </c>
      <c r="J34" s="29">
        <f t="shared" ref="J34" si="99">IF(J33=0,0,J33/$G33)</f>
        <v>0.25</v>
      </c>
      <c r="K34" s="29">
        <f t="shared" ref="K34" si="100">IF(K33=0,0,K33/$G33)</f>
        <v>0.25</v>
      </c>
      <c r="L34" s="29">
        <f t="shared" ref="L34" si="101">IF(L33=0,0,L33/$G33)</f>
        <v>0.25</v>
      </c>
      <c r="M34" s="29">
        <f t="shared" ref="M34" si="102">IF(M33=0,0,M33/$G33)</f>
        <v>0</v>
      </c>
      <c r="N34" s="29">
        <f t="shared" ref="N34" si="103">IF(N33=0,0,N33/$G33)</f>
        <v>0.25</v>
      </c>
      <c r="O34" s="39"/>
    </row>
    <row r="35" spans="1:15" ht="12" customHeight="1" x14ac:dyDescent="0.2">
      <c r="A35" s="157"/>
      <c r="B35" s="157"/>
      <c r="C35" s="35"/>
      <c r="D35" s="231" t="s">
        <v>33</v>
      </c>
      <c r="E35" s="34"/>
      <c r="F35" s="266">
        <v>7</v>
      </c>
      <c r="G35" s="33">
        <f>SUM(H35:N35)</f>
        <v>20</v>
      </c>
      <c r="H35" s="33">
        <v>1</v>
      </c>
      <c r="I35" s="33">
        <v>1</v>
      </c>
      <c r="J35" s="33">
        <v>10</v>
      </c>
      <c r="K35" s="33">
        <v>6</v>
      </c>
      <c r="L35" s="33">
        <v>1</v>
      </c>
      <c r="M35" s="33">
        <v>1</v>
      </c>
      <c r="N35" s="33">
        <v>0</v>
      </c>
    </row>
    <row r="36" spans="1:15" ht="12" customHeight="1" x14ac:dyDescent="0.2">
      <c r="A36" s="157"/>
      <c r="B36" s="157"/>
      <c r="C36" s="32"/>
      <c r="D36" s="232"/>
      <c r="E36" s="31"/>
      <c r="F36" s="267"/>
      <c r="G36" s="29">
        <f t="shared" ref="G36" si="104">IF(G35=0,0,G35/$G35)</f>
        <v>1</v>
      </c>
      <c r="H36" s="29">
        <f t="shared" ref="H36" si="105">IF(H35=0,0,H35/$G35)</f>
        <v>0.05</v>
      </c>
      <c r="I36" s="29">
        <f t="shared" ref="I36" si="106">IF(I35=0,0,I35/$G35)</f>
        <v>0.05</v>
      </c>
      <c r="J36" s="29">
        <f t="shared" ref="J36" si="107">IF(J35=0,0,J35/$G35)</f>
        <v>0.5</v>
      </c>
      <c r="K36" s="29">
        <f t="shared" ref="K36" si="108">IF(K35=0,0,K35/$G35)</f>
        <v>0.3</v>
      </c>
      <c r="L36" s="29">
        <f t="shared" ref="L36" si="109">IF(L35=0,0,L35/$G35)</f>
        <v>0.05</v>
      </c>
      <c r="M36" s="29">
        <f t="shared" ref="M36" si="110">IF(M35=0,0,M35/$G35)</f>
        <v>0.05</v>
      </c>
      <c r="N36" s="29">
        <f t="shared" ref="N36" si="111">IF(N35=0,0,N35/$G35)</f>
        <v>0</v>
      </c>
      <c r="O36" s="39"/>
    </row>
    <row r="37" spans="1:15" ht="12" customHeight="1" x14ac:dyDescent="0.2">
      <c r="A37" s="157"/>
      <c r="B37" s="157"/>
      <c r="C37" s="35"/>
      <c r="D37" s="231" t="s">
        <v>32</v>
      </c>
      <c r="E37" s="34"/>
      <c r="F37" s="266">
        <v>1</v>
      </c>
      <c r="G37" s="33">
        <f>SUM(H37:N37)</f>
        <v>1</v>
      </c>
      <c r="H37" s="33">
        <v>0</v>
      </c>
      <c r="I37" s="33">
        <v>0</v>
      </c>
      <c r="J37" s="33">
        <v>0</v>
      </c>
      <c r="K37" s="33">
        <v>1</v>
      </c>
      <c r="L37" s="33">
        <v>0</v>
      </c>
      <c r="M37" s="33">
        <v>0</v>
      </c>
      <c r="N37" s="33">
        <v>0</v>
      </c>
    </row>
    <row r="38" spans="1:15" ht="12" customHeight="1" x14ac:dyDescent="0.2">
      <c r="A38" s="157"/>
      <c r="B38" s="157"/>
      <c r="C38" s="32"/>
      <c r="D38" s="232"/>
      <c r="E38" s="31"/>
      <c r="F38" s="267"/>
      <c r="G38" s="29">
        <f t="shared" ref="G38" si="112">IF(G37=0,0,G37/$G37)</f>
        <v>1</v>
      </c>
      <c r="H38" s="29">
        <f t="shared" ref="H38" si="113">IF(H37=0,0,H37/$G37)</f>
        <v>0</v>
      </c>
      <c r="I38" s="29">
        <f t="shared" ref="I38" si="114">IF(I37=0,0,I37/$G37)</f>
        <v>0</v>
      </c>
      <c r="J38" s="29">
        <f t="shared" ref="J38" si="115">IF(J37=0,0,J37/$G37)</f>
        <v>0</v>
      </c>
      <c r="K38" s="29">
        <f t="shared" ref="K38" si="116">IF(K37=0,0,K37/$G37)</f>
        <v>1</v>
      </c>
      <c r="L38" s="29">
        <f t="shared" ref="L38" si="117">IF(L37=0,0,L37/$G37)</f>
        <v>0</v>
      </c>
      <c r="M38" s="29">
        <f t="shared" ref="M38" si="118">IF(M37=0,0,M37/$G37)</f>
        <v>0</v>
      </c>
      <c r="N38" s="29">
        <f t="shared" ref="N38" si="119">IF(N37=0,0,N37/$G37)</f>
        <v>0</v>
      </c>
      <c r="O38" s="39"/>
    </row>
    <row r="39" spans="1:15" ht="12" customHeight="1" x14ac:dyDescent="0.2">
      <c r="A39" s="157"/>
      <c r="B39" s="157"/>
      <c r="C39" s="35"/>
      <c r="D39" s="231" t="s">
        <v>31</v>
      </c>
      <c r="E39" s="34"/>
      <c r="F39" s="266">
        <v>4</v>
      </c>
      <c r="G39" s="33">
        <f>SUM(H39:N39)</f>
        <v>2</v>
      </c>
      <c r="H39" s="33">
        <v>0</v>
      </c>
      <c r="I39" s="33">
        <v>1</v>
      </c>
      <c r="J39" s="33">
        <v>1</v>
      </c>
      <c r="K39" s="33">
        <v>0</v>
      </c>
      <c r="L39" s="33">
        <v>0</v>
      </c>
      <c r="M39" s="33">
        <v>0</v>
      </c>
      <c r="N39" s="33">
        <v>0</v>
      </c>
    </row>
    <row r="40" spans="1:15" ht="12" customHeight="1" x14ac:dyDescent="0.2">
      <c r="A40" s="157"/>
      <c r="B40" s="157"/>
      <c r="C40" s="32"/>
      <c r="D40" s="232"/>
      <c r="E40" s="31"/>
      <c r="F40" s="267"/>
      <c r="G40" s="29">
        <f t="shared" ref="G40" si="120">IF(G39=0,0,G39/$G39)</f>
        <v>1</v>
      </c>
      <c r="H40" s="29">
        <f t="shared" ref="H40" si="121">IF(H39=0,0,H39/$G39)</f>
        <v>0</v>
      </c>
      <c r="I40" s="29">
        <f t="shared" ref="I40" si="122">IF(I39=0,0,I39/$G39)</f>
        <v>0.5</v>
      </c>
      <c r="J40" s="29">
        <f t="shared" ref="J40" si="123">IF(J39=0,0,J39/$G39)</f>
        <v>0.5</v>
      </c>
      <c r="K40" s="29">
        <f t="shared" ref="K40" si="124">IF(K39=0,0,K39/$G39)</f>
        <v>0</v>
      </c>
      <c r="L40" s="29">
        <f t="shared" ref="L40" si="125">IF(L39=0,0,L39/$G39)</f>
        <v>0</v>
      </c>
      <c r="M40" s="29">
        <f t="shared" ref="M40" si="126">IF(M39=0,0,M39/$G39)</f>
        <v>0</v>
      </c>
      <c r="N40" s="29">
        <f t="shared" ref="N40" si="127">IF(N39=0,0,N39/$G39)</f>
        <v>0</v>
      </c>
      <c r="O40" s="39"/>
    </row>
    <row r="41" spans="1:15" ht="12" customHeight="1" x14ac:dyDescent="0.2">
      <c r="A41" s="157"/>
      <c r="B41" s="157"/>
      <c r="C41" s="35"/>
      <c r="D41" s="231" t="s">
        <v>30</v>
      </c>
      <c r="E41" s="34"/>
      <c r="F41" s="266">
        <v>1</v>
      </c>
      <c r="G41" s="33">
        <f>SUM(H41:N41)</f>
        <v>0</v>
      </c>
      <c r="H41" s="33">
        <v>0</v>
      </c>
      <c r="I41" s="33">
        <v>0</v>
      </c>
      <c r="J41" s="33">
        <v>0</v>
      </c>
      <c r="K41" s="33">
        <v>0</v>
      </c>
      <c r="L41" s="33">
        <v>0</v>
      </c>
      <c r="M41" s="33">
        <v>0</v>
      </c>
      <c r="N41" s="33">
        <v>0</v>
      </c>
    </row>
    <row r="42" spans="1:15" ht="12" customHeight="1" x14ac:dyDescent="0.2">
      <c r="A42" s="157"/>
      <c r="B42" s="157"/>
      <c r="C42" s="32"/>
      <c r="D42" s="232"/>
      <c r="E42" s="31"/>
      <c r="F42" s="267"/>
      <c r="G42" s="29">
        <f t="shared" ref="G42" si="128">IF(G41=0,0,G41/$G41)</f>
        <v>0</v>
      </c>
      <c r="H42" s="29">
        <f t="shared" ref="H42" si="129">IF(H41=0,0,H41/$G41)</f>
        <v>0</v>
      </c>
      <c r="I42" s="29">
        <f t="shared" ref="I42" si="130">IF(I41=0,0,I41/$G41)</f>
        <v>0</v>
      </c>
      <c r="J42" s="29">
        <f t="shared" ref="J42" si="131">IF(J41=0,0,J41/$G41)</f>
        <v>0</v>
      </c>
      <c r="K42" s="29">
        <f t="shared" ref="K42" si="132">IF(K41=0,0,K41/$G41)</f>
        <v>0</v>
      </c>
      <c r="L42" s="29">
        <f t="shared" ref="L42" si="133">IF(L41=0,0,L41/$G41)</f>
        <v>0</v>
      </c>
      <c r="M42" s="29">
        <f t="shared" ref="M42" si="134">IF(M41=0,0,M41/$G41)</f>
        <v>0</v>
      </c>
      <c r="N42" s="29">
        <f t="shared" ref="N42" si="135">IF(N41=0,0,N41/$G41)</f>
        <v>0</v>
      </c>
      <c r="O42" s="39"/>
    </row>
    <row r="43" spans="1:15" ht="12" customHeight="1" x14ac:dyDescent="0.2">
      <c r="A43" s="157"/>
      <c r="B43" s="157"/>
      <c r="C43" s="35"/>
      <c r="D43" s="231" t="s">
        <v>29</v>
      </c>
      <c r="E43" s="34"/>
      <c r="F43" s="266">
        <v>2</v>
      </c>
      <c r="G43" s="33">
        <f>SUM(H43:N43)</f>
        <v>2</v>
      </c>
      <c r="H43" s="33">
        <v>0</v>
      </c>
      <c r="I43" s="33">
        <v>0</v>
      </c>
      <c r="J43" s="33">
        <v>0</v>
      </c>
      <c r="K43" s="33">
        <v>1</v>
      </c>
      <c r="L43" s="33">
        <v>1</v>
      </c>
      <c r="M43" s="33">
        <v>0</v>
      </c>
      <c r="N43" s="33">
        <v>0</v>
      </c>
    </row>
    <row r="44" spans="1:15" ht="12" customHeight="1" x14ac:dyDescent="0.2">
      <c r="A44" s="157"/>
      <c r="B44" s="157"/>
      <c r="C44" s="32"/>
      <c r="D44" s="232"/>
      <c r="E44" s="31"/>
      <c r="F44" s="267"/>
      <c r="G44" s="29">
        <f t="shared" ref="G44" si="136">IF(G43=0,0,G43/$G43)</f>
        <v>1</v>
      </c>
      <c r="H44" s="29">
        <f t="shared" ref="H44" si="137">IF(H43=0,0,H43/$G43)</f>
        <v>0</v>
      </c>
      <c r="I44" s="29">
        <f t="shared" ref="I44" si="138">IF(I43=0,0,I43/$G43)</f>
        <v>0</v>
      </c>
      <c r="J44" s="29">
        <f t="shared" ref="J44" si="139">IF(J43=0,0,J43/$G43)</f>
        <v>0</v>
      </c>
      <c r="K44" s="29">
        <f t="shared" ref="K44" si="140">IF(K43=0,0,K43/$G43)</f>
        <v>0.5</v>
      </c>
      <c r="L44" s="29">
        <f t="shared" ref="L44" si="141">IF(L43=0,0,L43/$G43)</f>
        <v>0.5</v>
      </c>
      <c r="M44" s="29">
        <f t="shared" ref="M44" si="142">IF(M43=0,0,M43/$G43)</f>
        <v>0</v>
      </c>
      <c r="N44" s="29">
        <f t="shared" ref="N44" si="143">IF(N43=0,0,N43/$G43)</f>
        <v>0</v>
      </c>
      <c r="O44" s="39"/>
    </row>
    <row r="45" spans="1:15" ht="12" customHeight="1" x14ac:dyDescent="0.2">
      <c r="A45" s="157"/>
      <c r="B45" s="157"/>
      <c r="C45" s="35"/>
      <c r="D45" s="231" t="s">
        <v>28</v>
      </c>
      <c r="E45" s="34"/>
      <c r="F45" s="266">
        <v>4</v>
      </c>
      <c r="G45" s="33">
        <f>SUM(H45:N45)</f>
        <v>5</v>
      </c>
      <c r="H45" s="33">
        <v>0</v>
      </c>
      <c r="I45" s="33">
        <v>0</v>
      </c>
      <c r="J45" s="33">
        <v>3</v>
      </c>
      <c r="K45" s="33">
        <v>2</v>
      </c>
      <c r="L45" s="33">
        <v>0</v>
      </c>
      <c r="M45" s="33">
        <v>0</v>
      </c>
      <c r="N45" s="33">
        <v>0</v>
      </c>
    </row>
    <row r="46" spans="1:15" ht="12" customHeight="1" x14ac:dyDescent="0.2">
      <c r="A46" s="157"/>
      <c r="B46" s="157"/>
      <c r="C46" s="32"/>
      <c r="D46" s="232"/>
      <c r="E46" s="31"/>
      <c r="F46" s="267"/>
      <c r="G46" s="29">
        <f t="shared" ref="G46" si="144">IF(G45=0,0,G45/$G45)</f>
        <v>1</v>
      </c>
      <c r="H46" s="29">
        <f t="shared" ref="H46" si="145">IF(H45=0,0,H45/$G45)</f>
        <v>0</v>
      </c>
      <c r="I46" s="29">
        <f t="shared" ref="I46" si="146">IF(I45=0,0,I45/$G45)</f>
        <v>0</v>
      </c>
      <c r="J46" s="29">
        <f t="shared" ref="J46" si="147">IF(J45=0,0,J45/$G45)</f>
        <v>0.6</v>
      </c>
      <c r="K46" s="29">
        <f t="shared" ref="K46" si="148">IF(K45=0,0,K45/$G45)</f>
        <v>0.4</v>
      </c>
      <c r="L46" s="29">
        <f t="shared" ref="L46" si="149">IF(L45=0,0,L45/$G45)</f>
        <v>0</v>
      </c>
      <c r="M46" s="29">
        <f t="shared" ref="M46" si="150">IF(M45=0,0,M45/$G45)</f>
        <v>0</v>
      </c>
      <c r="N46" s="29">
        <f t="shared" ref="N46" si="151">IF(N45=0,0,N45/$G45)</f>
        <v>0</v>
      </c>
      <c r="O46" s="39"/>
    </row>
    <row r="47" spans="1:15" ht="12" customHeight="1" x14ac:dyDescent="0.2">
      <c r="A47" s="157"/>
      <c r="B47" s="157"/>
      <c r="C47" s="35"/>
      <c r="D47" s="231" t="s">
        <v>27</v>
      </c>
      <c r="E47" s="34"/>
      <c r="F47" s="266">
        <v>3</v>
      </c>
      <c r="G47" s="33">
        <f>SUM(H47:N47)</f>
        <v>3</v>
      </c>
      <c r="H47" s="33">
        <v>0</v>
      </c>
      <c r="I47" s="33">
        <v>0</v>
      </c>
      <c r="J47" s="33">
        <v>2</v>
      </c>
      <c r="K47" s="33">
        <v>1</v>
      </c>
      <c r="L47" s="33">
        <v>0</v>
      </c>
      <c r="M47" s="33">
        <v>0</v>
      </c>
      <c r="N47" s="33">
        <v>0</v>
      </c>
    </row>
    <row r="48" spans="1:15" ht="12" customHeight="1" x14ac:dyDescent="0.2">
      <c r="A48" s="157"/>
      <c r="B48" s="157"/>
      <c r="C48" s="32"/>
      <c r="D48" s="232"/>
      <c r="E48" s="31"/>
      <c r="F48" s="267"/>
      <c r="G48" s="29">
        <f t="shared" ref="G48" si="152">IF(G47=0,0,G47/$G47)</f>
        <v>1</v>
      </c>
      <c r="H48" s="29">
        <f t="shared" ref="H48" si="153">IF(H47=0,0,H47/$G47)</f>
        <v>0</v>
      </c>
      <c r="I48" s="29">
        <f t="shared" ref="I48" si="154">IF(I47=0,0,I47/$G47)</f>
        <v>0</v>
      </c>
      <c r="J48" s="29">
        <f t="shared" ref="J48" si="155">IF(J47=0,0,J47/$G47)</f>
        <v>0.66666666666666663</v>
      </c>
      <c r="K48" s="29">
        <f t="shared" ref="K48" si="156">IF(K47=0,0,K47/$G47)</f>
        <v>0.33333333333333331</v>
      </c>
      <c r="L48" s="29">
        <f t="shared" ref="L48" si="157">IF(L47=0,0,L47/$G47)</f>
        <v>0</v>
      </c>
      <c r="M48" s="29">
        <f t="shared" ref="M48" si="158">IF(M47=0,0,M47/$G47)</f>
        <v>0</v>
      </c>
      <c r="N48" s="29">
        <f t="shared" ref="N48" si="159">IF(N47=0,0,N47/$G47)</f>
        <v>0</v>
      </c>
      <c r="O48" s="39"/>
    </row>
    <row r="49" spans="1:15" ht="12" customHeight="1" x14ac:dyDescent="0.2">
      <c r="A49" s="157"/>
      <c r="B49" s="157"/>
      <c r="C49" s="35"/>
      <c r="D49" s="231" t="s">
        <v>26</v>
      </c>
      <c r="E49" s="34"/>
      <c r="F49" s="266">
        <v>3</v>
      </c>
      <c r="G49" s="33">
        <f>SUM(H49:N49)</f>
        <v>3</v>
      </c>
      <c r="H49" s="33">
        <v>0</v>
      </c>
      <c r="I49" s="33">
        <v>0</v>
      </c>
      <c r="J49" s="33">
        <v>2</v>
      </c>
      <c r="K49" s="33">
        <v>0</v>
      </c>
      <c r="L49" s="33">
        <v>1</v>
      </c>
      <c r="M49" s="33">
        <v>0</v>
      </c>
      <c r="N49" s="33">
        <v>0</v>
      </c>
    </row>
    <row r="50" spans="1:15" ht="12" customHeight="1" x14ac:dyDescent="0.2">
      <c r="A50" s="157"/>
      <c r="B50" s="157"/>
      <c r="C50" s="32"/>
      <c r="D50" s="232"/>
      <c r="E50" s="31"/>
      <c r="F50" s="267"/>
      <c r="G50" s="29">
        <f t="shared" ref="G50" si="160">IF(G49=0,0,G49/$G49)</f>
        <v>1</v>
      </c>
      <c r="H50" s="29">
        <f t="shared" ref="H50" si="161">IF(H49=0,0,H49/$G49)</f>
        <v>0</v>
      </c>
      <c r="I50" s="29">
        <f t="shared" ref="I50" si="162">IF(I49=0,0,I49/$G49)</f>
        <v>0</v>
      </c>
      <c r="J50" s="29">
        <f t="shared" ref="J50" si="163">IF(J49=0,0,J49/$G49)</f>
        <v>0.66666666666666663</v>
      </c>
      <c r="K50" s="29">
        <f t="shared" ref="K50" si="164">IF(K49=0,0,K49/$G49)</f>
        <v>0</v>
      </c>
      <c r="L50" s="29">
        <f t="shared" ref="L50" si="165">IF(L49=0,0,L49/$G49)</f>
        <v>0.33333333333333331</v>
      </c>
      <c r="M50" s="29">
        <f t="shared" ref="M50" si="166">IF(M49=0,0,M49/$G49)</f>
        <v>0</v>
      </c>
      <c r="N50" s="29">
        <f t="shared" ref="N50" si="167">IF(N49=0,0,N49/$G49)</f>
        <v>0</v>
      </c>
      <c r="O50" s="39"/>
    </row>
    <row r="51" spans="1:15" ht="12" customHeight="1" x14ac:dyDescent="0.2">
      <c r="A51" s="157"/>
      <c r="B51" s="157"/>
      <c r="C51" s="35"/>
      <c r="D51" s="231" t="s">
        <v>25</v>
      </c>
      <c r="E51" s="34"/>
      <c r="F51" s="266">
        <v>6</v>
      </c>
      <c r="G51" s="33">
        <f>SUM(H51:N51)</f>
        <v>5</v>
      </c>
      <c r="H51" s="33">
        <v>1</v>
      </c>
      <c r="I51" s="33">
        <v>0</v>
      </c>
      <c r="J51" s="33">
        <v>3</v>
      </c>
      <c r="K51" s="33">
        <v>0</v>
      </c>
      <c r="L51" s="33">
        <v>1</v>
      </c>
      <c r="M51" s="33">
        <v>0</v>
      </c>
      <c r="N51" s="33">
        <v>0</v>
      </c>
    </row>
    <row r="52" spans="1:15" ht="12" customHeight="1" x14ac:dyDescent="0.2">
      <c r="A52" s="157"/>
      <c r="B52" s="157"/>
      <c r="C52" s="32"/>
      <c r="D52" s="232"/>
      <c r="E52" s="31"/>
      <c r="F52" s="267"/>
      <c r="G52" s="29">
        <f t="shared" ref="G52" si="168">IF(G51=0,0,G51/$G51)</f>
        <v>1</v>
      </c>
      <c r="H52" s="29">
        <f t="shared" ref="H52" si="169">IF(H51=0,0,H51/$G51)</f>
        <v>0.2</v>
      </c>
      <c r="I52" s="29">
        <f t="shared" ref="I52" si="170">IF(I51=0,0,I51/$G51)</f>
        <v>0</v>
      </c>
      <c r="J52" s="29">
        <f t="shared" ref="J52" si="171">IF(J51=0,0,J51/$G51)</f>
        <v>0.6</v>
      </c>
      <c r="K52" s="29">
        <f t="shared" ref="K52" si="172">IF(K51=0,0,K51/$G51)</f>
        <v>0</v>
      </c>
      <c r="L52" s="29">
        <f t="shared" ref="L52" si="173">IF(L51=0,0,L51/$G51)</f>
        <v>0.2</v>
      </c>
      <c r="M52" s="29">
        <f t="shared" ref="M52" si="174">IF(M51=0,0,M51/$G51)</f>
        <v>0</v>
      </c>
      <c r="N52" s="29">
        <f t="shared" ref="N52" si="175">IF(N51=0,0,N51/$G51)</f>
        <v>0</v>
      </c>
      <c r="O52" s="39"/>
    </row>
    <row r="53" spans="1:15" ht="12" customHeight="1" x14ac:dyDescent="0.2">
      <c r="A53" s="157"/>
      <c r="B53" s="157"/>
      <c r="C53" s="35"/>
      <c r="D53" s="231" t="s">
        <v>24</v>
      </c>
      <c r="E53" s="34"/>
      <c r="F53" s="266">
        <v>4</v>
      </c>
      <c r="G53" s="33">
        <f>SUM(H53:N53)</f>
        <v>15</v>
      </c>
      <c r="H53" s="33">
        <v>1</v>
      </c>
      <c r="I53" s="33">
        <v>1</v>
      </c>
      <c r="J53" s="33">
        <v>3</v>
      </c>
      <c r="K53" s="33">
        <v>8</v>
      </c>
      <c r="L53" s="33">
        <v>2</v>
      </c>
      <c r="M53" s="33">
        <v>0</v>
      </c>
      <c r="N53" s="33">
        <v>0</v>
      </c>
    </row>
    <row r="54" spans="1:15" ht="12" customHeight="1" x14ac:dyDescent="0.2">
      <c r="A54" s="157"/>
      <c r="B54" s="157"/>
      <c r="C54" s="32"/>
      <c r="D54" s="232"/>
      <c r="E54" s="31"/>
      <c r="F54" s="267"/>
      <c r="G54" s="29">
        <f t="shared" ref="G54" si="176">IF(G53=0,0,G53/$G53)</f>
        <v>1</v>
      </c>
      <c r="H54" s="29">
        <f t="shared" ref="H54" si="177">IF(H53=0,0,H53/$G53)</f>
        <v>6.6666666666666666E-2</v>
      </c>
      <c r="I54" s="29">
        <f t="shared" ref="I54" si="178">IF(I53=0,0,I53/$G53)</f>
        <v>6.6666666666666666E-2</v>
      </c>
      <c r="J54" s="29">
        <f t="shared" ref="J54" si="179">IF(J53=0,0,J53/$G53)</f>
        <v>0.2</v>
      </c>
      <c r="K54" s="29">
        <f t="shared" ref="K54" si="180">IF(K53=0,0,K53/$G53)</f>
        <v>0.53333333333333333</v>
      </c>
      <c r="L54" s="29">
        <f t="shared" ref="L54" si="181">IF(L53=0,0,L53/$G53)</f>
        <v>0.13333333333333333</v>
      </c>
      <c r="M54" s="29">
        <f t="shared" ref="M54" si="182">IF(M53=0,0,M53/$G53)</f>
        <v>0</v>
      </c>
      <c r="N54" s="29">
        <f t="shared" ref="N54" si="183">IF(N53=0,0,N53/$G53)</f>
        <v>0</v>
      </c>
      <c r="O54" s="39"/>
    </row>
    <row r="55" spans="1:15" ht="12" customHeight="1" x14ac:dyDescent="0.2">
      <c r="A55" s="157"/>
      <c r="B55" s="157"/>
      <c r="C55" s="35"/>
      <c r="D55" s="231" t="s">
        <v>23</v>
      </c>
      <c r="E55" s="34"/>
      <c r="F55" s="266">
        <v>20</v>
      </c>
      <c r="G55" s="33">
        <f>SUM(H55:N55)</f>
        <v>27</v>
      </c>
      <c r="H55" s="33">
        <v>0</v>
      </c>
      <c r="I55" s="33">
        <v>3</v>
      </c>
      <c r="J55" s="33">
        <v>9</v>
      </c>
      <c r="K55" s="33">
        <v>13</v>
      </c>
      <c r="L55" s="33">
        <v>2</v>
      </c>
      <c r="M55" s="33">
        <v>0</v>
      </c>
      <c r="N55" s="33">
        <v>0</v>
      </c>
    </row>
    <row r="56" spans="1:15" ht="12" customHeight="1" x14ac:dyDescent="0.2">
      <c r="A56" s="157"/>
      <c r="B56" s="157"/>
      <c r="C56" s="32"/>
      <c r="D56" s="232"/>
      <c r="E56" s="31"/>
      <c r="F56" s="267"/>
      <c r="G56" s="29">
        <f t="shared" ref="G56" si="184">IF(G55=0,0,G55/$G55)</f>
        <v>1</v>
      </c>
      <c r="H56" s="29">
        <f t="shared" ref="H56" si="185">IF(H55=0,0,H55/$G55)</f>
        <v>0</v>
      </c>
      <c r="I56" s="29">
        <f t="shared" ref="I56" si="186">IF(I55=0,0,I55/$G55)</f>
        <v>0.1111111111111111</v>
      </c>
      <c r="J56" s="29">
        <f t="shared" ref="J56" si="187">IF(J55=0,0,J55/$G55)</f>
        <v>0.33333333333333331</v>
      </c>
      <c r="K56" s="29">
        <f t="shared" ref="K56" si="188">IF(K55=0,0,K55/$G55)</f>
        <v>0.48148148148148145</v>
      </c>
      <c r="L56" s="29">
        <f t="shared" ref="L56" si="189">IF(L55=0,0,L55/$G55)</f>
        <v>7.407407407407407E-2</v>
      </c>
      <c r="M56" s="29">
        <f t="shared" ref="M56" si="190">IF(M55=0,0,M55/$G55)</f>
        <v>0</v>
      </c>
      <c r="N56" s="29">
        <f t="shared" ref="N56" si="191">IF(N55=0,0,N55/$G55)</f>
        <v>0</v>
      </c>
      <c r="O56" s="39"/>
    </row>
    <row r="57" spans="1:15" ht="12" customHeight="1" x14ac:dyDescent="0.2">
      <c r="A57" s="157"/>
      <c r="B57" s="157"/>
      <c r="C57" s="35"/>
      <c r="D57" s="231" t="s">
        <v>22</v>
      </c>
      <c r="E57" s="34"/>
      <c r="F57" s="266">
        <v>2</v>
      </c>
      <c r="G57" s="33">
        <f>SUM(H57:N57)</f>
        <v>1</v>
      </c>
      <c r="H57" s="33">
        <v>0</v>
      </c>
      <c r="I57" s="33">
        <v>1</v>
      </c>
      <c r="J57" s="33">
        <v>0</v>
      </c>
      <c r="K57" s="33">
        <v>0</v>
      </c>
      <c r="L57" s="33">
        <v>0</v>
      </c>
      <c r="M57" s="33">
        <v>0</v>
      </c>
      <c r="N57" s="33">
        <v>0</v>
      </c>
    </row>
    <row r="58" spans="1:15" ht="12" customHeight="1" x14ac:dyDescent="0.2">
      <c r="A58" s="157"/>
      <c r="B58" s="157"/>
      <c r="C58" s="32"/>
      <c r="D58" s="232"/>
      <c r="E58" s="31"/>
      <c r="F58" s="267"/>
      <c r="G58" s="29">
        <f t="shared" ref="G58" si="192">IF(G57=0,0,G57/$G57)</f>
        <v>1</v>
      </c>
      <c r="H58" s="29">
        <f t="shared" ref="H58" si="193">IF(H57=0,0,H57/$G57)</f>
        <v>0</v>
      </c>
      <c r="I58" s="29">
        <f t="shared" ref="I58" si="194">IF(I57=0,0,I57/$G57)</f>
        <v>1</v>
      </c>
      <c r="J58" s="29">
        <f t="shared" ref="J58" si="195">IF(J57=0,0,J57/$G57)</f>
        <v>0</v>
      </c>
      <c r="K58" s="29">
        <f t="shared" ref="K58" si="196">IF(K57=0,0,K57/$G57)</f>
        <v>0</v>
      </c>
      <c r="L58" s="29">
        <f t="shared" ref="L58" si="197">IF(L57=0,0,L57/$G57)</f>
        <v>0</v>
      </c>
      <c r="M58" s="29">
        <f t="shared" ref="M58" si="198">IF(M57=0,0,M57/$G57)</f>
        <v>0</v>
      </c>
      <c r="N58" s="29">
        <f t="shared" ref="N58" si="199">IF(N57=0,0,N57/$G57)</f>
        <v>0</v>
      </c>
      <c r="O58" s="39"/>
    </row>
    <row r="59" spans="1:15" ht="12.75" customHeight="1" x14ac:dyDescent="0.2">
      <c r="A59" s="157"/>
      <c r="B59" s="157"/>
      <c r="C59" s="35"/>
      <c r="D59" s="231" t="s">
        <v>21</v>
      </c>
      <c r="E59" s="34"/>
      <c r="F59" s="266">
        <v>21</v>
      </c>
      <c r="G59" s="33">
        <f>SUM(H59:N59)</f>
        <v>33</v>
      </c>
      <c r="H59" s="33">
        <v>2</v>
      </c>
      <c r="I59" s="33">
        <v>1</v>
      </c>
      <c r="J59" s="33">
        <v>13</v>
      </c>
      <c r="K59" s="33">
        <v>14</v>
      </c>
      <c r="L59" s="33">
        <v>2</v>
      </c>
      <c r="M59" s="33">
        <v>0</v>
      </c>
      <c r="N59" s="33">
        <v>1</v>
      </c>
    </row>
    <row r="60" spans="1:15" ht="12.75" customHeight="1" x14ac:dyDescent="0.2">
      <c r="A60" s="157"/>
      <c r="B60" s="157"/>
      <c r="C60" s="32"/>
      <c r="D60" s="232"/>
      <c r="E60" s="31"/>
      <c r="F60" s="267"/>
      <c r="G60" s="29">
        <f t="shared" ref="G60" si="200">IF(G59=0,0,G59/$G59)</f>
        <v>1</v>
      </c>
      <c r="H60" s="29">
        <f t="shared" ref="H60" si="201">IF(H59=0,0,H59/$G59)</f>
        <v>6.0606060606060608E-2</v>
      </c>
      <c r="I60" s="29">
        <f t="shared" ref="I60" si="202">IF(I59=0,0,I59/$G59)</f>
        <v>3.0303030303030304E-2</v>
      </c>
      <c r="J60" s="29">
        <f t="shared" ref="J60" si="203">IF(J59=0,0,J59/$G59)</f>
        <v>0.39393939393939392</v>
      </c>
      <c r="K60" s="29">
        <f t="shared" ref="K60" si="204">IF(K59=0,0,K59/$G59)</f>
        <v>0.42424242424242425</v>
      </c>
      <c r="L60" s="29">
        <f t="shared" ref="L60" si="205">IF(L59=0,0,L59/$G59)</f>
        <v>6.0606060606060608E-2</v>
      </c>
      <c r="M60" s="29">
        <f t="shared" ref="M60" si="206">IF(M59=0,0,M59/$G59)</f>
        <v>0</v>
      </c>
      <c r="N60" s="29">
        <f t="shared" ref="N60" si="207">IF(N59=0,0,N59/$G59)</f>
        <v>3.0303030303030304E-2</v>
      </c>
      <c r="O60" s="39"/>
    </row>
    <row r="61" spans="1:15" ht="12" customHeight="1" x14ac:dyDescent="0.2">
      <c r="A61" s="157"/>
      <c r="B61" s="157"/>
      <c r="C61" s="35"/>
      <c r="D61" s="231" t="s">
        <v>20</v>
      </c>
      <c r="E61" s="34"/>
      <c r="F61" s="266">
        <v>9</v>
      </c>
      <c r="G61" s="33">
        <f>SUM(H61:N61)</f>
        <v>15</v>
      </c>
      <c r="H61" s="33">
        <v>4</v>
      </c>
      <c r="I61" s="33">
        <v>3</v>
      </c>
      <c r="J61" s="33">
        <v>1</v>
      </c>
      <c r="K61" s="33">
        <v>7</v>
      </c>
      <c r="L61" s="33">
        <v>0</v>
      </c>
      <c r="M61" s="33">
        <v>0</v>
      </c>
      <c r="N61" s="33">
        <v>0</v>
      </c>
    </row>
    <row r="62" spans="1:15" ht="12" customHeight="1" x14ac:dyDescent="0.2">
      <c r="A62" s="157"/>
      <c r="B62" s="157"/>
      <c r="C62" s="32"/>
      <c r="D62" s="232"/>
      <c r="E62" s="31"/>
      <c r="F62" s="267"/>
      <c r="G62" s="29">
        <f t="shared" ref="G62" si="208">IF(G61=0,0,G61/$G61)</f>
        <v>1</v>
      </c>
      <c r="H62" s="29">
        <f t="shared" ref="H62" si="209">IF(H61=0,0,H61/$G61)</f>
        <v>0.26666666666666666</v>
      </c>
      <c r="I62" s="29">
        <f t="shared" ref="I62" si="210">IF(I61=0,0,I61/$G61)</f>
        <v>0.2</v>
      </c>
      <c r="J62" s="29">
        <f t="shared" ref="J62" si="211">IF(J61=0,0,J61/$G61)</f>
        <v>6.6666666666666666E-2</v>
      </c>
      <c r="K62" s="29">
        <f t="shared" ref="K62" si="212">IF(K61=0,0,K61/$G61)</f>
        <v>0.46666666666666667</v>
      </c>
      <c r="L62" s="29">
        <f t="shared" ref="L62" si="213">IF(L61=0,0,L61/$G61)</f>
        <v>0</v>
      </c>
      <c r="M62" s="29">
        <f t="shared" ref="M62" si="214">IF(M61=0,0,M61/$G61)</f>
        <v>0</v>
      </c>
      <c r="N62" s="29">
        <f t="shared" ref="N62" si="215">IF(N61=0,0,N61/$G61)</f>
        <v>0</v>
      </c>
      <c r="O62" s="39"/>
    </row>
    <row r="63" spans="1:15" ht="12" customHeight="1" x14ac:dyDescent="0.2">
      <c r="A63" s="157"/>
      <c r="B63" s="157"/>
      <c r="C63" s="35"/>
      <c r="D63" s="231" t="s">
        <v>19</v>
      </c>
      <c r="E63" s="34"/>
      <c r="F63" s="266">
        <v>3</v>
      </c>
      <c r="G63" s="33">
        <f>SUM(H63:N63)</f>
        <v>0</v>
      </c>
      <c r="H63" s="33">
        <v>0</v>
      </c>
      <c r="I63" s="33">
        <v>0</v>
      </c>
      <c r="J63" s="33">
        <v>0</v>
      </c>
      <c r="K63" s="33">
        <v>0</v>
      </c>
      <c r="L63" s="33">
        <v>0</v>
      </c>
      <c r="M63" s="33">
        <v>0</v>
      </c>
      <c r="N63" s="33">
        <v>0</v>
      </c>
    </row>
    <row r="64" spans="1:15" ht="12" customHeight="1" x14ac:dyDescent="0.2">
      <c r="A64" s="157"/>
      <c r="B64" s="157"/>
      <c r="C64" s="32"/>
      <c r="D64" s="232"/>
      <c r="E64" s="31"/>
      <c r="F64" s="267"/>
      <c r="G64" s="29">
        <f t="shared" ref="G64" si="216">IF(G63=0,0,G63/$G63)</f>
        <v>0</v>
      </c>
      <c r="H64" s="29">
        <f t="shared" ref="H64" si="217">IF(H63=0,0,H63/$G63)</f>
        <v>0</v>
      </c>
      <c r="I64" s="29">
        <f t="shared" ref="I64" si="218">IF(I63=0,0,I63/$G63)</f>
        <v>0</v>
      </c>
      <c r="J64" s="29">
        <f t="shared" ref="J64" si="219">IF(J63=0,0,J63/$G63)</f>
        <v>0</v>
      </c>
      <c r="K64" s="29">
        <f t="shared" ref="K64" si="220">IF(K63=0,0,K63/$G63)</f>
        <v>0</v>
      </c>
      <c r="L64" s="29">
        <f t="shared" ref="L64" si="221">IF(L63=0,0,L63/$G63)</f>
        <v>0</v>
      </c>
      <c r="M64" s="29">
        <f t="shared" ref="M64" si="222">IF(M63=0,0,M63/$G63)</f>
        <v>0</v>
      </c>
      <c r="N64" s="29">
        <f t="shared" ref="N64" si="223">IF(N63=0,0,N63/$G63)</f>
        <v>0</v>
      </c>
      <c r="O64" s="39"/>
    </row>
    <row r="65" spans="1:15" ht="12" customHeight="1" x14ac:dyDescent="0.2">
      <c r="A65" s="157"/>
      <c r="B65" s="157"/>
      <c r="C65" s="35"/>
      <c r="D65" s="231" t="s">
        <v>18</v>
      </c>
      <c r="E65" s="34"/>
      <c r="F65" s="266">
        <v>9</v>
      </c>
      <c r="G65" s="33">
        <f>SUM(H65:N65)</f>
        <v>17</v>
      </c>
      <c r="H65" s="33">
        <v>0</v>
      </c>
      <c r="I65" s="33">
        <v>0</v>
      </c>
      <c r="J65" s="33">
        <v>5</v>
      </c>
      <c r="K65" s="33">
        <v>9</v>
      </c>
      <c r="L65" s="33">
        <v>3</v>
      </c>
      <c r="M65" s="33">
        <v>0</v>
      </c>
      <c r="N65" s="33">
        <v>0</v>
      </c>
    </row>
    <row r="66" spans="1:15" ht="12" customHeight="1" x14ac:dyDescent="0.2">
      <c r="A66" s="157"/>
      <c r="B66" s="157"/>
      <c r="C66" s="32"/>
      <c r="D66" s="232"/>
      <c r="E66" s="31"/>
      <c r="F66" s="267"/>
      <c r="G66" s="29">
        <f t="shared" ref="G66" si="224">IF(G65=0,0,G65/$G65)</f>
        <v>1</v>
      </c>
      <c r="H66" s="29">
        <f t="shared" ref="H66" si="225">IF(H65=0,0,H65/$G65)</f>
        <v>0</v>
      </c>
      <c r="I66" s="29">
        <f t="shared" ref="I66" si="226">IF(I65=0,0,I65/$G65)</f>
        <v>0</v>
      </c>
      <c r="J66" s="29">
        <f t="shared" ref="J66" si="227">IF(J65=0,0,J65/$G65)</f>
        <v>0.29411764705882354</v>
      </c>
      <c r="K66" s="29">
        <f t="shared" ref="K66" si="228">IF(K65=0,0,K65/$G65)</f>
        <v>0.52941176470588236</v>
      </c>
      <c r="L66" s="29">
        <f t="shared" ref="L66" si="229">IF(L65=0,0,L65/$G65)</f>
        <v>0.17647058823529413</v>
      </c>
      <c r="M66" s="29">
        <f t="shared" ref="M66" si="230">IF(M65=0,0,M65/$G65)</f>
        <v>0</v>
      </c>
      <c r="N66" s="29">
        <f t="shared" ref="N66" si="231">IF(N65=0,0,N65/$G65)</f>
        <v>0</v>
      </c>
      <c r="O66" s="39"/>
    </row>
    <row r="67" spans="1:15" ht="12" customHeight="1" x14ac:dyDescent="0.2">
      <c r="A67" s="157"/>
      <c r="B67" s="157"/>
      <c r="C67" s="35"/>
      <c r="D67" s="231" t="s">
        <v>17</v>
      </c>
      <c r="E67" s="34"/>
      <c r="F67" s="266">
        <v>6</v>
      </c>
      <c r="G67" s="33">
        <f>SUM(H67:N67)</f>
        <v>19</v>
      </c>
      <c r="H67" s="33">
        <v>1</v>
      </c>
      <c r="I67" s="33">
        <v>1</v>
      </c>
      <c r="J67" s="33">
        <v>6</v>
      </c>
      <c r="K67" s="33">
        <v>7</v>
      </c>
      <c r="L67" s="33">
        <v>3</v>
      </c>
      <c r="M67" s="33">
        <v>1</v>
      </c>
      <c r="N67" s="33">
        <v>0</v>
      </c>
    </row>
    <row r="68" spans="1:15" ht="12" customHeight="1" x14ac:dyDescent="0.2">
      <c r="A68" s="157"/>
      <c r="B68" s="158"/>
      <c r="C68" s="32"/>
      <c r="D68" s="232"/>
      <c r="E68" s="31"/>
      <c r="F68" s="267"/>
      <c r="G68" s="29">
        <f t="shared" ref="G68" si="232">IF(G67=0,0,G67/$G67)</f>
        <v>1</v>
      </c>
      <c r="H68" s="29">
        <f t="shared" ref="H68" si="233">IF(H67=0,0,H67/$G67)</f>
        <v>5.2631578947368418E-2</v>
      </c>
      <c r="I68" s="29">
        <f t="shared" ref="I68" si="234">IF(I67=0,0,I67/$G67)</f>
        <v>5.2631578947368418E-2</v>
      </c>
      <c r="J68" s="29">
        <f t="shared" ref="J68" si="235">IF(J67=0,0,J67/$G67)</f>
        <v>0.31578947368421051</v>
      </c>
      <c r="K68" s="29">
        <f t="shared" ref="K68" si="236">IF(K67=0,0,K67/$G67)</f>
        <v>0.36842105263157893</v>
      </c>
      <c r="L68" s="29">
        <f t="shared" ref="L68" si="237">IF(L67=0,0,L67/$G67)</f>
        <v>0.15789473684210525</v>
      </c>
      <c r="M68" s="29">
        <f t="shared" ref="M68" si="238">IF(M67=0,0,M67/$G67)</f>
        <v>5.2631578947368418E-2</v>
      </c>
      <c r="N68" s="29">
        <f t="shared" ref="N68" si="239">IF(N67=0,0,N67/$G67)</f>
        <v>0</v>
      </c>
      <c r="O68" s="39"/>
    </row>
    <row r="69" spans="1:15" ht="12" customHeight="1" x14ac:dyDescent="0.2">
      <c r="A69" s="157"/>
      <c r="B69" s="156" t="s">
        <v>16</v>
      </c>
      <c r="C69" s="35"/>
      <c r="D69" s="231" t="s">
        <v>15</v>
      </c>
      <c r="E69" s="34"/>
      <c r="F69" s="266">
        <v>156</v>
      </c>
      <c r="G69" s="33">
        <f>SUM(H69:N69)</f>
        <v>145</v>
      </c>
      <c r="H69" s="33">
        <f>SUM(H99,H97,H95,H93,H91,H89,H87,H85,H83,H81,H79,H77,H75,H73,H71)</f>
        <v>8</v>
      </c>
      <c r="I69" s="33">
        <f t="shared" ref="I69:N69" si="240">SUM(I99,I97,I95,I93,I91,I89,I87,I85,I83,I81,I79,I77,I75,I73,I71)</f>
        <v>16</v>
      </c>
      <c r="J69" s="33">
        <f t="shared" si="240"/>
        <v>57</v>
      </c>
      <c r="K69" s="33">
        <f t="shared" si="240"/>
        <v>45</v>
      </c>
      <c r="L69" s="33">
        <f t="shared" si="240"/>
        <v>12</v>
      </c>
      <c r="M69" s="33">
        <f t="shared" si="240"/>
        <v>5</v>
      </c>
      <c r="N69" s="33">
        <f t="shared" si="240"/>
        <v>2</v>
      </c>
    </row>
    <row r="70" spans="1:15" ht="12" customHeight="1" x14ac:dyDescent="0.2">
      <c r="A70" s="157"/>
      <c r="B70" s="157"/>
      <c r="C70" s="32"/>
      <c r="D70" s="232"/>
      <c r="E70" s="31"/>
      <c r="F70" s="267"/>
      <c r="G70" s="29">
        <f t="shared" ref="G70" si="241">IF(G69=0,0,G69/$G69)</f>
        <v>1</v>
      </c>
      <c r="H70" s="29">
        <f t="shared" ref="H70" si="242">IF(H69=0,0,H69/$G69)</f>
        <v>5.5172413793103448E-2</v>
      </c>
      <c r="I70" s="29">
        <f t="shared" ref="I70" si="243">IF(I69=0,0,I69/$G69)</f>
        <v>0.1103448275862069</v>
      </c>
      <c r="J70" s="29">
        <f t="shared" ref="J70" si="244">IF(J69=0,0,J69/$G69)</f>
        <v>0.39310344827586208</v>
      </c>
      <c r="K70" s="29">
        <f t="shared" ref="K70" si="245">IF(K69=0,0,K69/$G69)</f>
        <v>0.31034482758620691</v>
      </c>
      <c r="L70" s="29">
        <f t="shared" ref="L70" si="246">IF(L69=0,0,L69/$G69)</f>
        <v>8.2758620689655171E-2</v>
      </c>
      <c r="M70" s="29">
        <f t="shared" ref="M70" si="247">IF(M69=0,0,M69/$G69)</f>
        <v>3.4482758620689655E-2</v>
      </c>
      <c r="N70" s="29">
        <f t="shared" ref="N70" si="248">IF(N69=0,0,N69/$G69)</f>
        <v>1.3793103448275862E-2</v>
      </c>
      <c r="O70" s="39"/>
    </row>
    <row r="71" spans="1:15" ht="12" customHeight="1" x14ac:dyDescent="0.2">
      <c r="A71" s="157"/>
      <c r="B71" s="157"/>
      <c r="C71" s="35"/>
      <c r="D71" s="231" t="s">
        <v>117</v>
      </c>
      <c r="E71" s="34"/>
      <c r="F71" s="266">
        <v>0</v>
      </c>
      <c r="G71" s="33">
        <f>SUM(H71:N71)</f>
        <v>0</v>
      </c>
      <c r="H71" s="33">
        <v>0</v>
      </c>
      <c r="I71" s="33">
        <v>0</v>
      </c>
      <c r="J71" s="33">
        <v>0</v>
      </c>
      <c r="K71" s="33">
        <v>0</v>
      </c>
      <c r="L71" s="33">
        <v>0</v>
      </c>
      <c r="M71" s="33">
        <v>0</v>
      </c>
      <c r="N71" s="33">
        <v>0</v>
      </c>
    </row>
    <row r="72" spans="1:15" ht="12" customHeight="1" x14ac:dyDescent="0.2">
      <c r="A72" s="157"/>
      <c r="B72" s="157"/>
      <c r="C72" s="32"/>
      <c r="D72" s="232"/>
      <c r="E72" s="31"/>
      <c r="F72" s="267"/>
      <c r="G72" s="29">
        <f t="shared" ref="G72" si="249">IF(G71=0,0,G71/$G71)</f>
        <v>0</v>
      </c>
      <c r="H72" s="29">
        <f t="shared" ref="H72" si="250">IF(H71=0,0,H71/$G71)</f>
        <v>0</v>
      </c>
      <c r="I72" s="29">
        <f t="shared" ref="I72" si="251">IF(I71=0,0,I71/$G71)</f>
        <v>0</v>
      </c>
      <c r="J72" s="29">
        <f t="shared" ref="J72" si="252">IF(J71=0,0,J71/$G71)</f>
        <v>0</v>
      </c>
      <c r="K72" s="29">
        <f t="shared" ref="K72" si="253">IF(K71=0,0,K71/$G71)</f>
        <v>0</v>
      </c>
      <c r="L72" s="29">
        <f t="shared" ref="L72" si="254">IF(L71=0,0,L71/$G71)</f>
        <v>0</v>
      </c>
      <c r="M72" s="29">
        <f t="shared" ref="M72" si="255">IF(M71=0,0,M71/$G71)</f>
        <v>0</v>
      </c>
      <c r="N72" s="29">
        <f t="shared" ref="N72" si="256">IF(N71=0,0,N71/$G71)</f>
        <v>0</v>
      </c>
      <c r="O72" s="39"/>
    </row>
    <row r="73" spans="1:15" ht="12" customHeight="1" x14ac:dyDescent="0.2">
      <c r="A73" s="157"/>
      <c r="B73" s="157"/>
      <c r="C73" s="35"/>
      <c r="D73" s="231" t="s">
        <v>13</v>
      </c>
      <c r="E73" s="34"/>
      <c r="F73" s="266">
        <v>21</v>
      </c>
      <c r="G73" s="33">
        <f>SUM(H73:N73)</f>
        <v>10</v>
      </c>
      <c r="H73" s="33">
        <v>0</v>
      </c>
      <c r="I73" s="33">
        <v>2</v>
      </c>
      <c r="J73" s="33">
        <v>5</v>
      </c>
      <c r="K73" s="33">
        <v>2</v>
      </c>
      <c r="L73" s="33">
        <v>1</v>
      </c>
      <c r="M73" s="33">
        <v>0</v>
      </c>
      <c r="N73" s="33">
        <v>0</v>
      </c>
    </row>
    <row r="74" spans="1:15" ht="12" customHeight="1" x14ac:dyDescent="0.2">
      <c r="A74" s="157"/>
      <c r="B74" s="157"/>
      <c r="C74" s="32"/>
      <c r="D74" s="232"/>
      <c r="E74" s="31"/>
      <c r="F74" s="267"/>
      <c r="G74" s="29">
        <f t="shared" ref="G74" si="257">IF(G73=0,0,G73/$G73)</f>
        <v>1</v>
      </c>
      <c r="H74" s="29">
        <f t="shared" ref="H74" si="258">IF(H73=0,0,H73/$G73)</f>
        <v>0</v>
      </c>
      <c r="I74" s="29">
        <f t="shared" ref="I74" si="259">IF(I73=0,0,I73/$G73)</f>
        <v>0.2</v>
      </c>
      <c r="J74" s="29">
        <f t="shared" ref="J74" si="260">IF(J73=0,0,J73/$G73)</f>
        <v>0.5</v>
      </c>
      <c r="K74" s="29">
        <f t="shared" ref="K74" si="261">IF(K73=0,0,K73/$G73)</f>
        <v>0.2</v>
      </c>
      <c r="L74" s="29">
        <f t="shared" ref="L74" si="262">IF(L73=0,0,L73/$G73)</f>
        <v>0.1</v>
      </c>
      <c r="M74" s="29">
        <f t="shared" ref="M74" si="263">IF(M73=0,0,M73/$G73)</f>
        <v>0</v>
      </c>
      <c r="N74" s="29">
        <f t="shared" ref="N74" si="264">IF(N73=0,0,N73/$G73)</f>
        <v>0</v>
      </c>
      <c r="O74" s="39"/>
    </row>
    <row r="75" spans="1:15" ht="12" customHeight="1" x14ac:dyDescent="0.2">
      <c r="A75" s="157"/>
      <c r="B75" s="157"/>
      <c r="C75" s="35"/>
      <c r="D75" s="231" t="s">
        <v>12</v>
      </c>
      <c r="E75" s="34"/>
      <c r="F75" s="266">
        <v>4</v>
      </c>
      <c r="G75" s="33">
        <f>SUM(H75:N75)</f>
        <v>4</v>
      </c>
      <c r="H75" s="33">
        <v>0</v>
      </c>
      <c r="I75" s="33">
        <v>0</v>
      </c>
      <c r="J75" s="33">
        <v>4</v>
      </c>
      <c r="K75" s="33">
        <v>0</v>
      </c>
      <c r="L75" s="33">
        <v>0</v>
      </c>
      <c r="M75" s="33">
        <v>0</v>
      </c>
      <c r="N75" s="33">
        <v>0</v>
      </c>
    </row>
    <row r="76" spans="1:15" ht="12" customHeight="1" x14ac:dyDescent="0.2">
      <c r="A76" s="157"/>
      <c r="B76" s="157"/>
      <c r="C76" s="32"/>
      <c r="D76" s="232"/>
      <c r="E76" s="31"/>
      <c r="F76" s="267"/>
      <c r="G76" s="29">
        <f t="shared" ref="G76" si="265">IF(G75=0,0,G75/$G75)</f>
        <v>1</v>
      </c>
      <c r="H76" s="29">
        <f t="shared" ref="H76" si="266">IF(H75=0,0,H75/$G75)</f>
        <v>0</v>
      </c>
      <c r="I76" s="29">
        <f t="shared" ref="I76" si="267">IF(I75=0,0,I75/$G75)</f>
        <v>0</v>
      </c>
      <c r="J76" s="29">
        <f t="shared" ref="J76" si="268">IF(J75=0,0,J75/$G75)</f>
        <v>1</v>
      </c>
      <c r="K76" s="29">
        <f t="shared" ref="K76" si="269">IF(K75=0,0,K75/$G75)</f>
        <v>0</v>
      </c>
      <c r="L76" s="29">
        <f t="shared" ref="L76" si="270">IF(L75=0,0,L75/$G75)</f>
        <v>0</v>
      </c>
      <c r="M76" s="29">
        <f t="shared" ref="M76" si="271">IF(M75=0,0,M75/$G75)</f>
        <v>0</v>
      </c>
      <c r="N76" s="29">
        <f t="shared" ref="N76" si="272">IF(N75=0,0,N75/$G75)</f>
        <v>0</v>
      </c>
      <c r="O76" s="39"/>
    </row>
    <row r="77" spans="1:15" ht="12" customHeight="1" x14ac:dyDescent="0.2">
      <c r="A77" s="157"/>
      <c r="B77" s="157"/>
      <c r="C77" s="35"/>
      <c r="D77" s="231" t="s">
        <v>11</v>
      </c>
      <c r="E77" s="34"/>
      <c r="F77" s="266">
        <v>8</v>
      </c>
      <c r="G77" s="33">
        <f>SUM(H77:N77)</f>
        <v>10</v>
      </c>
      <c r="H77" s="33">
        <v>0</v>
      </c>
      <c r="I77" s="33">
        <v>3</v>
      </c>
      <c r="J77" s="33">
        <v>2</v>
      </c>
      <c r="K77" s="33">
        <v>5</v>
      </c>
      <c r="L77" s="33">
        <v>0</v>
      </c>
      <c r="M77" s="33">
        <v>0</v>
      </c>
      <c r="N77" s="33">
        <v>0</v>
      </c>
    </row>
    <row r="78" spans="1:15" ht="12" customHeight="1" x14ac:dyDescent="0.2">
      <c r="A78" s="157"/>
      <c r="B78" s="157"/>
      <c r="C78" s="32"/>
      <c r="D78" s="232"/>
      <c r="E78" s="31"/>
      <c r="F78" s="267"/>
      <c r="G78" s="29">
        <f t="shared" ref="G78" si="273">IF(G77=0,0,G77/$G77)</f>
        <v>1</v>
      </c>
      <c r="H78" s="29">
        <f t="shared" ref="H78" si="274">IF(H77=0,0,H77/$G77)</f>
        <v>0</v>
      </c>
      <c r="I78" s="29">
        <f t="shared" ref="I78" si="275">IF(I77=0,0,I77/$G77)</f>
        <v>0.3</v>
      </c>
      <c r="J78" s="29">
        <f t="shared" ref="J78" si="276">IF(J77=0,0,J77/$G77)</f>
        <v>0.2</v>
      </c>
      <c r="K78" s="29">
        <f t="shared" ref="K78" si="277">IF(K77=0,0,K77/$G77)</f>
        <v>0.5</v>
      </c>
      <c r="L78" s="29">
        <f t="shared" ref="L78" si="278">IF(L77=0,0,L77/$G77)</f>
        <v>0</v>
      </c>
      <c r="M78" s="29">
        <f t="shared" ref="M78" si="279">IF(M77=0,0,M77/$G77)</f>
        <v>0</v>
      </c>
      <c r="N78" s="29">
        <f t="shared" ref="N78" si="280">IF(N77=0,0,N77/$G77)</f>
        <v>0</v>
      </c>
      <c r="O78" s="39"/>
    </row>
    <row r="79" spans="1:15" ht="12" customHeight="1" x14ac:dyDescent="0.2">
      <c r="A79" s="157"/>
      <c r="B79" s="157"/>
      <c r="C79" s="35"/>
      <c r="D79" s="231" t="s">
        <v>10</v>
      </c>
      <c r="E79" s="34"/>
      <c r="F79" s="266">
        <v>11</v>
      </c>
      <c r="G79" s="33">
        <f>SUM(H79:N79)</f>
        <v>13</v>
      </c>
      <c r="H79" s="33">
        <v>3</v>
      </c>
      <c r="I79" s="33">
        <v>2</v>
      </c>
      <c r="J79" s="33">
        <v>5</v>
      </c>
      <c r="K79" s="33">
        <v>1</v>
      </c>
      <c r="L79" s="33">
        <v>2</v>
      </c>
      <c r="M79" s="33">
        <v>0</v>
      </c>
      <c r="N79" s="33">
        <v>0</v>
      </c>
    </row>
    <row r="80" spans="1:15" ht="12" customHeight="1" x14ac:dyDescent="0.2">
      <c r="A80" s="157"/>
      <c r="B80" s="157"/>
      <c r="C80" s="32"/>
      <c r="D80" s="232"/>
      <c r="E80" s="31"/>
      <c r="F80" s="267"/>
      <c r="G80" s="29">
        <f t="shared" ref="G80" si="281">IF(G79=0,0,G79/$G79)</f>
        <v>1</v>
      </c>
      <c r="H80" s="29">
        <f t="shared" ref="H80" si="282">IF(H79=0,0,H79/$G79)</f>
        <v>0.23076923076923078</v>
      </c>
      <c r="I80" s="29">
        <f t="shared" ref="I80" si="283">IF(I79=0,0,I79/$G79)</f>
        <v>0.15384615384615385</v>
      </c>
      <c r="J80" s="29">
        <f t="shared" ref="J80" si="284">IF(J79=0,0,J79/$G79)</f>
        <v>0.38461538461538464</v>
      </c>
      <c r="K80" s="29">
        <f t="shared" ref="K80" si="285">IF(K79=0,0,K79/$G79)</f>
        <v>7.6923076923076927E-2</v>
      </c>
      <c r="L80" s="29">
        <f t="shared" ref="L80" si="286">IF(L79=0,0,L79/$G79)</f>
        <v>0.15384615384615385</v>
      </c>
      <c r="M80" s="29">
        <f t="shared" ref="M80" si="287">IF(M79=0,0,M79/$G79)</f>
        <v>0</v>
      </c>
      <c r="N80" s="29">
        <f t="shared" ref="N80" si="288">IF(N79=0,0,N79/$G79)</f>
        <v>0</v>
      </c>
      <c r="O80" s="39"/>
    </row>
    <row r="81" spans="1:15" ht="12" customHeight="1" x14ac:dyDescent="0.2">
      <c r="A81" s="157"/>
      <c r="B81" s="157"/>
      <c r="C81" s="35"/>
      <c r="D81" s="231" t="s">
        <v>9</v>
      </c>
      <c r="E81" s="34"/>
      <c r="F81" s="266">
        <v>22</v>
      </c>
      <c r="G81" s="33">
        <f>SUM(H81:N81)</f>
        <v>12</v>
      </c>
      <c r="H81" s="33">
        <v>1</v>
      </c>
      <c r="I81" s="33">
        <v>0</v>
      </c>
      <c r="J81" s="33">
        <v>4</v>
      </c>
      <c r="K81" s="33">
        <v>1</v>
      </c>
      <c r="L81" s="33">
        <v>3</v>
      </c>
      <c r="M81" s="33">
        <v>2</v>
      </c>
      <c r="N81" s="33">
        <v>1</v>
      </c>
    </row>
    <row r="82" spans="1:15" ht="12" customHeight="1" x14ac:dyDescent="0.2">
      <c r="A82" s="157"/>
      <c r="B82" s="157"/>
      <c r="C82" s="32"/>
      <c r="D82" s="232"/>
      <c r="E82" s="31"/>
      <c r="F82" s="267"/>
      <c r="G82" s="29">
        <f t="shared" ref="G82" si="289">IF(G81=0,0,G81/$G81)</f>
        <v>1</v>
      </c>
      <c r="H82" s="29">
        <f t="shared" ref="H82" si="290">IF(H81=0,0,H81/$G81)</f>
        <v>8.3333333333333329E-2</v>
      </c>
      <c r="I82" s="29">
        <f t="shared" ref="I82" si="291">IF(I81=0,0,I81/$G81)</f>
        <v>0</v>
      </c>
      <c r="J82" s="29">
        <f t="shared" ref="J82" si="292">IF(J81=0,0,J81/$G81)</f>
        <v>0.33333333333333331</v>
      </c>
      <c r="K82" s="29">
        <f t="shared" ref="K82" si="293">IF(K81=0,0,K81/$G81)</f>
        <v>8.3333333333333329E-2</v>
      </c>
      <c r="L82" s="29">
        <f t="shared" ref="L82" si="294">IF(L81=0,0,L81/$G81)</f>
        <v>0.25</v>
      </c>
      <c r="M82" s="29">
        <f t="shared" ref="M82" si="295">IF(M81=0,0,M81/$G81)</f>
        <v>0.16666666666666666</v>
      </c>
      <c r="N82" s="29">
        <f t="shared" ref="N82" si="296">IF(N81=0,0,N81/$G81)</f>
        <v>8.3333333333333329E-2</v>
      </c>
      <c r="O82" s="39"/>
    </row>
    <row r="83" spans="1:15" ht="12" customHeight="1" x14ac:dyDescent="0.2">
      <c r="A83" s="157"/>
      <c r="B83" s="157"/>
      <c r="C83" s="35"/>
      <c r="D83" s="231" t="s">
        <v>8</v>
      </c>
      <c r="E83" s="34"/>
      <c r="F83" s="266">
        <v>5</v>
      </c>
      <c r="G83" s="33">
        <f>SUM(H83:N83)</f>
        <v>6</v>
      </c>
      <c r="H83" s="33">
        <v>1</v>
      </c>
      <c r="I83" s="33">
        <v>0</v>
      </c>
      <c r="J83" s="33">
        <v>1</v>
      </c>
      <c r="K83" s="33">
        <v>4</v>
      </c>
      <c r="L83" s="33">
        <v>0</v>
      </c>
      <c r="M83" s="33">
        <v>0</v>
      </c>
      <c r="N83" s="33">
        <v>0</v>
      </c>
    </row>
    <row r="84" spans="1:15" ht="12" customHeight="1" x14ac:dyDescent="0.2">
      <c r="A84" s="157"/>
      <c r="B84" s="157"/>
      <c r="C84" s="32"/>
      <c r="D84" s="232"/>
      <c r="E84" s="31"/>
      <c r="F84" s="267"/>
      <c r="G84" s="29">
        <f t="shared" ref="G84" si="297">IF(G83=0,0,G83/$G83)</f>
        <v>1</v>
      </c>
      <c r="H84" s="29">
        <f t="shared" ref="H84" si="298">IF(H83=0,0,H83/$G83)</f>
        <v>0.16666666666666666</v>
      </c>
      <c r="I84" s="29">
        <f t="shared" ref="I84" si="299">IF(I83=0,0,I83/$G83)</f>
        <v>0</v>
      </c>
      <c r="J84" s="29">
        <f t="shared" ref="J84" si="300">IF(J83=0,0,J83/$G83)</f>
        <v>0.16666666666666666</v>
      </c>
      <c r="K84" s="29">
        <f t="shared" ref="K84" si="301">IF(K83=0,0,K83/$G83)</f>
        <v>0.66666666666666663</v>
      </c>
      <c r="L84" s="29">
        <f t="shared" ref="L84" si="302">IF(L83=0,0,L83/$G83)</f>
        <v>0</v>
      </c>
      <c r="M84" s="29">
        <f t="shared" ref="M84" si="303">IF(M83=0,0,M83/$G83)</f>
        <v>0</v>
      </c>
      <c r="N84" s="29">
        <f t="shared" ref="N84" si="304">IF(N83=0,0,N83/$G83)</f>
        <v>0</v>
      </c>
      <c r="O84" s="39"/>
    </row>
    <row r="85" spans="1:15" ht="12" customHeight="1" x14ac:dyDescent="0.2">
      <c r="A85" s="157"/>
      <c r="B85" s="157"/>
      <c r="C85" s="35"/>
      <c r="D85" s="231" t="s">
        <v>7</v>
      </c>
      <c r="E85" s="34"/>
      <c r="F85" s="266">
        <v>0</v>
      </c>
      <c r="G85" s="33">
        <f>SUM(H85:N85)</f>
        <v>0</v>
      </c>
      <c r="H85" s="33">
        <v>0</v>
      </c>
      <c r="I85" s="33">
        <v>0</v>
      </c>
      <c r="J85" s="33">
        <v>0</v>
      </c>
      <c r="K85" s="33">
        <v>0</v>
      </c>
      <c r="L85" s="33">
        <v>0</v>
      </c>
      <c r="M85" s="33">
        <v>0</v>
      </c>
      <c r="N85" s="33">
        <v>0</v>
      </c>
    </row>
    <row r="86" spans="1:15" ht="12" customHeight="1" x14ac:dyDescent="0.2">
      <c r="A86" s="157"/>
      <c r="B86" s="157"/>
      <c r="C86" s="32"/>
      <c r="D86" s="232"/>
      <c r="E86" s="31"/>
      <c r="F86" s="267"/>
      <c r="G86" s="29">
        <f t="shared" ref="G86" si="305">IF(G85=0,0,G85/$G85)</f>
        <v>0</v>
      </c>
      <c r="H86" s="29">
        <f t="shared" ref="H86" si="306">IF(H85=0,0,H85/$G85)</f>
        <v>0</v>
      </c>
      <c r="I86" s="29">
        <f t="shared" ref="I86" si="307">IF(I85=0,0,I85/$G85)</f>
        <v>0</v>
      </c>
      <c r="J86" s="29">
        <f t="shared" ref="J86" si="308">IF(J85=0,0,J85/$G85)</f>
        <v>0</v>
      </c>
      <c r="K86" s="29">
        <f t="shared" ref="K86" si="309">IF(K85=0,0,K85/$G85)</f>
        <v>0</v>
      </c>
      <c r="L86" s="29">
        <f t="shared" ref="L86" si="310">IF(L85=0,0,L85/$G85)</f>
        <v>0</v>
      </c>
      <c r="M86" s="29">
        <f t="shared" ref="M86" si="311">IF(M85=0,0,M85/$G85)</f>
        <v>0</v>
      </c>
      <c r="N86" s="29">
        <f t="shared" ref="N86" si="312">IF(N85=0,0,N85/$G85)</f>
        <v>0</v>
      </c>
      <c r="O86" s="39"/>
    </row>
    <row r="87" spans="1:15" ht="13.5" customHeight="1" x14ac:dyDescent="0.2">
      <c r="A87" s="157"/>
      <c r="B87" s="157"/>
      <c r="C87" s="35"/>
      <c r="D87" s="248" t="s">
        <v>116</v>
      </c>
      <c r="E87" s="34"/>
      <c r="F87" s="266">
        <v>2</v>
      </c>
      <c r="G87" s="33">
        <f>SUM(H87:N87)</f>
        <v>9</v>
      </c>
      <c r="H87" s="33">
        <v>0</v>
      </c>
      <c r="I87" s="33">
        <v>3</v>
      </c>
      <c r="J87" s="33">
        <v>3</v>
      </c>
      <c r="K87" s="33">
        <v>2</v>
      </c>
      <c r="L87" s="33">
        <v>1</v>
      </c>
      <c r="M87" s="33">
        <v>0</v>
      </c>
      <c r="N87" s="33">
        <v>0</v>
      </c>
    </row>
    <row r="88" spans="1:15" ht="13.5" customHeight="1" x14ac:dyDescent="0.2">
      <c r="A88" s="157"/>
      <c r="B88" s="157"/>
      <c r="C88" s="32"/>
      <c r="D88" s="232"/>
      <c r="E88" s="31"/>
      <c r="F88" s="267"/>
      <c r="G88" s="29">
        <f t="shared" ref="G88" si="313">IF(G87=0,0,G87/$G87)</f>
        <v>1</v>
      </c>
      <c r="H88" s="29">
        <f t="shared" ref="H88" si="314">IF(H87=0,0,H87/$G87)</f>
        <v>0</v>
      </c>
      <c r="I88" s="29">
        <f t="shared" ref="I88" si="315">IF(I87=0,0,I87/$G87)</f>
        <v>0.33333333333333331</v>
      </c>
      <c r="J88" s="29">
        <f t="shared" ref="J88" si="316">IF(J87=0,0,J87/$G87)</f>
        <v>0.33333333333333331</v>
      </c>
      <c r="K88" s="29">
        <f t="shared" ref="K88" si="317">IF(K87=0,0,K87/$G87)</f>
        <v>0.22222222222222221</v>
      </c>
      <c r="L88" s="29">
        <f t="shared" ref="L88" si="318">IF(L87=0,0,L87/$G87)</f>
        <v>0.1111111111111111</v>
      </c>
      <c r="M88" s="29">
        <f t="shared" ref="M88" si="319">IF(M87=0,0,M87/$G87)</f>
        <v>0</v>
      </c>
      <c r="N88" s="29">
        <f t="shared" ref="N88" si="320">IF(N87=0,0,N87/$G87)</f>
        <v>0</v>
      </c>
      <c r="O88" s="39"/>
    </row>
    <row r="89" spans="1:15" ht="12" customHeight="1" x14ac:dyDescent="0.2">
      <c r="A89" s="157"/>
      <c r="B89" s="157"/>
      <c r="C89" s="35"/>
      <c r="D89" s="231" t="s">
        <v>5</v>
      </c>
      <c r="E89" s="34"/>
      <c r="F89" s="266">
        <v>2</v>
      </c>
      <c r="G89" s="33">
        <f>SUM(H89:N89)</f>
        <v>2</v>
      </c>
      <c r="H89" s="33">
        <v>0</v>
      </c>
      <c r="I89" s="33">
        <v>0</v>
      </c>
      <c r="J89" s="33">
        <v>1</v>
      </c>
      <c r="K89" s="33">
        <v>0</v>
      </c>
      <c r="L89" s="33">
        <v>1</v>
      </c>
      <c r="M89" s="33">
        <v>0</v>
      </c>
      <c r="N89" s="33">
        <v>0</v>
      </c>
    </row>
    <row r="90" spans="1:15" ht="12" customHeight="1" x14ac:dyDescent="0.2">
      <c r="A90" s="157"/>
      <c r="B90" s="157"/>
      <c r="C90" s="32"/>
      <c r="D90" s="232"/>
      <c r="E90" s="31"/>
      <c r="F90" s="267"/>
      <c r="G90" s="29">
        <f t="shared" ref="G90" si="321">IF(G89=0,0,G89/$G89)</f>
        <v>1</v>
      </c>
      <c r="H90" s="29">
        <f t="shared" ref="H90" si="322">IF(H89=0,0,H89/$G89)</f>
        <v>0</v>
      </c>
      <c r="I90" s="29">
        <f t="shared" ref="I90" si="323">IF(I89=0,0,I89/$G89)</f>
        <v>0</v>
      </c>
      <c r="J90" s="29">
        <f t="shared" ref="J90" si="324">IF(J89=0,0,J89/$G89)</f>
        <v>0.5</v>
      </c>
      <c r="K90" s="29">
        <f t="shared" ref="K90" si="325">IF(K89=0,0,K89/$G89)</f>
        <v>0</v>
      </c>
      <c r="L90" s="29">
        <f t="shared" ref="L90" si="326">IF(L89=0,0,L89/$G89)</f>
        <v>0.5</v>
      </c>
      <c r="M90" s="29">
        <f t="shared" ref="M90" si="327">IF(M89=0,0,M89/$G89)</f>
        <v>0</v>
      </c>
      <c r="N90" s="29">
        <f t="shared" ref="N90" si="328">IF(N89=0,0,N89/$G89)</f>
        <v>0</v>
      </c>
      <c r="O90" s="39"/>
    </row>
    <row r="91" spans="1:15" ht="12" customHeight="1" x14ac:dyDescent="0.2">
      <c r="A91" s="157"/>
      <c r="B91" s="157"/>
      <c r="C91" s="35"/>
      <c r="D91" s="231" t="s">
        <v>4</v>
      </c>
      <c r="E91" s="34"/>
      <c r="F91" s="266">
        <v>2</v>
      </c>
      <c r="G91" s="33">
        <f>SUM(H91:N91)</f>
        <v>0</v>
      </c>
      <c r="H91" s="33">
        <v>0</v>
      </c>
      <c r="I91" s="33">
        <v>0</v>
      </c>
      <c r="J91" s="33">
        <v>0</v>
      </c>
      <c r="K91" s="33">
        <v>0</v>
      </c>
      <c r="L91" s="33">
        <v>0</v>
      </c>
      <c r="M91" s="33">
        <v>0</v>
      </c>
      <c r="N91" s="33">
        <v>0</v>
      </c>
    </row>
    <row r="92" spans="1:15" ht="12" customHeight="1" x14ac:dyDescent="0.2">
      <c r="A92" s="157"/>
      <c r="B92" s="157"/>
      <c r="C92" s="32"/>
      <c r="D92" s="232"/>
      <c r="E92" s="31"/>
      <c r="F92" s="267"/>
      <c r="G92" s="29">
        <f t="shared" ref="G92" si="329">IF(G91=0,0,G91/$G91)</f>
        <v>0</v>
      </c>
      <c r="H92" s="29">
        <f t="shared" ref="H92" si="330">IF(H91=0,0,H91/$G91)</f>
        <v>0</v>
      </c>
      <c r="I92" s="29">
        <f t="shared" ref="I92" si="331">IF(I91=0,0,I91/$G91)</f>
        <v>0</v>
      </c>
      <c r="J92" s="29">
        <f t="shared" ref="J92" si="332">IF(J91=0,0,J91/$G91)</f>
        <v>0</v>
      </c>
      <c r="K92" s="29">
        <f t="shared" ref="K92" si="333">IF(K91=0,0,K91/$G91)</f>
        <v>0</v>
      </c>
      <c r="L92" s="29">
        <f t="shared" ref="L92" si="334">IF(L91=0,0,L91/$G91)</f>
        <v>0</v>
      </c>
      <c r="M92" s="29">
        <f t="shared" ref="M92" si="335">IF(M91=0,0,M91/$G91)</f>
        <v>0</v>
      </c>
      <c r="N92" s="29">
        <f t="shared" ref="N92" si="336">IF(N91=0,0,N91/$G91)</f>
        <v>0</v>
      </c>
      <c r="O92" s="39"/>
    </row>
    <row r="93" spans="1:15" ht="12" customHeight="1" x14ac:dyDescent="0.2">
      <c r="A93" s="157"/>
      <c r="B93" s="157"/>
      <c r="C93" s="35"/>
      <c r="D93" s="231" t="s">
        <v>3</v>
      </c>
      <c r="E93" s="34"/>
      <c r="F93" s="266">
        <v>8</v>
      </c>
      <c r="G93" s="33">
        <f>SUM(H93:N93)</f>
        <v>6</v>
      </c>
      <c r="H93" s="33">
        <v>0</v>
      </c>
      <c r="I93" s="33">
        <v>0</v>
      </c>
      <c r="J93" s="33">
        <v>1</v>
      </c>
      <c r="K93" s="33">
        <v>3</v>
      </c>
      <c r="L93" s="33">
        <v>1</v>
      </c>
      <c r="M93" s="33">
        <v>1</v>
      </c>
      <c r="N93" s="33">
        <v>0</v>
      </c>
    </row>
    <row r="94" spans="1:15" ht="12" customHeight="1" x14ac:dyDescent="0.2">
      <c r="A94" s="157"/>
      <c r="B94" s="157"/>
      <c r="C94" s="32"/>
      <c r="D94" s="232"/>
      <c r="E94" s="31"/>
      <c r="F94" s="267"/>
      <c r="G94" s="29">
        <f t="shared" ref="G94" si="337">IF(G93=0,0,G93/$G93)</f>
        <v>1</v>
      </c>
      <c r="H94" s="29">
        <f t="shared" ref="H94" si="338">IF(H93=0,0,H93/$G93)</f>
        <v>0</v>
      </c>
      <c r="I94" s="29">
        <f t="shared" ref="I94" si="339">IF(I93=0,0,I93/$G93)</f>
        <v>0</v>
      </c>
      <c r="J94" s="29">
        <f t="shared" ref="J94" si="340">IF(J93=0,0,J93/$G93)</f>
        <v>0.16666666666666666</v>
      </c>
      <c r="K94" s="29">
        <f t="shared" ref="K94" si="341">IF(K93=0,0,K93/$G93)</f>
        <v>0.5</v>
      </c>
      <c r="L94" s="29">
        <f t="shared" ref="L94" si="342">IF(L93=0,0,L93/$G93)</f>
        <v>0.16666666666666666</v>
      </c>
      <c r="M94" s="29">
        <f t="shared" ref="M94" si="343">IF(M93=0,0,M93/$G93)</f>
        <v>0.16666666666666666</v>
      </c>
      <c r="N94" s="29">
        <f t="shared" ref="N94" si="344">IF(N93=0,0,N93/$G93)</f>
        <v>0</v>
      </c>
      <c r="O94" s="39"/>
    </row>
    <row r="95" spans="1:15" ht="12" customHeight="1" x14ac:dyDescent="0.2">
      <c r="A95" s="157"/>
      <c r="B95" s="157"/>
      <c r="C95" s="35"/>
      <c r="D95" s="231" t="s">
        <v>2</v>
      </c>
      <c r="E95" s="34"/>
      <c r="F95" s="266">
        <v>46</v>
      </c>
      <c r="G95" s="33">
        <f>SUM(H95:N95)</f>
        <v>59</v>
      </c>
      <c r="H95" s="33">
        <v>2</v>
      </c>
      <c r="I95" s="33">
        <v>3</v>
      </c>
      <c r="J95" s="33">
        <v>27</v>
      </c>
      <c r="K95" s="33">
        <v>24</v>
      </c>
      <c r="L95" s="33">
        <v>2</v>
      </c>
      <c r="M95" s="33">
        <v>1</v>
      </c>
      <c r="N95" s="33">
        <v>0</v>
      </c>
    </row>
    <row r="96" spans="1:15" ht="12" customHeight="1" x14ac:dyDescent="0.2">
      <c r="A96" s="157"/>
      <c r="B96" s="157"/>
      <c r="C96" s="32"/>
      <c r="D96" s="232"/>
      <c r="E96" s="31"/>
      <c r="F96" s="267"/>
      <c r="G96" s="29">
        <f t="shared" ref="G96" si="345">IF(G95=0,0,G95/$G95)</f>
        <v>1</v>
      </c>
      <c r="H96" s="29">
        <f t="shared" ref="H96" si="346">IF(H95=0,0,H95/$G95)</f>
        <v>3.3898305084745763E-2</v>
      </c>
      <c r="I96" s="29">
        <f t="shared" ref="I96" si="347">IF(I95=0,0,I95/$G95)</f>
        <v>5.0847457627118647E-2</v>
      </c>
      <c r="J96" s="29">
        <f t="shared" ref="J96" si="348">IF(J95=0,0,J95/$G95)</f>
        <v>0.4576271186440678</v>
      </c>
      <c r="K96" s="29">
        <f t="shared" ref="K96" si="349">IF(K95=0,0,K95/$G95)</f>
        <v>0.40677966101694918</v>
      </c>
      <c r="L96" s="29">
        <f t="shared" ref="L96" si="350">IF(L95=0,0,L95/$G95)</f>
        <v>3.3898305084745763E-2</v>
      </c>
      <c r="M96" s="29">
        <f t="shared" ref="M96" si="351">IF(M95=0,0,M95/$G95)</f>
        <v>1.6949152542372881E-2</v>
      </c>
      <c r="N96" s="29">
        <f t="shared" ref="N96" si="352">IF(N95=0,0,N95/$G95)</f>
        <v>0</v>
      </c>
      <c r="O96" s="39"/>
    </row>
    <row r="97" spans="1:15" ht="12" customHeight="1" x14ac:dyDescent="0.2">
      <c r="A97" s="157"/>
      <c r="B97" s="157"/>
      <c r="C97" s="35"/>
      <c r="D97" s="231" t="s">
        <v>1</v>
      </c>
      <c r="E97" s="34"/>
      <c r="F97" s="266">
        <v>10</v>
      </c>
      <c r="G97" s="33">
        <f>SUM(H97:N97)</f>
        <v>10</v>
      </c>
      <c r="H97" s="33">
        <v>1</v>
      </c>
      <c r="I97" s="33">
        <v>3</v>
      </c>
      <c r="J97" s="33">
        <v>3</v>
      </c>
      <c r="K97" s="33">
        <v>1</v>
      </c>
      <c r="L97" s="33">
        <v>1</v>
      </c>
      <c r="M97" s="33">
        <v>1</v>
      </c>
      <c r="N97" s="33">
        <v>0</v>
      </c>
    </row>
    <row r="98" spans="1:15" ht="12" customHeight="1" x14ac:dyDescent="0.2">
      <c r="A98" s="157"/>
      <c r="B98" s="157"/>
      <c r="C98" s="32"/>
      <c r="D98" s="232"/>
      <c r="E98" s="31"/>
      <c r="F98" s="267"/>
      <c r="G98" s="29">
        <f t="shared" ref="G98" si="353">IF(G97=0,0,G97/$G97)</f>
        <v>1</v>
      </c>
      <c r="H98" s="29">
        <f t="shared" ref="H98" si="354">IF(H97=0,0,H97/$G97)</f>
        <v>0.1</v>
      </c>
      <c r="I98" s="29">
        <f t="shared" ref="I98" si="355">IF(I97=0,0,I97/$G97)</f>
        <v>0.3</v>
      </c>
      <c r="J98" s="29">
        <f t="shared" ref="J98" si="356">IF(J97=0,0,J97/$G97)</f>
        <v>0.3</v>
      </c>
      <c r="K98" s="29">
        <f t="shared" ref="K98" si="357">IF(K97=0,0,K97/$G97)</f>
        <v>0.1</v>
      </c>
      <c r="L98" s="29">
        <f t="shared" ref="L98" si="358">IF(L97=0,0,L97/$G97)</f>
        <v>0.1</v>
      </c>
      <c r="M98" s="29">
        <f t="shared" ref="M98" si="359">IF(M97=0,0,M97/$G97)</f>
        <v>0.1</v>
      </c>
      <c r="N98" s="29">
        <f t="shared" ref="N98" si="360">IF(N97=0,0,N97/$G97)</f>
        <v>0</v>
      </c>
      <c r="O98" s="39"/>
    </row>
    <row r="99" spans="1:15" ht="12.75" customHeight="1" x14ac:dyDescent="0.2">
      <c r="A99" s="157"/>
      <c r="B99" s="157"/>
      <c r="C99" s="35"/>
      <c r="D99" s="231" t="s">
        <v>0</v>
      </c>
      <c r="E99" s="34"/>
      <c r="F99" s="266">
        <v>15</v>
      </c>
      <c r="G99" s="33">
        <f>SUM(H99:N99)</f>
        <v>4</v>
      </c>
      <c r="H99" s="33">
        <v>0</v>
      </c>
      <c r="I99" s="33">
        <v>0</v>
      </c>
      <c r="J99" s="33">
        <v>1</v>
      </c>
      <c r="K99" s="33">
        <v>2</v>
      </c>
      <c r="L99" s="33">
        <v>0</v>
      </c>
      <c r="M99" s="33">
        <v>0</v>
      </c>
      <c r="N99" s="33">
        <v>1</v>
      </c>
    </row>
    <row r="100" spans="1:15" ht="12.75" customHeight="1" x14ac:dyDescent="0.2">
      <c r="A100" s="158"/>
      <c r="B100" s="158"/>
      <c r="C100" s="32"/>
      <c r="D100" s="232"/>
      <c r="E100" s="31"/>
      <c r="F100" s="267"/>
      <c r="G100" s="29">
        <f t="shared" ref="G100:H100" si="361">IF(G99=0,0,G99/$G99)</f>
        <v>1</v>
      </c>
      <c r="H100" s="29">
        <f t="shared" si="361"/>
        <v>0</v>
      </c>
      <c r="I100" s="29">
        <f t="shared" ref="I100" si="362">IF(I99=0,0,I99/$G99)</f>
        <v>0</v>
      </c>
      <c r="J100" s="29">
        <f t="shared" ref="J100" si="363">IF(J99=0,0,J99/$G99)</f>
        <v>0.25</v>
      </c>
      <c r="K100" s="29">
        <f t="shared" ref="K100" si="364">IF(K99=0,0,K99/$G99)</f>
        <v>0.5</v>
      </c>
      <c r="L100" s="29">
        <f t="shared" ref="L100:M100" si="365">IF(L99=0,0,L99/$G99)</f>
        <v>0</v>
      </c>
      <c r="M100" s="29">
        <f t="shared" si="365"/>
        <v>0</v>
      </c>
      <c r="N100" s="29">
        <f t="shared" ref="N100" si="366">IF(N99=0,0,N99/$G99)</f>
        <v>0.25</v>
      </c>
      <c r="O100" s="39"/>
    </row>
  </sheetData>
  <mergeCells count="110">
    <mergeCell ref="F91:F92"/>
    <mergeCell ref="F93:F94"/>
    <mergeCell ref="F95:F96"/>
    <mergeCell ref="F97:F98"/>
    <mergeCell ref="F99:F100"/>
    <mergeCell ref="F77:F78"/>
    <mergeCell ref="F79:F80"/>
    <mergeCell ref="F81:F82"/>
    <mergeCell ref="F83:F84"/>
    <mergeCell ref="F85:F86"/>
    <mergeCell ref="F87:F88"/>
    <mergeCell ref="F89:F90"/>
    <mergeCell ref="D81:D82"/>
    <mergeCell ref="D83:D84"/>
    <mergeCell ref="D85:D86"/>
    <mergeCell ref="F7:F8"/>
    <mergeCell ref="F9:F10"/>
    <mergeCell ref="F11:F12"/>
    <mergeCell ref="F13:F14"/>
    <mergeCell ref="F15:F16"/>
    <mergeCell ref="F17:F18"/>
    <mergeCell ref="F33:F34"/>
    <mergeCell ref="F35:F36"/>
    <mergeCell ref="F37:F38"/>
    <mergeCell ref="F39:F40"/>
    <mergeCell ref="F41:F42"/>
    <mergeCell ref="F43:F44"/>
    <mergeCell ref="F19:F20"/>
    <mergeCell ref="F21:F22"/>
    <mergeCell ref="F23:F24"/>
    <mergeCell ref="F25:F26"/>
    <mergeCell ref="F27:F28"/>
    <mergeCell ref="F29:F30"/>
    <mergeCell ref="F63:F64"/>
    <mergeCell ref="F65:F66"/>
    <mergeCell ref="F61:F62"/>
    <mergeCell ref="D75:D76"/>
    <mergeCell ref="F75:F76"/>
    <mergeCell ref="D65:D66"/>
    <mergeCell ref="D67:D68"/>
    <mergeCell ref="D69:D70"/>
    <mergeCell ref="D71:D72"/>
    <mergeCell ref="D73:D74"/>
    <mergeCell ref="F67:F68"/>
    <mergeCell ref="F69:F70"/>
    <mergeCell ref="F71:F72"/>
    <mergeCell ref="F73:F74"/>
    <mergeCell ref="F45:F46"/>
    <mergeCell ref="D35:D36"/>
    <mergeCell ref="D37:D38"/>
    <mergeCell ref="D39:D40"/>
    <mergeCell ref="D29:D30"/>
    <mergeCell ref="D31:D32"/>
    <mergeCell ref="D33:D34"/>
    <mergeCell ref="F31:F32"/>
    <mergeCell ref="D59:D60"/>
    <mergeCell ref="F59:F60"/>
    <mergeCell ref="D53:D54"/>
    <mergeCell ref="D55:D56"/>
    <mergeCell ref="D57:D58"/>
    <mergeCell ref="D47:D48"/>
    <mergeCell ref="D49:D50"/>
    <mergeCell ref="D51:D52"/>
    <mergeCell ref="F47:F48"/>
    <mergeCell ref="F49:F50"/>
    <mergeCell ref="F51:F52"/>
    <mergeCell ref="F53:F54"/>
    <mergeCell ref="F55:F56"/>
    <mergeCell ref="F57:F58"/>
    <mergeCell ref="D23:D24"/>
    <mergeCell ref="D25:D26"/>
    <mergeCell ref="D27:D28"/>
    <mergeCell ref="B15:E16"/>
    <mergeCell ref="B17:E18"/>
    <mergeCell ref="A19:A100"/>
    <mergeCell ref="B19:B68"/>
    <mergeCell ref="D19:D20"/>
    <mergeCell ref="D21:D22"/>
    <mergeCell ref="D41:D42"/>
    <mergeCell ref="D43:D44"/>
    <mergeCell ref="D45:D46"/>
    <mergeCell ref="D61:D62"/>
    <mergeCell ref="D63:D64"/>
    <mergeCell ref="D77:D78"/>
    <mergeCell ref="D79:D80"/>
    <mergeCell ref="B69:B100"/>
    <mergeCell ref="D99:D100"/>
    <mergeCell ref="D93:D94"/>
    <mergeCell ref="D95:D96"/>
    <mergeCell ref="D97:D98"/>
    <mergeCell ref="D87:D88"/>
    <mergeCell ref="D89:D90"/>
    <mergeCell ref="D91:D92"/>
    <mergeCell ref="A7:E8"/>
    <mergeCell ref="A9:A18"/>
    <mergeCell ref="B9:E10"/>
    <mergeCell ref="B11:E12"/>
    <mergeCell ref="B13:E14"/>
    <mergeCell ref="A3:E6"/>
    <mergeCell ref="F3:F6"/>
    <mergeCell ref="G3:G6"/>
    <mergeCell ref="H5:H6"/>
    <mergeCell ref="H4:N4"/>
    <mergeCell ref="H3:N3"/>
    <mergeCell ref="M5:M6"/>
    <mergeCell ref="N5:N6"/>
    <mergeCell ref="K5:K6"/>
    <mergeCell ref="L5:L6"/>
    <mergeCell ref="I5:I6"/>
    <mergeCell ref="J5:J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77"/>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5" width="9.6640625" style="1" customWidth="1"/>
    <col min="16" max="16384" width="9" style="1"/>
  </cols>
  <sheetData>
    <row r="1" spans="1:19" ht="14.4" x14ac:dyDescent="0.2">
      <c r="A1" s="16" t="s">
        <v>613</v>
      </c>
      <c r="F1" s="46"/>
    </row>
    <row r="2" spans="1:19" x14ac:dyDescent="0.2">
      <c r="F2" s="46"/>
    </row>
    <row r="3" spans="1:19" ht="21.75" customHeight="1" x14ac:dyDescent="0.2">
      <c r="A3" s="170" t="s">
        <v>63</v>
      </c>
      <c r="B3" s="171"/>
      <c r="C3" s="171"/>
      <c r="D3" s="171"/>
      <c r="E3" s="172"/>
      <c r="F3" s="223" t="s">
        <v>200</v>
      </c>
      <c r="G3" s="271"/>
      <c r="H3" s="194" t="s">
        <v>199</v>
      </c>
      <c r="I3" s="271"/>
      <c r="J3" s="272"/>
      <c r="K3" s="194" t="s">
        <v>198</v>
      </c>
      <c r="L3" s="271"/>
      <c r="M3" s="272"/>
      <c r="N3" s="268" t="s">
        <v>197</v>
      </c>
      <c r="O3" s="269"/>
      <c r="P3" s="1" t="s">
        <v>569</v>
      </c>
    </row>
    <row r="4" spans="1:19" ht="42" customHeight="1" x14ac:dyDescent="0.2">
      <c r="A4" s="173"/>
      <c r="B4" s="174"/>
      <c r="C4" s="174"/>
      <c r="D4" s="174"/>
      <c r="E4" s="175"/>
      <c r="F4" s="224" t="s">
        <v>196</v>
      </c>
      <c r="G4" s="194" t="s">
        <v>195</v>
      </c>
      <c r="H4" s="229"/>
      <c r="I4" s="195" t="s">
        <v>194</v>
      </c>
      <c r="J4" s="224" t="s">
        <v>193</v>
      </c>
      <c r="K4" s="270"/>
      <c r="L4" s="224" t="s">
        <v>192</v>
      </c>
      <c r="M4" s="224" t="s">
        <v>191</v>
      </c>
      <c r="N4" s="224" t="s">
        <v>190</v>
      </c>
      <c r="O4" s="224" t="s">
        <v>189</v>
      </c>
    </row>
    <row r="5" spans="1:19" ht="15" customHeight="1" x14ac:dyDescent="0.2">
      <c r="A5" s="173"/>
      <c r="B5" s="174"/>
      <c r="C5" s="174"/>
      <c r="D5" s="174"/>
      <c r="E5" s="175"/>
      <c r="F5" s="229"/>
      <c r="G5" s="270"/>
      <c r="H5" s="229"/>
      <c r="I5" s="273"/>
      <c r="J5" s="229"/>
      <c r="K5" s="270"/>
      <c r="L5" s="229"/>
      <c r="M5" s="229"/>
      <c r="N5" s="229"/>
      <c r="O5" s="229"/>
      <c r="P5" s="1" t="s">
        <v>564</v>
      </c>
      <c r="Q5" s="1" t="s">
        <v>564</v>
      </c>
      <c r="R5" s="1" t="s">
        <v>568</v>
      </c>
      <c r="S5" s="1" t="s">
        <v>568</v>
      </c>
    </row>
    <row r="6" spans="1:19" ht="15" customHeight="1" x14ac:dyDescent="0.2">
      <c r="A6" s="176"/>
      <c r="B6" s="177"/>
      <c r="C6" s="177"/>
      <c r="D6" s="177"/>
      <c r="E6" s="178"/>
      <c r="F6" s="230"/>
      <c r="G6" s="196"/>
      <c r="H6" s="230"/>
      <c r="I6" s="197"/>
      <c r="J6" s="230"/>
      <c r="K6" s="196"/>
      <c r="L6" s="230"/>
      <c r="M6" s="230"/>
      <c r="N6" s="230"/>
      <c r="O6" s="230"/>
      <c r="P6" s="1" t="s">
        <v>563</v>
      </c>
      <c r="Q6" s="1" t="s">
        <v>565</v>
      </c>
      <c r="R6" s="1" t="s">
        <v>566</v>
      </c>
      <c r="S6" s="1" t="s">
        <v>567</v>
      </c>
    </row>
    <row r="7" spans="1:19" ht="23.1" customHeight="1" x14ac:dyDescent="0.2">
      <c r="A7" s="165" t="s">
        <v>49</v>
      </c>
      <c r="B7" s="166"/>
      <c r="C7" s="166"/>
      <c r="D7" s="166"/>
      <c r="E7" s="167"/>
      <c r="F7" s="25" t="e">
        <f ca="1">SUM(F8:F12)</f>
        <v>#REF!</v>
      </c>
      <c r="G7" s="25" t="e">
        <f ca="1">SUM(G8:G12)</f>
        <v>#REF!</v>
      </c>
      <c r="H7" s="25">
        <f t="shared" ref="H7:I7" ca="1" si="0">SUM(H8:H12)</f>
        <v>748</v>
      </c>
      <c r="I7" s="25">
        <f t="shared" ca="1" si="0"/>
        <v>724</v>
      </c>
      <c r="J7" s="28">
        <f ca="1">IF(I7=0,0,I7/H7*100)</f>
        <v>96.791443850267385</v>
      </c>
      <c r="K7" s="24" t="e">
        <f ca="1">SUM(K8:K12)</f>
        <v>#REF!</v>
      </c>
      <c r="L7" s="24" t="e">
        <f ca="1">SUM(L8:L12)</f>
        <v>#REF!</v>
      </c>
      <c r="M7" s="28" t="e">
        <f ca="1">IF(K7=0,0,L7/K7*100)</f>
        <v>#REF!</v>
      </c>
      <c r="N7" s="28" t="e">
        <f ca="1">IF(I7=0,0,I7/$G7*100)</f>
        <v>#REF!</v>
      </c>
      <c r="O7" s="66" t="e">
        <f ca="1">IF(L7=0,0,L7/$G7*100)</f>
        <v>#REF!</v>
      </c>
      <c r="P7" s="46">
        <v>7</v>
      </c>
      <c r="Q7" s="46">
        <v>7</v>
      </c>
      <c r="R7" s="1">
        <v>7</v>
      </c>
      <c r="S7" s="1">
        <v>7</v>
      </c>
    </row>
    <row r="8" spans="1:19" ht="23.1" customHeight="1" x14ac:dyDescent="0.2">
      <c r="A8" s="159" t="s">
        <v>48</v>
      </c>
      <c r="B8" s="162" t="s">
        <v>47</v>
      </c>
      <c r="C8" s="163"/>
      <c r="D8" s="163"/>
      <c r="E8" s="164"/>
      <c r="F8" s="25" t="e">
        <f ca="1">SUM(H8,K8)</f>
        <v>#REF!</v>
      </c>
      <c r="G8" s="24" t="e">
        <f ca="1">SUM(I8,L8)</f>
        <v>#REF!</v>
      </c>
      <c r="H8" s="102" cm="1">
        <f t="array" aca="1" ref="H8" ca="1">INDIRECT(P$5&amp;"!"&amp;P$6&amp;P8)</f>
        <v>19</v>
      </c>
      <c r="I8" s="102" cm="1">
        <f t="array" aca="1" ref="I8" ca="1">INDIRECT(Q$5&amp;"!"&amp;Q$6&amp;Q8)</f>
        <v>15</v>
      </c>
      <c r="J8" s="28">
        <f t="shared" ref="J8:J53" ca="1" si="1">IF(I8=0,0,I8/H8*100)</f>
        <v>78.94736842105263</v>
      </c>
      <c r="K8" s="24" t="e" cm="1">
        <f t="array" aca="1" ref="K8" ca="1">INDIRECT(R$5&amp;"!"&amp;R$6&amp;R8)</f>
        <v>#REF!</v>
      </c>
      <c r="L8" s="24" t="e" cm="1">
        <f t="array" aca="1" ref="L8" ca="1">INDIRECT(S$5&amp;"!"&amp;S$6&amp;S8)</f>
        <v>#REF!</v>
      </c>
      <c r="M8" s="28" t="e">
        <f t="shared" ref="M8:M53" ca="1" si="2">IF(K8=0,0,L8/K8*100)</f>
        <v>#REF!</v>
      </c>
      <c r="N8" s="28" t="e">
        <f t="shared" ref="N8:N53" ca="1" si="3">IF(I8=0,0,I8/$G8*100)</f>
        <v>#REF!</v>
      </c>
      <c r="O8" s="66" t="e">
        <f t="shared" ref="O8:O53" ca="1" si="4">IF(L8=0,0,L8/$G8*100)</f>
        <v>#REF!</v>
      </c>
      <c r="P8" s="1">
        <v>10</v>
      </c>
      <c r="Q8" s="1">
        <v>10</v>
      </c>
      <c r="R8" s="1">
        <v>8</v>
      </c>
      <c r="S8" s="1">
        <v>8</v>
      </c>
    </row>
    <row r="9" spans="1:19" ht="23.1" customHeight="1" x14ac:dyDescent="0.2">
      <c r="A9" s="160"/>
      <c r="B9" s="162" t="s">
        <v>46</v>
      </c>
      <c r="C9" s="163"/>
      <c r="D9" s="163"/>
      <c r="E9" s="164"/>
      <c r="F9" s="25" t="e">
        <f t="shared" ref="F9:F12" ca="1" si="5">SUM(H9,K9)</f>
        <v>#REF!</v>
      </c>
      <c r="G9" s="24" t="e">
        <f t="shared" ref="G9:G12" ca="1" si="6">SUM(I9,L9)</f>
        <v>#REF!</v>
      </c>
      <c r="H9" s="102" cm="1">
        <f t="array" aca="1" ref="H9" ca="1">INDIRECT(P$5&amp;"!"&amp;P$6&amp;P9)</f>
        <v>39</v>
      </c>
      <c r="I9" s="102" cm="1">
        <f t="array" aca="1" ref="I9" ca="1">INDIRECT(Q$5&amp;"!"&amp;Q$6&amp;Q9)</f>
        <v>37</v>
      </c>
      <c r="J9" s="28">
        <f t="shared" ref="J9:J12" ca="1" si="7">IF(I9=0,0,I9/H9*100)</f>
        <v>94.871794871794862</v>
      </c>
      <c r="K9" s="24" t="e" cm="1">
        <f t="array" aca="1" ref="K9" ca="1">INDIRECT(R$5&amp;"!"&amp;R$6&amp;R9)</f>
        <v>#REF!</v>
      </c>
      <c r="L9" s="24" t="e" cm="1">
        <f t="array" aca="1" ref="L9" ca="1">INDIRECT(S$5&amp;"!"&amp;S$6&amp;S9)</f>
        <v>#REF!</v>
      </c>
      <c r="M9" s="28" t="e">
        <f t="shared" ref="M9:M12" ca="1" si="8">IF(K9=0,0,L9/K9*100)</f>
        <v>#REF!</v>
      </c>
      <c r="N9" s="28" t="e">
        <f t="shared" ref="N9:N12" ca="1" si="9">IF(I9=0,0,I9/$G9*100)</f>
        <v>#REF!</v>
      </c>
      <c r="O9" s="66" t="e">
        <f t="shared" ref="O9:O12" ca="1" si="10">IF(L9=0,0,L9/$G9*100)</f>
        <v>#REF!</v>
      </c>
      <c r="P9" s="1">
        <f>+P8+2</f>
        <v>12</v>
      </c>
      <c r="Q9" s="1">
        <f>+Q8+2</f>
        <v>12</v>
      </c>
      <c r="R9" s="1">
        <v>9</v>
      </c>
      <c r="S9" s="1">
        <v>9</v>
      </c>
    </row>
    <row r="10" spans="1:19" ht="23.1" customHeight="1" x14ac:dyDescent="0.2">
      <c r="A10" s="160"/>
      <c r="B10" s="162" t="s">
        <v>45</v>
      </c>
      <c r="C10" s="163"/>
      <c r="D10" s="163"/>
      <c r="E10" s="164"/>
      <c r="F10" s="25" t="e">
        <f t="shared" ca="1" si="5"/>
        <v>#REF!</v>
      </c>
      <c r="G10" s="24" t="e">
        <f t="shared" ca="1" si="6"/>
        <v>#REF!</v>
      </c>
      <c r="H10" s="102" cm="1">
        <f t="array" aca="1" ref="H10" ca="1">INDIRECT(P$5&amp;"!"&amp;P$6&amp;P10)</f>
        <v>216</v>
      </c>
      <c r="I10" s="102" cm="1">
        <f t="array" aca="1" ref="I10" ca="1">INDIRECT(Q$5&amp;"!"&amp;Q$6&amp;Q10)</f>
        <v>210</v>
      </c>
      <c r="J10" s="28">
        <f t="shared" ca="1" si="7"/>
        <v>97.222222222222214</v>
      </c>
      <c r="K10" s="24" t="e" cm="1">
        <f t="array" aca="1" ref="K10" ca="1">INDIRECT(R$5&amp;"!"&amp;R$6&amp;R10)</f>
        <v>#REF!</v>
      </c>
      <c r="L10" s="24" t="e" cm="1">
        <f t="array" aca="1" ref="L10" ca="1">INDIRECT(S$5&amp;"!"&amp;S$6&amp;S10)</f>
        <v>#REF!</v>
      </c>
      <c r="M10" s="28" t="e">
        <f t="shared" ca="1" si="8"/>
        <v>#REF!</v>
      </c>
      <c r="N10" s="28" t="e">
        <f t="shared" ca="1" si="9"/>
        <v>#REF!</v>
      </c>
      <c r="O10" s="66" t="e">
        <f t="shared" ca="1" si="10"/>
        <v>#REF!</v>
      </c>
      <c r="P10" s="1">
        <f t="shared" ref="P10:Q53" si="11">+P9+2</f>
        <v>14</v>
      </c>
      <c r="Q10" s="1">
        <f t="shared" si="11"/>
        <v>14</v>
      </c>
      <c r="R10" s="1">
        <v>10</v>
      </c>
      <c r="S10" s="1">
        <v>10</v>
      </c>
    </row>
    <row r="11" spans="1:19" ht="23.1" customHeight="1" x14ac:dyDescent="0.2">
      <c r="A11" s="160"/>
      <c r="B11" s="162" t="s">
        <v>44</v>
      </c>
      <c r="C11" s="163"/>
      <c r="D11" s="163"/>
      <c r="E11" s="164"/>
      <c r="F11" s="25" t="e">
        <f t="shared" ca="1" si="5"/>
        <v>#REF!</v>
      </c>
      <c r="G11" s="24" t="e">
        <f t="shared" ca="1" si="6"/>
        <v>#REF!</v>
      </c>
      <c r="H11" s="102" cm="1">
        <f t="array" aca="1" ref="H11" ca="1">INDIRECT(P$5&amp;"!"&amp;P$6&amp;P11)</f>
        <v>123</v>
      </c>
      <c r="I11" s="102" cm="1">
        <f t="array" aca="1" ref="I11" ca="1">INDIRECT(Q$5&amp;"!"&amp;Q$6&amp;Q11)</f>
        <v>122</v>
      </c>
      <c r="J11" s="28">
        <f t="shared" ca="1" si="7"/>
        <v>99.1869918699187</v>
      </c>
      <c r="K11" s="24" t="e" cm="1">
        <f t="array" aca="1" ref="K11" ca="1">INDIRECT(R$5&amp;"!"&amp;R$6&amp;R11)</f>
        <v>#REF!</v>
      </c>
      <c r="L11" s="24" t="e" cm="1">
        <f t="array" aca="1" ref="L11" ca="1">INDIRECT(S$5&amp;"!"&amp;S$6&amp;S11)</f>
        <v>#REF!</v>
      </c>
      <c r="M11" s="28" t="e">
        <f t="shared" ca="1" si="8"/>
        <v>#REF!</v>
      </c>
      <c r="N11" s="28" t="e">
        <f t="shared" ca="1" si="9"/>
        <v>#REF!</v>
      </c>
      <c r="O11" s="66" t="e">
        <f t="shared" ca="1" si="10"/>
        <v>#REF!</v>
      </c>
      <c r="P11" s="1">
        <f t="shared" si="11"/>
        <v>16</v>
      </c>
      <c r="Q11" s="1">
        <f t="shared" si="11"/>
        <v>16</v>
      </c>
      <c r="R11" s="1">
        <v>11</v>
      </c>
      <c r="S11" s="1">
        <v>11</v>
      </c>
    </row>
    <row r="12" spans="1:19" ht="23.1" customHeight="1" x14ac:dyDescent="0.2">
      <c r="A12" s="161"/>
      <c r="B12" s="162" t="s">
        <v>43</v>
      </c>
      <c r="C12" s="163"/>
      <c r="D12" s="163"/>
      <c r="E12" s="164"/>
      <c r="F12" s="25" t="e">
        <f t="shared" ca="1" si="5"/>
        <v>#REF!</v>
      </c>
      <c r="G12" s="24" t="e">
        <f t="shared" ca="1" si="6"/>
        <v>#REF!</v>
      </c>
      <c r="H12" s="102" cm="1">
        <f t="array" aca="1" ref="H12" ca="1">INDIRECT(P$5&amp;"!"&amp;P$6&amp;P12)</f>
        <v>351</v>
      </c>
      <c r="I12" s="102" cm="1">
        <f t="array" aca="1" ref="I12" ca="1">INDIRECT(Q$5&amp;"!"&amp;Q$6&amp;Q12)</f>
        <v>340</v>
      </c>
      <c r="J12" s="28">
        <f t="shared" ca="1" si="7"/>
        <v>96.866096866096868</v>
      </c>
      <c r="K12" s="24" t="e" cm="1">
        <f t="array" aca="1" ref="K12" ca="1">INDIRECT(R$5&amp;"!"&amp;R$6&amp;R12)</f>
        <v>#REF!</v>
      </c>
      <c r="L12" s="24" t="e" cm="1">
        <f t="array" aca="1" ref="L12" ca="1">INDIRECT(S$5&amp;"!"&amp;S$6&amp;S12)</f>
        <v>#REF!</v>
      </c>
      <c r="M12" s="28" t="e">
        <f t="shared" ca="1" si="8"/>
        <v>#REF!</v>
      </c>
      <c r="N12" s="28" t="e">
        <f t="shared" ca="1" si="9"/>
        <v>#REF!</v>
      </c>
      <c r="O12" s="66" t="e">
        <f t="shared" ca="1" si="10"/>
        <v>#REF!</v>
      </c>
      <c r="P12" s="1">
        <f t="shared" si="11"/>
        <v>18</v>
      </c>
      <c r="Q12" s="1">
        <f t="shared" si="11"/>
        <v>18</v>
      </c>
      <c r="R12" s="1">
        <v>12</v>
      </c>
      <c r="S12" s="1">
        <v>12</v>
      </c>
    </row>
    <row r="13" spans="1:19" ht="23.1" customHeight="1" x14ac:dyDescent="0.2">
      <c r="A13" s="156" t="s">
        <v>42</v>
      </c>
      <c r="B13" s="156" t="s">
        <v>41</v>
      </c>
      <c r="C13" s="11"/>
      <c r="D13" s="12" t="s">
        <v>15</v>
      </c>
      <c r="E13" s="9"/>
      <c r="F13" s="24" t="e">
        <f ca="1">SUM(F14:F37)</f>
        <v>#REF!</v>
      </c>
      <c r="G13" s="24" t="e">
        <f t="shared" ref="G13:I13" ca="1" si="12">SUM(G14:G37)</f>
        <v>#REF!</v>
      </c>
      <c r="H13" s="24">
        <f t="shared" ca="1" si="12"/>
        <v>266</v>
      </c>
      <c r="I13" s="24">
        <f t="shared" ca="1" si="12"/>
        <v>255</v>
      </c>
      <c r="J13" s="28">
        <f t="shared" ca="1" si="1"/>
        <v>95.864661654135347</v>
      </c>
      <c r="K13" s="24" t="e">
        <f ca="1">SUM(K14:K37)</f>
        <v>#REF!</v>
      </c>
      <c r="L13" s="24" t="e">
        <f ca="1">SUM(L14:L37)</f>
        <v>#REF!</v>
      </c>
      <c r="M13" s="28" t="e">
        <f ca="1">IF(K13=0,0,L13/K13*100)</f>
        <v>#REF!</v>
      </c>
      <c r="N13" s="28" t="e">
        <f ca="1">IF(I13=0,0,I13/$G13*100)</f>
        <v>#REF!</v>
      </c>
      <c r="O13" s="66" t="e">
        <f ca="1">IF(L13=0,0,L13/$G13*100)</f>
        <v>#REF!</v>
      </c>
      <c r="P13" s="1">
        <f t="shared" si="11"/>
        <v>20</v>
      </c>
      <c r="Q13" s="1">
        <f t="shared" si="11"/>
        <v>20</v>
      </c>
      <c r="R13" s="1">
        <v>13</v>
      </c>
      <c r="S13" s="1">
        <v>13</v>
      </c>
    </row>
    <row r="14" spans="1:19" ht="23.1" customHeight="1" x14ac:dyDescent="0.2">
      <c r="A14" s="157"/>
      <c r="B14" s="157"/>
      <c r="C14" s="11"/>
      <c r="D14" s="12" t="s">
        <v>40</v>
      </c>
      <c r="E14" s="9"/>
      <c r="F14" s="25" t="e">
        <f t="shared" ref="F14:F37" ca="1" si="13">SUM(H14,K14)</f>
        <v>#REF!</v>
      </c>
      <c r="G14" s="24" t="e">
        <f t="shared" ref="G14:G37" ca="1" si="14">SUM(I14,L14)</f>
        <v>#REF!</v>
      </c>
      <c r="H14" s="102" cm="1">
        <f t="array" aca="1" ref="H14" ca="1">INDIRECT(P$5&amp;"!"&amp;P$6&amp;P14)</f>
        <v>57</v>
      </c>
      <c r="I14" s="102" cm="1">
        <f t="array" aca="1" ref="I14" ca="1">INDIRECT(Q$5&amp;"!"&amp;Q$6&amp;Q14)</f>
        <v>55</v>
      </c>
      <c r="J14" s="28">
        <f t="shared" ca="1" si="1"/>
        <v>96.491228070175438</v>
      </c>
      <c r="K14" s="24" t="e" cm="1">
        <f t="array" aca="1" ref="K14" ca="1">INDIRECT(R$5&amp;"!"&amp;R$6&amp;R14)</f>
        <v>#REF!</v>
      </c>
      <c r="L14" s="24" t="e" cm="1">
        <f t="array" aca="1" ref="L14" ca="1">INDIRECT(S$5&amp;"!"&amp;S$6&amp;S14)</f>
        <v>#REF!</v>
      </c>
      <c r="M14" s="28" t="e">
        <f t="shared" ref="M14:M37" ca="1" si="15">IF(K14=0,0,L14/K14*100)</f>
        <v>#REF!</v>
      </c>
      <c r="N14" s="28" t="e">
        <f t="shared" ref="N14:N37" ca="1" si="16">IF(I14=0,0,I14/$G14*100)</f>
        <v>#REF!</v>
      </c>
      <c r="O14" s="66" t="e">
        <f t="shared" ref="O14:O37" ca="1" si="17">IF(L14=0,0,L14/$G14*100)</f>
        <v>#REF!</v>
      </c>
      <c r="P14" s="1">
        <f t="shared" si="11"/>
        <v>22</v>
      </c>
      <c r="Q14" s="1">
        <f t="shared" si="11"/>
        <v>22</v>
      </c>
      <c r="R14" s="1">
        <v>14</v>
      </c>
      <c r="S14" s="1">
        <v>14</v>
      </c>
    </row>
    <row r="15" spans="1:19" ht="23.1" customHeight="1" x14ac:dyDescent="0.2">
      <c r="A15" s="157"/>
      <c r="B15" s="157"/>
      <c r="C15" s="11"/>
      <c r="D15" s="12" t="s">
        <v>39</v>
      </c>
      <c r="E15" s="9"/>
      <c r="F15" s="25" t="e">
        <f t="shared" ca="1" si="13"/>
        <v>#REF!</v>
      </c>
      <c r="G15" s="24" t="e">
        <f t="shared" ca="1" si="14"/>
        <v>#REF!</v>
      </c>
      <c r="H15" s="102" cm="1">
        <f t="array" aca="1" ref="H15" ca="1">INDIRECT(P$5&amp;"!"&amp;P$6&amp;P15)</f>
        <v>1</v>
      </c>
      <c r="I15" s="102" cm="1">
        <f t="array" aca="1" ref="I15" ca="1">INDIRECT(Q$5&amp;"!"&amp;Q$6&amp;Q15)</f>
        <v>1</v>
      </c>
      <c r="J15" s="28">
        <f t="shared" ca="1" si="1"/>
        <v>100</v>
      </c>
      <c r="K15" s="24" t="e" cm="1">
        <f t="array" aca="1" ref="K15" ca="1">INDIRECT(R$5&amp;"!"&amp;R$6&amp;R15)</f>
        <v>#REF!</v>
      </c>
      <c r="L15" s="24" t="e" cm="1">
        <f t="array" aca="1" ref="L15" ca="1">INDIRECT(S$5&amp;"!"&amp;S$6&amp;S15)</f>
        <v>#REF!</v>
      </c>
      <c r="M15" s="28" t="e">
        <f t="shared" ca="1" si="15"/>
        <v>#REF!</v>
      </c>
      <c r="N15" s="28" t="e">
        <f t="shared" ca="1" si="16"/>
        <v>#REF!</v>
      </c>
      <c r="O15" s="66" t="e">
        <f t="shared" ca="1" si="17"/>
        <v>#REF!</v>
      </c>
      <c r="P15" s="1">
        <f t="shared" si="11"/>
        <v>24</v>
      </c>
      <c r="Q15" s="1">
        <f t="shared" si="11"/>
        <v>24</v>
      </c>
      <c r="R15" s="1">
        <v>15</v>
      </c>
      <c r="S15" s="1">
        <v>15</v>
      </c>
    </row>
    <row r="16" spans="1:19" ht="23.1" customHeight="1" x14ac:dyDescent="0.2">
      <c r="A16" s="157"/>
      <c r="B16" s="157"/>
      <c r="C16" s="11"/>
      <c r="D16" s="12" t="s">
        <v>38</v>
      </c>
      <c r="E16" s="9"/>
      <c r="F16" s="25" t="e">
        <f t="shared" ca="1" si="13"/>
        <v>#REF!</v>
      </c>
      <c r="G16" s="24" t="e">
        <f t="shared" ca="1" si="14"/>
        <v>#REF!</v>
      </c>
      <c r="H16" s="102" cm="1">
        <f t="array" aca="1" ref="H16" ca="1">INDIRECT(P$5&amp;"!"&amp;P$6&amp;P16)</f>
        <v>13</v>
      </c>
      <c r="I16" s="102" cm="1">
        <f t="array" aca="1" ref="I16" ca="1">INDIRECT(Q$5&amp;"!"&amp;Q$6&amp;Q16)</f>
        <v>13</v>
      </c>
      <c r="J16" s="28">
        <f t="shared" ca="1" si="1"/>
        <v>100</v>
      </c>
      <c r="K16" s="24" t="e" cm="1">
        <f t="array" aca="1" ref="K16" ca="1">INDIRECT(R$5&amp;"!"&amp;R$6&amp;R16)</f>
        <v>#REF!</v>
      </c>
      <c r="L16" s="24" t="e" cm="1">
        <f t="array" aca="1" ref="L16" ca="1">INDIRECT(S$5&amp;"!"&amp;S$6&amp;S16)</f>
        <v>#REF!</v>
      </c>
      <c r="M16" s="28" t="e">
        <f t="shared" ca="1" si="15"/>
        <v>#REF!</v>
      </c>
      <c r="N16" s="28" t="e">
        <f t="shared" ca="1" si="16"/>
        <v>#REF!</v>
      </c>
      <c r="O16" s="66" t="e">
        <f t="shared" ca="1" si="17"/>
        <v>#REF!</v>
      </c>
      <c r="P16" s="1">
        <f t="shared" si="11"/>
        <v>26</v>
      </c>
      <c r="Q16" s="1">
        <f t="shared" si="11"/>
        <v>26</v>
      </c>
      <c r="R16" s="1">
        <v>16</v>
      </c>
      <c r="S16" s="1">
        <v>16</v>
      </c>
    </row>
    <row r="17" spans="1:19" ht="23.1" customHeight="1" x14ac:dyDescent="0.2">
      <c r="A17" s="157"/>
      <c r="B17" s="157"/>
      <c r="C17" s="11"/>
      <c r="D17" s="12" t="s">
        <v>37</v>
      </c>
      <c r="E17" s="9"/>
      <c r="F17" s="25" t="e">
        <f t="shared" ca="1" si="13"/>
        <v>#REF!</v>
      </c>
      <c r="G17" s="24" t="e">
        <f t="shared" ca="1" si="14"/>
        <v>#REF!</v>
      </c>
      <c r="H17" s="102" cm="1">
        <f t="array" aca="1" ref="H17" ca="1">INDIRECT(P$5&amp;"!"&amp;P$6&amp;P17)</f>
        <v>1</v>
      </c>
      <c r="I17" s="102" cm="1">
        <f t="array" aca="1" ref="I17" ca="1">INDIRECT(Q$5&amp;"!"&amp;Q$6&amp;Q17)</f>
        <v>1</v>
      </c>
      <c r="J17" s="28">
        <f t="shared" ca="1" si="1"/>
        <v>100</v>
      </c>
      <c r="K17" s="24" t="e" cm="1">
        <f t="array" aca="1" ref="K17" ca="1">INDIRECT(R$5&amp;"!"&amp;R$6&amp;R17)</f>
        <v>#REF!</v>
      </c>
      <c r="L17" s="24" t="e" cm="1">
        <f t="array" aca="1" ref="L17" ca="1">INDIRECT(S$5&amp;"!"&amp;S$6&amp;S17)</f>
        <v>#REF!</v>
      </c>
      <c r="M17" s="28" t="e">
        <f t="shared" ca="1" si="15"/>
        <v>#REF!</v>
      </c>
      <c r="N17" s="28" t="e">
        <f t="shared" ca="1" si="16"/>
        <v>#REF!</v>
      </c>
      <c r="O17" s="66" t="e">
        <f t="shared" ca="1" si="17"/>
        <v>#REF!</v>
      </c>
      <c r="P17" s="1">
        <f t="shared" si="11"/>
        <v>28</v>
      </c>
      <c r="Q17" s="1">
        <f t="shared" si="11"/>
        <v>28</v>
      </c>
      <c r="R17" s="1">
        <v>17</v>
      </c>
      <c r="S17" s="1">
        <v>17</v>
      </c>
    </row>
    <row r="18" spans="1:19" ht="23.1" customHeight="1" x14ac:dyDescent="0.2">
      <c r="A18" s="157"/>
      <c r="B18" s="157"/>
      <c r="C18" s="11"/>
      <c r="D18" s="12" t="s">
        <v>36</v>
      </c>
      <c r="E18" s="9"/>
      <c r="F18" s="25" t="e">
        <f t="shared" ca="1" si="13"/>
        <v>#REF!</v>
      </c>
      <c r="G18" s="24" t="e">
        <f t="shared" ca="1" si="14"/>
        <v>#REF!</v>
      </c>
      <c r="H18" s="102" cm="1">
        <f t="array" aca="1" ref="H18" ca="1">INDIRECT(P$5&amp;"!"&amp;P$6&amp;P18)</f>
        <v>2</v>
      </c>
      <c r="I18" s="102" cm="1">
        <f t="array" aca="1" ref="I18" ca="1">INDIRECT(Q$5&amp;"!"&amp;Q$6&amp;Q18)</f>
        <v>2</v>
      </c>
      <c r="J18" s="28">
        <f t="shared" ca="1" si="1"/>
        <v>100</v>
      </c>
      <c r="K18" s="24" t="e" cm="1">
        <f t="array" aca="1" ref="K18" ca="1">INDIRECT(R$5&amp;"!"&amp;R$6&amp;R18)</f>
        <v>#REF!</v>
      </c>
      <c r="L18" s="24" t="e" cm="1">
        <f t="array" aca="1" ref="L18" ca="1">INDIRECT(S$5&amp;"!"&amp;S$6&amp;S18)</f>
        <v>#REF!</v>
      </c>
      <c r="M18" s="28" t="e">
        <f t="shared" ca="1" si="15"/>
        <v>#REF!</v>
      </c>
      <c r="N18" s="28" t="e">
        <f t="shared" ca="1" si="16"/>
        <v>#REF!</v>
      </c>
      <c r="O18" s="66" t="e">
        <f t="shared" ca="1" si="17"/>
        <v>#REF!</v>
      </c>
      <c r="P18" s="1">
        <f t="shared" si="11"/>
        <v>30</v>
      </c>
      <c r="Q18" s="1">
        <f t="shared" si="11"/>
        <v>30</v>
      </c>
      <c r="R18" s="1">
        <v>18</v>
      </c>
      <c r="S18" s="1">
        <v>18</v>
      </c>
    </row>
    <row r="19" spans="1:19" ht="23.1" customHeight="1" x14ac:dyDescent="0.2">
      <c r="A19" s="157"/>
      <c r="B19" s="157"/>
      <c r="C19" s="11"/>
      <c r="D19" s="12" t="s">
        <v>35</v>
      </c>
      <c r="E19" s="9"/>
      <c r="F19" s="25" t="e">
        <f t="shared" ca="1" si="13"/>
        <v>#REF!</v>
      </c>
      <c r="G19" s="24" t="e">
        <f t="shared" ca="1" si="14"/>
        <v>#REF!</v>
      </c>
      <c r="H19" s="102" cm="1">
        <f t="array" aca="1" ref="H19" ca="1">INDIRECT(P$5&amp;"!"&amp;P$6&amp;P19)</f>
        <v>0</v>
      </c>
      <c r="I19" s="102" cm="1">
        <f t="array" aca="1" ref="I19" ca="1">INDIRECT(Q$5&amp;"!"&amp;Q$6&amp;Q19)</f>
        <v>0</v>
      </c>
      <c r="J19" s="28">
        <f t="shared" ca="1" si="1"/>
        <v>0</v>
      </c>
      <c r="K19" s="24" t="e" cm="1">
        <f t="array" aca="1" ref="K19" ca="1">INDIRECT(R$5&amp;"!"&amp;R$6&amp;R19)</f>
        <v>#REF!</v>
      </c>
      <c r="L19" s="24" t="e" cm="1">
        <f t="array" aca="1" ref="L19" ca="1">INDIRECT(S$5&amp;"!"&amp;S$6&amp;S19)</f>
        <v>#REF!</v>
      </c>
      <c r="M19" s="28" t="e">
        <f t="shared" ca="1" si="15"/>
        <v>#REF!</v>
      </c>
      <c r="N19" s="28">
        <f t="shared" ca="1" si="16"/>
        <v>0</v>
      </c>
      <c r="O19" s="66" t="e">
        <f t="shared" ca="1" si="17"/>
        <v>#REF!</v>
      </c>
      <c r="P19" s="1">
        <f t="shared" si="11"/>
        <v>32</v>
      </c>
      <c r="Q19" s="1">
        <f t="shared" si="11"/>
        <v>32</v>
      </c>
      <c r="R19" s="1">
        <v>19</v>
      </c>
      <c r="S19" s="1">
        <v>19</v>
      </c>
    </row>
    <row r="20" spans="1:19" ht="23.1" customHeight="1" x14ac:dyDescent="0.2">
      <c r="A20" s="157"/>
      <c r="B20" s="157"/>
      <c r="C20" s="11"/>
      <c r="D20" s="12" t="s">
        <v>34</v>
      </c>
      <c r="E20" s="9"/>
      <c r="F20" s="25" t="e">
        <f t="shared" ca="1" si="13"/>
        <v>#REF!</v>
      </c>
      <c r="G20" s="24" t="e">
        <f t="shared" ca="1" si="14"/>
        <v>#REF!</v>
      </c>
      <c r="H20" s="102" cm="1">
        <f t="array" aca="1" ref="H20" ca="1">INDIRECT(P$5&amp;"!"&amp;P$6&amp;P20)</f>
        <v>6</v>
      </c>
      <c r="I20" s="102" cm="1">
        <f t="array" aca="1" ref="I20" ca="1">INDIRECT(Q$5&amp;"!"&amp;Q$6&amp;Q20)</f>
        <v>5</v>
      </c>
      <c r="J20" s="28">
        <f t="shared" ca="1" si="1"/>
        <v>83.333333333333343</v>
      </c>
      <c r="K20" s="24" t="e" cm="1">
        <f t="array" aca="1" ref="K20" ca="1">INDIRECT(R$5&amp;"!"&amp;R$6&amp;R20)</f>
        <v>#REF!</v>
      </c>
      <c r="L20" s="24" t="e" cm="1">
        <f t="array" aca="1" ref="L20" ca="1">INDIRECT(S$5&amp;"!"&amp;S$6&amp;S20)</f>
        <v>#REF!</v>
      </c>
      <c r="M20" s="28" t="e">
        <f t="shared" ca="1" si="15"/>
        <v>#REF!</v>
      </c>
      <c r="N20" s="28" t="e">
        <f t="shared" ca="1" si="16"/>
        <v>#REF!</v>
      </c>
      <c r="O20" s="66" t="e">
        <f t="shared" ca="1" si="17"/>
        <v>#REF!</v>
      </c>
      <c r="P20" s="1">
        <f t="shared" si="11"/>
        <v>34</v>
      </c>
      <c r="Q20" s="1">
        <f t="shared" si="11"/>
        <v>34</v>
      </c>
      <c r="R20" s="1">
        <v>20</v>
      </c>
      <c r="S20" s="1">
        <v>20</v>
      </c>
    </row>
    <row r="21" spans="1:19" ht="23.1" customHeight="1" x14ac:dyDescent="0.2">
      <c r="A21" s="157"/>
      <c r="B21" s="157"/>
      <c r="C21" s="11"/>
      <c r="D21" s="12" t="s">
        <v>33</v>
      </c>
      <c r="E21" s="9"/>
      <c r="F21" s="25" t="e">
        <f t="shared" ca="1" si="13"/>
        <v>#REF!</v>
      </c>
      <c r="G21" s="24" t="e">
        <f t="shared" ca="1" si="14"/>
        <v>#REF!</v>
      </c>
      <c r="H21" s="102" cm="1">
        <f t="array" aca="1" ref="H21" ca="1">INDIRECT(P$5&amp;"!"&amp;P$6&amp;P21)</f>
        <v>54</v>
      </c>
      <c r="I21" s="102" cm="1">
        <f t="array" aca="1" ref="I21" ca="1">INDIRECT(Q$5&amp;"!"&amp;Q$6&amp;Q21)</f>
        <v>54</v>
      </c>
      <c r="J21" s="28">
        <f t="shared" ca="1" si="1"/>
        <v>100</v>
      </c>
      <c r="K21" s="24" t="e" cm="1">
        <f t="array" aca="1" ref="K21" ca="1">INDIRECT(R$5&amp;"!"&amp;R$6&amp;R21)</f>
        <v>#REF!</v>
      </c>
      <c r="L21" s="24" t="e" cm="1">
        <f t="array" aca="1" ref="L21" ca="1">INDIRECT(S$5&amp;"!"&amp;S$6&amp;S21)</f>
        <v>#REF!</v>
      </c>
      <c r="M21" s="28" t="e">
        <f t="shared" ca="1" si="15"/>
        <v>#REF!</v>
      </c>
      <c r="N21" s="28" t="e">
        <f t="shared" ca="1" si="16"/>
        <v>#REF!</v>
      </c>
      <c r="O21" s="66" t="e">
        <f t="shared" ca="1" si="17"/>
        <v>#REF!</v>
      </c>
      <c r="P21" s="1">
        <f t="shared" si="11"/>
        <v>36</v>
      </c>
      <c r="Q21" s="1">
        <f t="shared" si="11"/>
        <v>36</v>
      </c>
      <c r="R21" s="1">
        <v>21</v>
      </c>
      <c r="S21" s="1">
        <v>21</v>
      </c>
    </row>
    <row r="22" spans="1:19" ht="23.1" customHeight="1" x14ac:dyDescent="0.2">
      <c r="A22" s="157"/>
      <c r="B22" s="157"/>
      <c r="C22" s="11"/>
      <c r="D22" s="12" t="s">
        <v>32</v>
      </c>
      <c r="E22" s="9"/>
      <c r="F22" s="25" t="e">
        <f t="shared" ca="1" si="13"/>
        <v>#REF!</v>
      </c>
      <c r="G22" s="24" t="e">
        <f t="shared" ca="1" si="14"/>
        <v>#REF!</v>
      </c>
      <c r="H22" s="102" cm="1">
        <f t="array" aca="1" ref="H22" ca="1">INDIRECT(P$5&amp;"!"&amp;P$6&amp;P22)</f>
        <v>0</v>
      </c>
      <c r="I22" s="102" cm="1">
        <f t="array" aca="1" ref="I22" ca="1">INDIRECT(Q$5&amp;"!"&amp;Q$6&amp;Q22)</f>
        <v>0</v>
      </c>
      <c r="J22" s="28">
        <f t="shared" ca="1" si="1"/>
        <v>0</v>
      </c>
      <c r="K22" s="24" t="e" cm="1">
        <f t="array" aca="1" ref="K22" ca="1">INDIRECT(R$5&amp;"!"&amp;R$6&amp;R22)</f>
        <v>#REF!</v>
      </c>
      <c r="L22" s="24" t="e" cm="1">
        <f t="array" aca="1" ref="L22" ca="1">INDIRECT(S$5&amp;"!"&amp;S$6&amp;S22)</f>
        <v>#REF!</v>
      </c>
      <c r="M22" s="28" t="e">
        <f t="shared" ca="1" si="15"/>
        <v>#REF!</v>
      </c>
      <c r="N22" s="28">
        <f t="shared" ca="1" si="16"/>
        <v>0</v>
      </c>
      <c r="O22" s="66" t="e">
        <f t="shared" ca="1" si="17"/>
        <v>#REF!</v>
      </c>
      <c r="P22" s="1">
        <f t="shared" si="11"/>
        <v>38</v>
      </c>
      <c r="Q22" s="1">
        <f t="shared" si="11"/>
        <v>38</v>
      </c>
      <c r="R22" s="1">
        <v>22</v>
      </c>
      <c r="S22" s="1">
        <v>22</v>
      </c>
    </row>
    <row r="23" spans="1:19" ht="23.1" customHeight="1" x14ac:dyDescent="0.2">
      <c r="A23" s="157"/>
      <c r="B23" s="157"/>
      <c r="C23" s="11"/>
      <c r="D23" s="12" t="s">
        <v>31</v>
      </c>
      <c r="E23" s="9"/>
      <c r="F23" s="25" t="e">
        <f t="shared" ca="1" si="13"/>
        <v>#REF!</v>
      </c>
      <c r="G23" s="24" t="e">
        <f t="shared" ca="1" si="14"/>
        <v>#REF!</v>
      </c>
      <c r="H23" s="102" cm="1">
        <f t="array" aca="1" ref="H23" ca="1">INDIRECT(P$5&amp;"!"&amp;P$6&amp;P23)</f>
        <v>9</v>
      </c>
      <c r="I23" s="102" cm="1">
        <f t="array" aca="1" ref="I23" ca="1">INDIRECT(Q$5&amp;"!"&amp;Q$6&amp;Q23)</f>
        <v>9</v>
      </c>
      <c r="J23" s="28">
        <f t="shared" ca="1" si="1"/>
        <v>100</v>
      </c>
      <c r="K23" s="24" t="e" cm="1">
        <f t="array" aca="1" ref="K23" ca="1">INDIRECT(R$5&amp;"!"&amp;R$6&amp;R23)</f>
        <v>#REF!</v>
      </c>
      <c r="L23" s="24" t="e" cm="1">
        <f t="array" aca="1" ref="L23" ca="1">INDIRECT(S$5&amp;"!"&amp;S$6&amp;S23)</f>
        <v>#REF!</v>
      </c>
      <c r="M23" s="28" t="e">
        <f t="shared" ca="1" si="15"/>
        <v>#REF!</v>
      </c>
      <c r="N23" s="28" t="e">
        <f t="shared" ca="1" si="16"/>
        <v>#REF!</v>
      </c>
      <c r="O23" s="66" t="e">
        <f t="shared" ca="1" si="17"/>
        <v>#REF!</v>
      </c>
      <c r="P23" s="1">
        <f t="shared" si="11"/>
        <v>40</v>
      </c>
      <c r="Q23" s="1">
        <f t="shared" si="11"/>
        <v>40</v>
      </c>
      <c r="R23" s="1">
        <v>23</v>
      </c>
      <c r="S23" s="1">
        <v>23</v>
      </c>
    </row>
    <row r="24" spans="1:19" ht="23.1" customHeight="1" x14ac:dyDescent="0.2">
      <c r="A24" s="157"/>
      <c r="B24" s="157"/>
      <c r="C24" s="11"/>
      <c r="D24" s="12" t="s">
        <v>30</v>
      </c>
      <c r="E24" s="9"/>
      <c r="F24" s="25" t="e">
        <f t="shared" ca="1" si="13"/>
        <v>#REF!</v>
      </c>
      <c r="G24" s="24" t="e">
        <f t="shared" ca="1" si="14"/>
        <v>#REF!</v>
      </c>
      <c r="H24" s="102" cm="1">
        <f t="array" aca="1" ref="H24" ca="1">INDIRECT(P$5&amp;"!"&amp;P$6&amp;P24)</f>
        <v>0</v>
      </c>
      <c r="I24" s="102" cm="1">
        <f t="array" aca="1" ref="I24" ca="1">INDIRECT(Q$5&amp;"!"&amp;Q$6&amp;Q24)</f>
        <v>0</v>
      </c>
      <c r="J24" s="28">
        <f t="shared" ca="1" si="1"/>
        <v>0</v>
      </c>
      <c r="K24" s="24" t="e" cm="1">
        <f t="array" aca="1" ref="K24" ca="1">INDIRECT(R$5&amp;"!"&amp;R$6&amp;R24)</f>
        <v>#REF!</v>
      </c>
      <c r="L24" s="24" t="e" cm="1">
        <f t="array" aca="1" ref="L24" ca="1">INDIRECT(S$5&amp;"!"&amp;S$6&amp;S24)</f>
        <v>#REF!</v>
      </c>
      <c r="M24" s="28" t="e">
        <f t="shared" ca="1" si="15"/>
        <v>#REF!</v>
      </c>
      <c r="N24" s="28">
        <f t="shared" ca="1" si="16"/>
        <v>0</v>
      </c>
      <c r="O24" s="66" t="e">
        <f t="shared" ca="1" si="17"/>
        <v>#REF!</v>
      </c>
      <c r="P24" s="1">
        <f t="shared" si="11"/>
        <v>42</v>
      </c>
      <c r="Q24" s="1">
        <f t="shared" si="11"/>
        <v>42</v>
      </c>
      <c r="R24" s="1">
        <v>24</v>
      </c>
      <c r="S24" s="1">
        <v>24</v>
      </c>
    </row>
    <row r="25" spans="1:19" ht="23.1" customHeight="1" x14ac:dyDescent="0.2">
      <c r="A25" s="157"/>
      <c r="B25" s="157"/>
      <c r="C25" s="11"/>
      <c r="D25" s="10" t="s">
        <v>29</v>
      </c>
      <c r="E25" s="9"/>
      <c r="F25" s="25" t="e">
        <f t="shared" ca="1" si="13"/>
        <v>#REF!</v>
      </c>
      <c r="G25" s="24" t="e">
        <f t="shared" ca="1" si="14"/>
        <v>#REF!</v>
      </c>
      <c r="H25" s="102" cm="1">
        <f t="array" aca="1" ref="H25" ca="1">INDIRECT(P$5&amp;"!"&amp;P$6&amp;P25)</f>
        <v>2</v>
      </c>
      <c r="I25" s="102" cm="1">
        <f t="array" aca="1" ref="I25" ca="1">INDIRECT(Q$5&amp;"!"&amp;Q$6&amp;Q25)</f>
        <v>2</v>
      </c>
      <c r="J25" s="28">
        <f t="shared" ca="1" si="1"/>
        <v>100</v>
      </c>
      <c r="K25" s="24" t="e" cm="1">
        <f t="array" aca="1" ref="K25" ca="1">INDIRECT(R$5&amp;"!"&amp;R$6&amp;R25)</f>
        <v>#REF!</v>
      </c>
      <c r="L25" s="24" t="e" cm="1">
        <f t="array" aca="1" ref="L25" ca="1">INDIRECT(S$5&amp;"!"&amp;S$6&amp;S25)</f>
        <v>#REF!</v>
      </c>
      <c r="M25" s="28" t="e">
        <f t="shared" ca="1" si="15"/>
        <v>#REF!</v>
      </c>
      <c r="N25" s="28" t="e">
        <f t="shared" ca="1" si="16"/>
        <v>#REF!</v>
      </c>
      <c r="O25" s="66" t="e">
        <f t="shared" ca="1" si="17"/>
        <v>#REF!</v>
      </c>
      <c r="P25" s="1">
        <f t="shared" si="11"/>
        <v>44</v>
      </c>
      <c r="Q25" s="1">
        <f t="shared" si="11"/>
        <v>44</v>
      </c>
      <c r="R25" s="1">
        <v>25</v>
      </c>
      <c r="S25" s="1">
        <v>25</v>
      </c>
    </row>
    <row r="26" spans="1:19" ht="23.1" customHeight="1" x14ac:dyDescent="0.2">
      <c r="A26" s="157"/>
      <c r="B26" s="157"/>
      <c r="C26" s="11"/>
      <c r="D26" s="12" t="s">
        <v>28</v>
      </c>
      <c r="E26" s="9"/>
      <c r="F26" s="25" t="e">
        <f t="shared" ca="1" si="13"/>
        <v>#REF!</v>
      </c>
      <c r="G26" s="24" t="e">
        <f t="shared" ca="1" si="14"/>
        <v>#REF!</v>
      </c>
      <c r="H26" s="102" cm="1">
        <f t="array" aca="1" ref="H26" ca="1">INDIRECT(P$5&amp;"!"&amp;P$6&amp;P26)</f>
        <v>2</v>
      </c>
      <c r="I26" s="102" cm="1">
        <f t="array" aca="1" ref="I26" ca="1">INDIRECT(Q$5&amp;"!"&amp;Q$6&amp;Q26)</f>
        <v>2</v>
      </c>
      <c r="J26" s="28">
        <f t="shared" ca="1" si="1"/>
        <v>100</v>
      </c>
      <c r="K26" s="24" t="e" cm="1">
        <f t="array" aca="1" ref="K26" ca="1">INDIRECT(R$5&amp;"!"&amp;R$6&amp;R26)</f>
        <v>#REF!</v>
      </c>
      <c r="L26" s="24" t="e" cm="1">
        <f t="array" aca="1" ref="L26" ca="1">INDIRECT(S$5&amp;"!"&amp;S$6&amp;S26)</f>
        <v>#REF!</v>
      </c>
      <c r="M26" s="28" t="e">
        <f t="shared" ca="1" si="15"/>
        <v>#REF!</v>
      </c>
      <c r="N26" s="28" t="e">
        <f t="shared" ca="1" si="16"/>
        <v>#REF!</v>
      </c>
      <c r="O26" s="66" t="e">
        <f t="shared" ca="1" si="17"/>
        <v>#REF!</v>
      </c>
      <c r="P26" s="1">
        <f t="shared" si="11"/>
        <v>46</v>
      </c>
      <c r="Q26" s="1">
        <f t="shared" si="11"/>
        <v>46</v>
      </c>
      <c r="R26" s="1">
        <v>26</v>
      </c>
      <c r="S26" s="1">
        <v>26</v>
      </c>
    </row>
    <row r="27" spans="1:19" ht="23.1" customHeight="1" x14ac:dyDescent="0.2">
      <c r="A27" s="157"/>
      <c r="B27" s="157"/>
      <c r="C27" s="11"/>
      <c r="D27" s="12" t="s">
        <v>27</v>
      </c>
      <c r="E27" s="9"/>
      <c r="F27" s="25" t="e">
        <f t="shared" ca="1" si="13"/>
        <v>#REF!</v>
      </c>
      <c r="G27" s="24" t="e">
        <f t="shared" ca="1" si="14"/>
        <v>#REF!</v>
      </c>
      <c r="H27" s="102" cm="1">
        <f t="array" aca="1" ref="H27" ca="1">INDIRECT(P$5&amp;"!"&amp;P$6&amp;P27)</f>
        <v>0</v>
      </c>
      <c r="I27" s="102" cm="1">
        <f t="array" aca="1" ref="I27" ca="1">INDIRECT(Q$5&amp;"!"&amp;Q$6&amp;Q27)</f>
        <v>0</v>
      </c>
      <c r="J27" s="28">
        <f t="shared" ca="1" si="1"/>
        <v>0</v>
      </c>
      <c r="K27" s="24" t="e" cm="1">
        <f t="array" aca="1" ref="K27" ca="1">INDIRECT(R$5&amp;"!"&amp;R$6&amp;R27)</f>
        <v>#REF!</v>
      </c>
      <c r="L27" s="24" t="e" cm="1">
        <f t="array" aca="1" ref="L27" ca="1">INDIRECT(S$5&amp;"!"&amp;S$6&amp;S27)</f>
        <v>#REF!</v>
      </c>
      <c r="M27" s="28" t="e">
        <f t="shared" ca="1" si="15"/>
        <v>#REF!</v>
      </c>
      <c r="N27" s="28">
        <f t="shared" ca="1" si="16"/>
        <v>0</v>
      </c>
      <c r="O27" s="66" t="e">
        <f t="shared" ca="1" si="17"/>
        <v>#REF!</v>
      </c>
      <c r="P27" s="1">
        <f t="shared" si="11"/>
        <v>48</v>
      </c>
      <c r="Q27" s="1">
        <f t="shared" si="11"/>
        <v>48</v>
      </c>
      <c r="R27" s="1">
        <v>27</v>
      </c>
      <c r="S27" s="1">
        <v>27</v>
      </c>
    </row>
    <row r="28" spans="1:19" ht="23.1" customHeight="1" x14ac:dyDescent="0.2">
      <c r="A28" s="157"/>
      <c r="B28" s="157"/>
      <c r="C28" s="11"/>
      <c r="D28" s="12" t="s">
        <v>26</v>
      </c>
      <c r="E28" s="9"/>
      <c r="F28" s="25" t="e">
        <f t="shared" ca="1" si="13"/>
        <v>#REF!</v>
      </c>
      <c r="G28" s="24" t="e">
        <f t="shared" ca="1" si="14"/>
        <v>#REF!</v>
      </c>
      <c r="H28" s="102" cm="1">
        <f t="array" aca="1" ref="H28" ca="1">INDIRECT(P$5&amp;"!"&amp;P$6&amp;P28)</f>
        <v>5</v>
      </c>
      <c r="I28" s="102" cm="1">
        <f t="array" aca="1" ref="I28" ca="1">INDIRECT(Q$5&amp;"!"&amp;Q$6&amp;Q28)</f>
        <v>3</v>
      </c>
      <c r="J28" s="28">
        <f t="shared" ca="1" si="1"/>
        <v>60</v>
      </c>
      <c r="K28" s="24" t="e" cm="1">
        <f t="array" aca="1" ref="K28" ca="1">INDIRECT(R$5&amp;"!"&amp;R$6&amp;R28)</f>
        <v>#REF!</v>
      </c>
      <c r="L28" s="24" t="e" cm="1">
        <f t="array" aca="1" ref="L28" ca="1">INDIRECT(S$5&amp;"!"&amp;S$6&amp;S28)</f>
        <v>#REF!</v>
      </c>
      <c r="M28" s="28" t="e">
        <f t="shared" ca="1" si="15"/>
        <v>#REF!</v>
      </c>
      <c r="N28" s="28" t="e">
        <f t="shared" ca="1" si="16"/>
        <v>#REF!</v>
      </c>
      <c r="O28" s="66" t="e">
        <f t="shared" ca="1" si="17"/>
        <v>#REF!</v>
      </c>
      <c r="P28" s="1">
        <f t="shared" si="11"/>
        <v>50</v>
      </c>
      <c r="Q28" s="1">
        <f t="shared" si="11"/>
        <v>50</v>
      </c>
      <c r="R28" s="1">
        <v>28</v>
      </c>
      <c r="S28" s="1">
        <v>28</v>
      </c>
    </row>
    <row r="29" spans="1:19" ht="23.1" customHeight="1" x14ac:dyDescent="0.2">
      <c r="A29" s="157"/>
      <c r="B29" s="157"/>
      <c r="C29" s="11"/>
      <c r="D29" s="12" t="s">
        <v>25</v>
      </c>
      <c r="E29" s="9"/>
      <c r="F29" s="25" t="e">
        <f t="shared" ca="1" si="13"/>
        <v>#REF!</v>
      </c>
      <c r="G29" s="24" t="e">
        <f t="shared" ca="1" si="14"/>
        <v>#REF!</v>
      </c>
      <c r="H29" s="102" cm="1">
        <f t="array" aca="1" ref="H29" ca="1">INDIRECT(P$5&amp;"!"&amp;P$6&amp;P29)</f>
        <v>4</v>
      </c>
      <c r="I29" s="102" cm="1">
        <f t="array" aca="1" ref="I29" ca="1">INDIRECT(Q$5&amp;"!"&amp;Q$6&amp;Q29)</f>
        <v>4</v>
      </c>
      <c r="J29" s="28">
        <f t="shared" ca="1" si="1"/>
        <v>100</v>
      </c>
      <c r="K29" s="24" t="e" cm="1">
        <f t="array" aca="1" ref="K29" ca="1">INDIRECT(R$5&amp;"!"&amp;R$6&amp;R29)</f>
        <v>#REF!</v>
      </c>
      <c r="L29" s="24" t="e" cm="1">
        <f t="array" aca="1" ref="L29" ca="1">INDIRECT(S$5&amp;"!"&amp;S$6&amp;S29)</f>
        <v>#REF!</v>
      </c>
      <c r="M29" s="28" t="e">
        <f t="shared" ca="1" si="15"/>
        <v>#REF!</v>
      </c>
      <c r="N29" s="28" t="e">
        <f t="shared" ca="1" si="16"/>
        <v>#REF!</v>
      </c>
      <c r="O29" s="66" t="e">
        <f t="shared" ca="1" si="17"/>
        <v>#REF!</v>
      </c>
      <c r="P29" s="1">
        <f t="shared" si="11"/>
        <v>52</v>
      </c>
      <c r="Q29" s="1">
        <f t="shared" si="11"/>
        <v>52</v>
      </c>
      <c r="R29" s="1">
        <v>29</v>
      </c>
      <c r="S29" s="1">
        <v>29</v>
      </c>
    </row>
    <row r="30" spans="1:19" ht="23.1" customHeight="1" x14ac:dyDescent="0.2">
      <c r="A30" s="157"/>
      <c r="B30" s="157"/>
      <c r="C30" s="11"/>
      <c r="D30" s="12" t="s">
        <v>24</v>
      </c>
      <c r="E30" s="9"/>
      <c r="F30" s="25" t="e">
        <f t="shared" ca="1" si="13"/>
        <v>#REF!</v>
      </c>
      <c r="G30" s="24" t="e">
        <f t="shared" ca="1" si="14"/>
        <v>#REF!</v>
      </c>
      <c r="H30" s="102" cm="1">
        <f t="array" aca="1" ref="H30" ca="1">INDIRECT(P$5&amp;"!"&amp;P$6&amp;P30)</f>
        <v>6</v>
      </c>
      <c r="I30" s="102" cm="1">
        <f t="array" aca="1" ref="I30" ca="1">INDIRECT(Q$5&amp;"!"&amp;Q$6&amp;Q30)</f>
        <v>6</v>
      </c>
      <c r="J30" s="28">
        <f t="shared" ca="1" si="1"/>
        <v>100</v>
      </c>
      <c r="K30" s="24" t="e" cm="1">
        <f t="array" aca="1" ref="K30" ca="1">INDIRECT(R$5&amp;"!"&amp;R$6&amp;R30)</f>
        <v>#REF!</v>
      </c>
      <c r="L30" s="24" t="e" cm="1">
        <f t="array" aca="1" ref="L30" ca="1">INDIRECT(S$5&amp;"!"&amp;S$6&amp;S30)</f>
        <v>#REF!</v>
      </c>
      <c r="M30" s="28" t="e">
        <f t="shared" ca="1" si="15"/>
        <v>#REF!</v>
      </c>
      <c r="N30" s="28" t="e">
        <f t="shared" ca="1" si="16"/>
        <v>#REF!</v>
      </c>
      <c r="O30" s="66" t="e">
        <f t="shared" ca="1" si="17"/>
        <v>#REF!</v>
      </c>
      <c r="P30" s="1">
        <f t="shared" si="11"/>
        <v>54</v>
      </c>
      <c r="Q30" s="1">
        <f t="shared" si="11"/>
        <v>54</v>
      </c>
      <c r="R30" s="1">
        <v>30</v>
      </c>
      <c r="S30" s="1">
        <v>30</v>
      </c>
    </row>
    <row r="31" spans="1:19" ht="23.1" customHeight="1" x14ac:dyDescent="0.2">
      <c r="A31" s="157"/>
      <c r="B31" s="157"/>
      <c r="C31" s="11"/>
      <c r="D31" s="12" t="s">
        <v>23</v>
      </c>
      <c r="E31" s="9"/>
      <c r="F31" s="25" t="e">
        <f t="shared" ca="1" si="13"/>
        <v>#REF!</v>
      </c>
      <c r="G31" s="24" t="e">
        <f t="shared" ca="1" si="14"/>
        <v>#REF!</v>
      </c>
      <c r="H31" s="102" cm="1">
        <f t="array" aca="1" ref="H31" ca="1">INDIRECT(P$5&amp;"!"&amp;P$6&amp;P31)</f>
        <v>15</v>
      </c>
      <c r="I31" s="102" cm="1">
        <f t="array" aca="1" ref="I31" ca="1">INDIRECT(Q$5&amp;"!"&amp;Q$6&amp;Q31)</f>
        <v>15</v>
      </c>
      <c r="J31" s="28">
        <f t="shared" ca="1" si="1"/>
        <v>100</v>
      </c>
      <c r="K31" s="24" t="e" cm="1">
        <f t="array" aca="1" ref="K31" ca="1">INDIRECT(R$5&amp;"!"&amp;R$6&amp;R31)</f>
        <v>#REF!</v>
      </c>
      <c r="L31" s="24" t="e" cm="1">
        <f t="array" aca="1" ref="L31" ca="1">INDIRECT(S$5&amp;"!"&amp;S$6&amp;S31)</f>
        <v>#REF!</v>
      </c>
      <c r="M31" s="28" t="e">
        <f t="shared" ca="1" si="15"/>
        <v>#REF!</v>
      </c>
      <c r="N31" s="28" t="e">
        <f t="shared" ca="1" si="16"/>
        <v>#REF!</v>
      </c>
      <c r="O31" s="66" t="e">
        <f t="shared" ca="1" si="17"/>
        <v>#REF!</v>
      </c>
      <c r="P31" s="1">
        <f t="shared" si="11"/>
        <v>56</v>
      </c>
      <c r="Q31" s="1">
        <f t="shared" si="11"/>
        <v>56</v>
      </c>
      <c r="R31" s="1">
        <v>31</v>
      </c>
      <c r="S31" s="1">
        <v>31</v>
      </c>
    </row>
    <row r="32" spans="1:19" ht="23.1" customHeight="1" x14ac:dyDescent="0.2">
      <c r="A32" s="157"/>
      <c r="B32" s="157"/>
      <c r="C32" s="11"/>
      <c r="D32" s="12" t="s">
        <v>22</v>
      </c>
      <c r="E32" s="9"/>
      <c r="F32" s="25" t="e">
        <f t="shared" ca="1" si="13"/>
        <v>#REF!</v>
      </c>
      <c r="G32" s="24" t="e">
        <f t="shared" ca="1" si="14"/>
        <v>#REF!</v>
      </c>
      <c r="H32" s="102" cm="1">
        <f t="array" aca="1" ref="H32" ca="1">INDIRECT(P$5&amp;"!"&amp;P$6&amp;P32)</f>
        <v>6</v>
      </c>
      <c r="I32" s="102" cm="1">
        <f t="array" aca="1" ref="I32" ca="1">INDIRECT(Q$5&amp;"!"&amp;Q$6&amp;Q32)</f>
        <v>5</v>
      </c>
      <c r="J32" s="28">
        <f t="shared" ca="1" si="1"/>
        <v>83.333333333333343</v>
      </c>
      <c r="K32" s="24" t="e" cm="1">
        <f t="array" aca="1" ref="K32" ca="1">INDIRECT(R$5&amp;"!"&amp;R$6&amp;R32)</f>
        <v>#REF!</v>
      </c>
      <c r="L32" s="24" t="e" cm="1">
        <f t="array" aca="1" ref="L32" ca="1">INDIRECT(S$5&amp;"!"&amp;S$6&amp;S32)</f>
        <v>#REF!</v>
      </c>
      <c r="M32" s="28" t="e">
        <f t="shared" ca="1" si="15"/>
        <v>#REF!</v>
      </c>
      <c r="N32" s="28" t="e">
        <f t="shared" ca="1" si="16"/>
        <v>#REF!</v>
      </c>
      <c r="O32" s="66" t="e">
        <f t="shared" ca="1" si="17"/>
        <v>#REF!</v>
      </c>
      <c r="P32" s="1">
        <f t="shared" si="11"/>
        <v>58</v>
      </c>
      <c r="Q32" s="1">
        <f t="shared" si="11"/>
        <v>58</v>
      </c>
      <c r="R32" s="1">
        <v>32</v>
      </c>
      <c r="S32" s="1">
        <v>32</v>
      </c>
    </row>
    <row r="33" spans="1:19" ht="24" customHeight="1" x14ac:dyDescent="0.2">
      <c r="A33" s="157"/>
      <c r="B33" s="157"/>
      <c r="C33" s="11"/>
      <c r="D33" s="12" t="s">
        <v>21</v>
      </c>
      <c r="E33" s="9"/>
      <c r="F33" s="25" t="e">
        <f t="shared" ca="1" si="13"/>
        <v>#REF!</v>
      </c>
      <c r="G33" s="24" t="e">
        <f t="shared" ca="1" si="14"/>
        <v>#REF!</v>
      </c>
      <c r="H33" s="102" cm="1">
        <f t="array" aca="1" ref="H33" ca="1">INDIRECT(P$5&amp;"!"&amp;P$6&amp;P33)</f>
        <v>30</v>
      </c>
      <c r="I33" s="102" cm="1">
        <f t="array" aca="1" ref="I33" ca="1">INDIRECT(Q$5&amp;"!"&amp;Q$6&amp;Q33)</f>
        <v>30</v>
      </c>
      <c r="J33" s="28">
        <f t="shared" ca="1" si="1"/>
        <v>100</v>
      </c>
      <c r="K33" s="24" t="e" cm="1">
        <f t="array" aca="1" ref="K33" ca="1">INDIRECT(R$5&amp;"!"&amp;R$6&amp;R33)</f>
        <v>#REF!</v>
      </c>
      <c r="L33" s="24" t="e" cm="1">
        <f t="array" aca="1" ref="L33" ca="1">INDIRECT(S$5&amp;"!"&amp;S$6&amp;S33)</f>
        <v>#REF!</v>
      </c>
      <c r="M33" s="28" t="e">
        <f t="shared" ca="1" si="15"/>
        <v>#REF!</v>
      </c>
      <c r="N33" s="28" t="e">
        <f t="shared" ca="1" si="16"/>
        <v>#REF!</v>
      </c>
      <c r="O33" s="66" t="e">
        <f t="shared" ca="1" si="17"/>
        <v>#REF!</v>
      </c>
      <c r="P33" s="1">
        <f t="shared" si="11"/>
        <v>60</v>
      </c>
      <c r="Q33" s="1">
        <f t="shared" si="11"/>
        <v>60</v>
      </c>
      <c r="R33" s="1">
        <v>33</v>
      </c>
      <c r="S33" s="1">
        <v>33</v>
      </c>
    </row>
    <row r="34" spans="1:19" ht="23.1" customHeight="1" x14ac:dyDescent="0.2">
      <c r="A34" s="157"/>
      <c r="B34" s="157"/>
      <c r="C34" s="11"/>
      <c r="D34" s="12" t="s">
        <v>20</v>
      </c>
      <c r="E34" s="9"/>
      <c r="F34" s="25" t="e">
        <f t="shared" ca="1" si="13"/>
        <v>#REF!</v>
      </c>
      <c r="G34" s="24" t="e">
        <f t="shared" ca="1" si="14"/>
        <v>#REF!</v>
      </c>
      <c r="H34" s="102" cm="1">
        <f t="array" aca="1" ref="H34" ca="1">INDIRECT(P$5&amp;"!"&amp;P$6&amp;P34)</f>
        <v>15</v>
      </c>
      <c r="I34" s="102" cm="1">
        <f t="array" aca="1" ref="I34" ca="1">INDIRECT(Q$5&amp;"!"&amp;Q$6&amp;Q34)</f>
        <v>10</v>
      </c>
      <c r="J34" s="28">
        <f t="shared" ca="1" si="1"/>
        <v>66.666666666666657</v>
      </c>
      <c r="K34" s="24" t="e" cm="1">
        <f t="array" aca="1" ref="K34" ca="1">INDIRECT(R$5&amp;"!"&amp;R$6&amp;R34)</f>
        <v>#REF!</v>
      </c>
      <c r="L34" s="24" t="e" cm="1">
        <f t="array" aca="1" ref="L34" ca="1">INDIRECT(S$5&amp;"!"&amp;S$6&amp;S34)</f>
        <v>#REF!</v>
      </c>
      <c r="M34" s="28" t="e">
        <f t="shared" ca="1" si="15"/>
        <v>#REF!</v>
      </c>
      <c r="N34" s="28" t="e">
        <f t="shared" ca="1" si="16"/>
        <v>#REF!</v>
      </c>
      <c r="O34" s="66" t="e">
        <f t="shared" ca="1" si="17"/>
        <v>#REF!</v>
      </c>
      <c r="P34" s="1">
        <f t="shared" si="11"/>
        <v>62</v>
      </c>
      <c r="Q34" s="1">
        <f t="shared" si="11"/>
        <v>62</v>
      </c>
      <c r="R34" s="1">
        <v>34</v>
      </c>
      <c r="S34" s="1">
        <v>34</v>
      </c>
    </row>
    <row r="35" spans="1:19" ht="23.1" customHeight="1" x14ac:dyDescent="0.2">
      <c r="A35" s="157"/>
      <c r="B35" s="157"/>
      <c r="C35" s="11"/>
      <c r="D35" s="12" t="s">
        <v>19</v>
      </c>
      <c r="E35" s="9"/>
      <c r="F35" s="25" t="e">
        <f t="shared" ca="1" si="13"/>
        <v>#REF!</v>
      </c>
      <c r="G35" s="24" t="e">
        <f t="shared" ca="1" si="14"/>
        <v>#REF!</v>
      </c>
      <c r="H35" s="102" cm="1">
        <f t="array" aca="1" ref="H35" ca="1">INDIRECT(P$5&amp;"!"&amp;P$6&amp;P35)</f>
        <v>8</v>
      </c>
      <c r="I35" s="102" cm="1">
        <f t="array" aca="1" ref="I35" ca="1">INDIRECT(Q$5&amp;"!"&amp;Q$6&amp;Q35)</f>
        <v>8</v>
      </c>
      <c r="J35" s="28">
        <f t="shared" ca="1" si="1"/>
        <v>100</v>
      </c>
      <c r="K35" s="24" t="e" cm="1">
        <f t="array" aca="1" ref="K35" ca="1">INDIRECT(R$5&amp;"!"&amp;R$6&amp;R35)</f>
        <v>#REF!</v>
      </c>
      <c r="L35" s="24" t="e" cm="1">
        <f t="array" aca="1" ref="L35" ca="1">INDIRECT(S$5&amp;"!"&amp;S$6&amp;S35)</f>
        <v>#REF!</v>
      </c>
      <c r="M35" s="28" t="e">
        <f t="shared" ca="1" si="15"/>
        <v>#REF!</v>
      </c>
      <c r="N35" s="28" t="e">
        <f t="shared" ca="1" si="16"/>
        <v>#REF!</v>
      </c>
      <c r="O35" s="66" t="e">
        <f t="shared" ca="1" si="17"/>
        <v>#REF!</v>
      </c>
      <c r="P35" s="1">
        <f t="shared" si="11"/>
        <v>64</v>
      </c>
      <c r="Q35" s="1">
        <f t="shared" si="11"/>
        <v>64</v>
      </c>
      <c r="R35" s="1">
        <v>35</v>
      </c>
      <c r="S35" s="1">
        <v>35</v>
      </c>
    </row>
    <row r="36" spans="1:19" ht="23.1" customHeight="1" x14ac:dyDescent="0.2">
      <c r="A36" s="157"/>
      <c r="B36" s="157"/>
      <c r="C36" s="11"/>
      <c r="D36" s="12" t="s">
        <v>18</v>
      </c>
      <c r="E36" s="9"/>
      <c r="F36" s="25" t="e">
        <f t="shared" ca="1" si="13"/>
        <v>#REF!</v>
      </c>
      <c r="G36" s="24" t="e">
        <f t="shared" ca="1" si="14"/>
        <v>#REF!</v>
      </c>
      <c r="H36" s="102" cm="1">
        <f t="array" aca="1" ref="H36" ca="1">INDIRECT(P$5&amp;"!"&amp;P$6&amp;P36)</f>
        <v>18</v>
      </c>
      <c r="I36" s="102" cm="1">
        <f t="array" aca="1" ref="I36" ca="1">INDIRECT(Q$5&amp;"!"&amp;Q$6&amp;Q36)</f>
        <v>18</v>
      </c>
      <c r="J36" s="28">
        <f t="shared" ca="1" si="1"/>
        <v>100</v>
      </c>
      <c r="K36" s="24" t="e" cm="1">
        <f t="array" aca="1" ref="K36" ca="1">INDIRECT(R$5&amp;"!"&amp;R$6&amp;R36)</f>
        <v>#REF!</v>
      </c>
      <c r="L36" s="24" t="e" cm="1">
        <f t="array" aca="1" ref="L36" ca="1">INDIRECT(S$5&amp;"!"&amp;S$6&amp;S36)</f>
        <v>#REF!</v>
      </c>
      <c r="M36" s="28" t="e">
        <f t="shared" ca="1" si="15"/>
        <v>#REF!</v>
      </c>
      <c r="N36" s="28" t="e">
        <f t="shared" ca="1" si="16"/>
        <v>#REF!</v>
      </c>
      <c r="O36" s="66" t="e">
        <f t="shared" ca="1" si="17"/>
        <v>#REF!</v>
      </c>
      <c r="P36" s="1">
        <f t="shared" si="11"/>
        <v>66</v>
      </c>
      <c r="Q36" s="1">
        <f t="shared" si="11"/>
        <v>66</v>
      </c>
      <c r="R36" s="1">
        <v>36</v>
      </c>
      <c r="S36" s="1">
        <v>36</v>
      </c>
    </row>
    <row r="37" spans="1:19" ht="23.1" customHeight="1" x14ac:dyDescent="0.2">
      <c r="A37" s="157"/>
      <c r="B37" s="158"/>
      <c r="C37" s="11"/>
      <c r="D37" s="12" t="s">
        <v>17</v>
      </c>
      <c r="E37" s="9"/>
      <c r="F37" s="25" t="e">
        <f t="shared" ca="1" si="13"/>
        <v>#REF!</v>
      </c>
      <c r="G37" s="24" t="e">
        <f t="shared" ca="1" si="14"/>
        <v>#REF!</v>
      </c>
      <c r="H37" s="102" cm="1">
        <f t="array" aca="1" ref="H37" ca="1">INDIRECT(P$5&amp;"!"&amp;P$6&amp;P37)</f>
        <v>12</v>
      </c>
      <c r="I37" s="102" cm="1">
        <f t="array" aca="1" ref="I37" ca="1">INDIRECT(Q$5&amp;"!"&amp;Q$6&amp;Q37)</f>
        <v>12</v>
      </c>
      <c r="J37" s="28">
        <f t="shared" ca="1" si="1"/>
        <v>100</v>
      </c>
      <c r="K37" s="24" t="e" cm="1">
        <f t="array" aca="1" ref="K37" ca="1">INDIRECT(R$5&amp;"!"&amp;R$6&amp;R37)</f>
        <v>#REF!</v>
      </c>
      <c r="L37" s="24" t="e" cm="1">
        <f t="array" aca="1" ref="L37" ca="1">INDIRECT(S$5&amp;"!"&amp;S$6&amp;S37)</f>
        <v>#REF!</v>
      </c>
      <c r="M37" s="28" t="e">
        <f t="shared" ca="1" si="15"/>
        <v>#REF!</v>
      </c>
      <c r="N37" s="28" t="e">
        <f t="shared" ca="1" si="16"/>
        <v>#REF!</v>
      </c>
      <c r="O37" s="66" t="e">
        <f t="shared" ca="1" si="17"/>
        <v>#REF!</v>
      </c>
      <c r="P37" s="1">
        <f t="shared" si="11"/>
        <v>68</v>
      </c>
      <c r="Q37" s="1">
        <f t="shared" si="11"/>
        <v>68</v>
      </c>
      <c r="R37" s="1">
        <v>37</v>
      </c>
      <c r="S37" s="1">
        <v>37</v>
      </c>
    </row>
    <row r="38" spans="1:19" ht="23.1" customHeight="1" x14ac:dyDescent="0.2">
      <c r="A38" s="157"/>
      <c r="B38" s="156" t="s">
        <v>16</v>
      </c>
      <c r="C38" s="11"/>
      <c r="D38" s="12" t="s">
        <v>15</v>
      </c>
      <c r="E38" s="9"/>
      <c r="F38" s="25" t="e">
        <f ca="1">SUM(F39:F53)</f>
        <v>#REF!</v>
      </c>
      <c r="G38" s="25" t="e">
        <f ca="1">SUM(G39:G53)</f>
        <v>#REF!</v>
      </c>
      <c r="H38" s="25">
        <f ca="1">SUM(H39:H53)</f>
        <v>482</v>
      </c>
      <c r="I38" s="25">
        <f ca="1">SUM(I39:I53)</f>
        <v>469</v>
      </c>
      <c r="J38" s="28">
        <f t="shared" ca="1" si="1"/>
        <v>97.302904564315355</v>
      </c>
      <c r="K38" s="24" t="e">
        <f ca="1">SUM(K39:K53)</f>
        <v>#REF!</v>
      </c>
      <c r="L38" s="24" t="e">
        <f ca="1">SUM(L39:L53)</f>
        <v>#REF!</v>
      </c>
      <c r="M38" s="28" t="e">
        <f t="shared" ca="1" si="2"/>
        <v>#REF!</v>
      </c>
      <c r="N38" s="28" t="e">
        <f t="shared" ca="1" si="3"/>
        <v>#REF!</v>
      </c>
      <c r="O38" s="66" t="e">
        <f t="shared" ca="1" si="4"/>
        <v>#REF!</v>
      </c>
      <c r="P38" s="1">
        <f t="shared" si="11"/>
        <v>70</v>
      </c>
      <c r="Q38" s="1">
        <f t="shared" si="11"/>
        <v>70</v>
      </c>
      <c r="R38" s="1">
        <v>38</v>
      </c>
      <c r="S38" s="1">
        <v>38</v>
      </c>
    </row>
    <row r="39" spans="1:19" ht="23.1" customHeight="1" x14ac:dyDescent="0.2">
      <c r="A39" s="157"/>
      <c r="B39" s="157"/>
      <c r="C39" s="11"/>
      <c r="D39" s="12" t="s">
        <v>14</v>
      </c>
      <c r="E39" s="9"/>
      <c r="F39" s="25" t="e">
        <f t="shared" ref="F39:F53" ca="1" si="18">SUM(H39,K39)</f>
        <v>#REF!</v>
      </c>
      <c r="G39" s="24" t="e">
        <f t="shared" ref="G39:G53" ca="1" si="19">SUM(I39,L39)</f>
        <v>#REF!</v>
      </c>
      <c r="H39" s="102" cm="1">
        <f t="array" aca="1" ref="H39" ca="1">INDIRECT(P$5&amp;"!"&amp;P$6&amp;P39)</f>
        <v>0</v>
      </c>
      <c r="I39" s="102" cm="1">
        <f t="array" aca="1" ref="I39" ca="1">INDIRECT(Q$5&amp;"!"&amp;Q$6&amp;Q39)</f>
        <v>0</v>
      </c>
      <c r="J39" s="28">
        <f t="shared" ca="1" si="1"/>
        <v>0</v>
      </c>
      <c r="K39" s="24" t="e" cm="1">
        <f t="array" aca="1" ref="K39" ca="1">INDIRECT(R$5&amp;"!"&amp;R$6&amp;R39)</f>
        <v>#REF!</v>
      </c>
      <c r="L39" s="24" t="e" cm="1">
        <f t="array" aca="1" ref="L39" ca="1">INDIRECT(S$5&amp;"!"&amp;S$6&amp;S39)</f>
        <v>#REF!</v>
      </c>
      <c r="M39" s="28" t="e">
        <f t="shared" ca="1" si="2"/>
        <v>#REF!</v>
      </c>
      <c r="N39" s="28">
        <f t="shared" ca="1" si="3"/>
        <v>0</v>
      </c>
      <c r="O39" s="66" t="e">
        <f t="shared" ca="1" si="4"/>
        <v>#REF!</v>
      </c>
      <c r="P39" s="1">
        <f t="shared" si="11"/>
        <v>72</v>
      </c>
      <c r="Q39" s="1">
        <f t="shared" si="11"/>
        <v>72</v>
      </c>
      <c r="R39" s="1">
        <v>39</v>
      </c>
      <c r="S39" s="1">
        <v>39</v>
      </c>
    </row>
    <row r="40" spans="1:19" ht="23.1" customHeight="1" x14ac:dyDescent="0.2">
      <c r="A40" s="157"/>
      <c r="B40" s="157"/>
      <c r="C40" s="11"/>
      <c r="D40" s="12" t="s">
        <v>13</v>
      </c>
      <c r="E40" s="9"/>
      <c r="F40" s="25" t="e">
        <f t="shared" ca="1" si="18"/>
        <v>#REF!</v>
      </c>
      <c r="G40" s="24" t="e">
        <f t="shared" ca="1" si="19"/>
        <v>#REF!</v>
      </c>
      <c r="H40" s="102" cm="1">
        <f t="array" aca="1" ref="H40" ca="1">INDIRECT(P$5&amp;"!"&amp;P$6&amp;P40)</f>
        <v>7</v>
      </c>
      <c r="I40" s="102" cm="1">
        <f t="array" aca="1" ref="I40" ca="1">INDIRECT(Q$5&amp;"!"&amp;Q$6&amp;Q40)</f>
        <v>7</v>
      </c>
      <c r="J40" s="28">
        <f t="shared" ca="1" si="1"/>
        <v>100</v>
      </c>
      <c r="K40" s="24" t="e" cm="1">
        <f t="array" aca="1" ref="K40" ca="1">INDIRECT(R$5&amp;"!"&amp;R$6&amp;R40)</f>
        <v>#REF!</v>
      </c>
      <c r="L40" s="24" t="e" cm="1">
        <f t="array" aca="1" ref="L40" ca="1">INDIRECT(S$5&amp;"!"&amp;S$6&amp;S40)</f>
        <v>#REF!</v>
      </c>
      <c r="M40" s="28" t="e">
        <f t="shared" ca="1" si="2"/>
        <v>#REF!</v>
      </c>
      <c r="N40" s="28" t="e">
        <f t="shared" ca="1" si="3"/>
        <v>#REF!</v>
      </c>
      <c r="O40" s="66" t="e">
        <f t="shared" ca="1" si="4"/>
        <v>#REF!</v>
      </c>
      <c r="P40" s="1">
        <f t="shared" si="11"/>
        <v>74</v>
      </c>
      <c r="Q40" s="1">
        <f t="shared" si="11"/>
        <v>74</v>
      </c>
      <c r="R40" s="1">
        <v>40</v>
      </c>
      <c r="S40" s="1">
        <v>40</v>
      </c>
    </row>
    <row r="41" spans="1:19" ht="23.1" customHeight="1" x14ac:dyDescent="0.2">
      <c r="A41" s="157"/>
      <c r="B41" s="157"/>
      <c r="C41" s="11"/>
      <c r="D41" s="12" t="s">
        <v>12</v>
      </c>
      <c r="E41" s="9"/>
      <c r="F41" s="25" t="e">
        <f t="shared" ca="1" si="18"/>
        <v>#REF!</v>
      </c>
      <c r="G41" s="24" t="e">
        <f t="shared" ca="1" si="19"/>
        <v>#REF!</v>
      </c>
      <c r="H41" s="102" cm="1">
        <f t="array" aca="1" ref="H41" ca="1">INDIRECT(P$5&amp;"!"&amp;P$6&amp;P41)</f>
        <v>1</v>
      </c>
      <c r="I41" s="102" cm="1">
        <f t="array" aca="1" ref="I41" ca="1">INDIRECT(Q$5&amp;"!"&amp;Q$6&amp;Q41)</f>
        <v>1</v>
      </c>
      <c r="J41" s="28">
        <f t="shared" ca="1" si="1"/>
        <v>100</v>
      </c>
      <c r="K41" s="24" t="e" cm="1">
        <f t="array" aca="1" ref="K41" ca="1">INDIRECT(R$5&amp;"!"&amp;R$6&amp;R41)</f>
        <v>#REF!</v>
      </c>
      <c r="L41" s="24" t="e" cm="1">
        <f t="array" aca="1" ref="L41" ca="1">INDIRECT(S$5&amp;"!"&amp;S$6&amp;S41)</f>
        <v>#REF!</v>
      </c>
      <c r="M41" s="28" t="e">
        <f t="shared" ca="1" si="2"/>
        <v>#REF!</v>
      </c>
      <c r="N41" s="28" t="e">
        <f t="shared" ca="1" si="3"/>
        <v>#REF!</v>
      </c>
      <c r="O41" s="66" t="e">
        <f t="shared" ca="1" si="4"/>
        <v>#REF!</v>
      </c>
      <c r="P41" s="1">
        <f t="shared" si="11"/>
        <v>76</v>
      </c>
      <c r="Q41" s="1">
        <f t="shared" si="11"/>
        <v>76</v>
      </c>
      <c r="R41" s="1">
        <v>41</v>
      </c>
      <c r="S41" s="1">
        <v>41</v>
      </c>
    </row>
    <row r="42" spans="1:19" ht="23.1" customHeight="1" x14ac:dyDescent="0.2">
      <c r="A42" s="157"/>
      <c r="B42" s="157"/>
      <c r="C42" s="11"/>
      <c r="D42" s="12" t="s">
        <v>11</v>
      </c>
      <c r="E42" s="9"/>
      <c r="F42" s="25" t="e">
        <f t="shared" ca="1" si="18"/>
        <v>#REF!</v>
      </c>
      <c r="G42" s="24" t="e">
        <f t="shared" ca="1" si="19"/>
        <v>#REF!</v>
      </c>
      <c r="H42" s="102" cm="1">
        <f t="array" aca="1" ref="H42" ca="1">INDIRECT(P$5&amp;"!"&amp;P$6&amp;P42)</f>
        <v>9</v>
      </c>
      <c r="I42" s="102" cm="1">
        <f t="array" aca="1" ref="I42" ca="1">INDIRECT(Q$5&amp;"!"&amp;Q$6&amp;Q42)</f>
        <v>9</v>
      </c>
      <c r="J42" s="28">
        <f t="shared" ca="1" si="1"/>
        <v>100</v>
      </c>
      <c r="K42" s="24" t="e" cm="1">
        <f t="array" aca="1" ref="K42" ca="1">INDIRECT(R$5&amp;"!"&amp;R$6&amp;R42)</f>
        <v>#REF!</v>
      </c>
      <c r="L42" s="24" t="e" cm="1">
        <f t="array" aca="1" ref="L42" ca="1">INDIRECT(S$5&amp;"!"&amp;S$6&amp;S42)</f>
        <v>#REF!</v>
      </c>
      <c r="M42" s="28" t="e">
        <f t="shared" ca="1" si="2"/>
        <v>#REF!</v>
      </c>
      <c r="N42" s="28" t="e">
        <f t="shared" ca="1" si="3"/>
        <v>#REF!</v>
      </c>
      <c r="O42" s="66" t="e">
        <f t="shared" ca="1" si="4"/>
        <v>#REF!</v>
      </c>
      <c r="P42" s="1">
        <f t="shared" si="11"/>
        <v>78</v>
      </c>
      <c r="Q42" s="1">
        <f t="shared" si="11"/>
        <v>78</v>
      </c>
      <c r="R42" s="1">
        <v>42</v>
      </c>
      <c r="S42" s="1">
        <v>42</v>
      </c>
    </row>
    <row r="43" spans="1:19" ht="23.1" customHeight="1" x14ac:dyDescent="0.2">
      <c r="A43" s="157"/>
      <c r="B43" s="157"/>
      <c r="C43" s="11"/>
      <c r="D43" s="12" t="s">
        <v>10</v>
      </c>
      <c r="E43" s="9"/>
      <c r="F43" s="25" t="e">
        <f t="shared" ca="1" si="18"/>
        <v>#REF!</v>
      </c>
      <c r="G43" s="24" t="e">
        <f t="shared" ca="1" si="19"/>
        <v>#REF!</v>
      </c>
      <c r="H43" s="102" cm="1">
        <f t="array" aca="1" ref="H43" ca="1">INDIRECT(P$5&amp;"!"&amp;P$6&amp;P43)</f>
        <v>7</v>
      </c>
      <c r="I43" s="102" cm="1">
        <f t="array" aca="1" ref="I43" ca="1">INDIRECT(Q$5&amp;"!"&amp;Q$6&amp;Q43)</f>
        <v>7</v>
      </c>
      <c r="J43" s="28">
        <f t="shared" ca="1" si="1"/>
        <v>100</v>
      </c>
      <c r="K43" s="24" t="e" cm="1">
        <f t="array" aca="1" ref="K43" ca="1">INDIRECT(R$5&amp;"!"&amp;R$6&amp;R43)</f>
        <v>#REF!</v>
      </c>
      <c r="L43" s="24" t="e" cm="1">
        <f t="array" aca="1" ref="L43" ca="1">INDIRECT(S$5&amp;"!"&amp;S$6&amp;S43)</f>
        <v>#REF!</v>
      </c>
      <c r="M43" s="28" t="e">
        <f t="shared" ca="1" si="2"/>
        <v>#REF!</v>
      </c>
      <c r="N43" s="28" t="e">
        <f t="shared" ca="1" si="3"/>
        <v>#REF!</v>
      </c>
      <c r="O43" s="66" t="e">
        <f t="shared" ca="1" si="4"/>
        <v>#REF!</v>
      </c>
      <c r="P43" s="1">
        <f t="shared" si="11"/>
        <v>80</v>
      </c>
      <c r="Q43" s="1">
        <f t="shared" si="11"/>
        <v>80</v>
      </c>
      <c r="R43" s="1">
        <v>43</v>
      </c>
      <c r="S43" s="1">
        <v>43</v>
      </c>
    </row>
    <row r="44" spans="1:19" ht="23.1" customHeight="1" x14ac:dyDescent="0.2">
      <c r="A44" s="157"/>
      <c r="B44" s="157"/>
      <c r="C44" s="11"/>
      <c r="D44" s="12" t="s">
        <v>9</v>
      </c>
      <c r="E44" s="9"/>
      <c r="F44" s="25" t="e">
        <f t="shared" ca="1" si="18"/>
        <v>#REF!</v>
      </c>
      <c r="G44" s="24" t="e">
        <f t="shared" ca="1" si="19"/>
        <v>#REF!</v>
      </c>
      <c r="H44" s="102" cm="1">
        <f t="array" aca="1" ref="H44" ca="1">INDIRECT(P$5&amp;"!"&amp;P$6&amp;P44)</f>
        <v>33</v>
      </c>
      <c r="I44" s="102" cm="1">
        <f t="array" aca="1" ref="I44" ca="1">INDIRECT(Q$5&amp;"!"&amp;Q$6&amp;Q44)</f>
        <v>31</v>
      </c>
      <c r="J44" s="28">
        <f t="shared" ca="1" si="1"/>
        <v>93.939393939393938</v>
      </c>
      <c r="K44" s="24" t="e" cm="1">
        <f t="array" aca="1" ref="K44" ca="1">INDIRECT(R$5&amp;"!"&amp;R$6&amp;R44)</f>
        <v>#REF!</v>
      </c>
      <c r="L44" s="24" t="e" cm="1">
        <f t="array" aca="1" ref="L44" ca="1">INDIRECT(S$5&amp;"!"&amp;S$6&amp;S44)</f>
        <v>#REF!</v>
      </c>
      <c r="M44" s="28" t="e">
        <f t="shared" ca="1" si="2"/>
        <v>#REF!</v>
      </c>
      <c r="N44" s="28" t="e">
        <f t="shared" ca="1" si="3"/>
        <v>#REF!</v>
      </c>
      <c r="O44" s="66" t="e">
        <f t="shared" ca="1" si="4"/>
        <v>#REF!</v>
      </c>
      <c r="P44" s="1">
        <f t="shared" si="11"/>
        <v>82</v>
      </c>
      <c r="Q44" s="1">
        <f t="shared" si="11"/>
        <v>82</v>
      </c>
      <c r="R44" s="1">
        <v>44</v>
      </c>
      <c r="S44" s="1">
        <v>44</v>
      </c>
    </row>
    <row r="45" spans="1:19" ht="23.1" customHeight="1" x14ac:dyDescent="0.2">
      <c r="A45" s="157"/>
      <c r="B45" s="157"/>
      <c r="C45" s="11"/>
      <c r="D45" s="12" t="s">
        <v>8</v>
      </c>
      <c r="E45" s="9"/>
      <c r="F45" s="25" t="e">
        <f t="shared" ca="1" si="18"/>
        <v>#REF!</v>
      </c>
      <c r="G45" s="24" t="e">
        <f t="shared" ca="1" si="19"/>
        <v>#REF!</v>
      </c>
      <c r="H45" s="102" cm="1">
        <f t="array" aca="1" ref="H45" ca="1">INDIRECT(P$5&amp;"!"&amp;P$6&amp;P45)</f>
        <v>5</v>
      </c>
      <c r="I45" s="102" cm="1">
        <f t="array" aca="1" ref="I45" ca="1">INDIRECT(Q$5&amp;"!"&amp;Q$6&amp;Q45)</f>
        <v>3</v>
      </c>
      <c r="J45" s="28">
        <f t="shared" ca="1" si="1"/>
        <v>60</v>
      </c>
      <c r="K45" s="24" t="e" cm="1">
        <f t="array" aca="1" ref="K45" ca="1">INDIRECT(R$5&amp;"!"&amp;R$6&amp;R45)</f>
        <v>#REF!</v>
      </c>
      <c r="L45" s="24" t="e" cm="1">
        <f t="array" aca="1" ref="L45" ca="1">INDIRECT(S$5&amp;"!"&amp;S$6&amp;S45)</f>
        <v>#REF!</v>
      </c>
      <c r="M45" s="28" t="e">
        <f t="shared" ca="1" si="2"/>
        <v>#REF!</v>
      </c>
      <c r="N45" s="28" t="e">
        <f t="shared" ca="1" si="3"/>
        <v>#REF!</v>
      </c>
      <c r="O45" s="66" t="e">
        <f t="shared" ca="1" si="4"/>
        <v>#REF!</v>
      </c>
      <c r="P45" s="1">
        <f t="shared" si="11"/>
        <v>84</v>
      </c>
      <c r="Q45" s="1">
        <f t="shared" si="11"/>
        <v>84</v>
      </c>
      <c r="R45" s="1">
        <v>45</v>
      </c>
      <c r="S45" s="1">
        <v>45</v>
      </c>
    </row>
    <row r="46" spans="1:19" ht="23.1" customHeight="1" x14ac:dyDescent="0.2">
      <c r="A46" s="157"/>
      <c r="B46" s="157"/>
      <c r="C46" s="11"/>
      <c r="D46" s="12" t="s">
        <v>7</v>
      </c>
      <c r="E46" s="9"/>
      <c r="F46" s="25" t="e">
        <f t="shared" ca="1" si="18"/>
        <v>#REF!</v>
      </c>
      <c r="G46" s="24" t="e">
        <f t="shared" ca="1" si="19"/>
        <v>#REF!</v>
      </c>
      <c r="H46" s="102" cm="1">
        <f t="array" aca="1" ref="H46" ca="1">INDIRECT(P$5&amp;"!"&amp;P$6&amp;P46)</f>
        <v>4</v>
      </c>
      <c r="I46" s="102" cm="1">
        <f t="array" aca="1" ref="I46" ca="1">INDIRECT(Q$5&amp;"!"&amp;Q$6&amp;Q46)</f>
        <v>4</v>
      </c>
      <c r="J46" s="28">
        <f t="shared" ca="1" si="1"/>
        <v>100</v>
      </c>
      <c r="K46" s="24" t="e" cm="1">
        <f t="array" aca="1" ref="K46" ca="1">INDIRECT(R$5&amp;"!"&amp;R$6&amp;R46)</f>
        <v>#REF!</v>
      </c>
      <c r="L46" s="24" t="e" cm="1">
        <f t="array" aca="1" ref="L46" ca="1">INDIRECT(S$5&amp;"!"&amp;S$6&amp;S46)</f>
        <v>#REF!</v>
      </c>
      <c r="M46" s="28" t="e">
        <f t="shared" ca="1" si="2"/>
        <v>#REF!</v>
      </c>
      <c r="N46" s="28" t="e">
        <f t="shared" ca="1" si="3"/>
        <v>#REF!</v>
      </c>
      <c r="O46" s="66" t="e">
        <f t="shared" ca="1" si="4"/>
        <v>#REF!</v>
      </c>
      <c r="P46" s="1">
        <f t="shared" si="11"/>
        <v>86</v>
      </c>
      <c r="Q46" s="1">
        <f t="shared" si="11"/>
        <v>86</v>
      </c>
      <c r="R46" s="1">
        <v>46</v>
      </c>
      <c r="S46" s="1">
        <v>46</v>
      </c>
    </row>
    <row r="47" spans="1:19" ht="24" customHeight="1" x14ac:dyDescent="0.2">
      <c r="A47" s="157"/>
      <c r="B47" s="157"/>
      <c r="C47" s="11"/>
      <c r="D47" s="10" t="s">
        <v>6</v>
      </c>
      <c r="E47" s="9"/>
      <c r="F47" s="25" t="e">
        <f t="shared" ca="1" si="18"/>
        <v>#REF!</v>
      </c>
      <c r="G47" s="24" t="e">
        <f t="shared" ca="1" si="19"/>
        <v>#REF!</v>
      </c>
      <c r="H47" s="102" cm="1">
        <f t="array" aca="1" ref="H47" ca="1">INDIRECT(P$5&amp;"!"&amp;P$6&amp;P47)</f>
        <v>13</v>
      </c>
      <c r="I47" s="102" cm="1">
        <f t="array" aca="1" ref="I47" ca="1">INDIRECT(Q$5&amp;"!"&amp;Q$6&amp;Q47)</f>
        <v>13</v>
      </c>
      <c r="J47" s="28">
        <f t="shared" ca="1" si="1"/>
        <v>100</v>
      </c>
      <c r="K47" s="24" t="e" cm="1">
        <f t="array" aca="1" ref="K47" ca="1">INDIRECT(R$5&amp;"!"&amp;R$6&amp;R47)</f>
        <v>#REF!</v>
      </c>
      <c r="L47" s="24" t="e" cm="1">
        <f t="array" aca="1" ref="L47" ca="1">INDIRECT(S$5&amp;"!"&amp;S$6&amp;S47)</f>
        <v>#REF!</v>
      </c>
      <c r="M47" s="28" t="e">
        <f t="shared" ca="1" si="2"/>
        <v>#REF!</v>
      </c>
      <c r="N47" s="28" t="e">
        <f t="shared" ca="1" si="3"/>
        <v>#REF!</v>
      </c>
      <c r="O47" s="66" t="e">
        <f t="shared" ca="1" si="4"/>
        <v>#REF!</v>
      </c>
      <c r="P47" s="1">
        <f t="shared" si="11"/>
        <v>88</v>
      </c>
      <c r="Q47" s="1">
        <f t="shared" si="11"/>
        <v>88</v>
      </c>
      <c r="R47" s="1">
        <v>47</v>
      </c>
      <c r="S47" s="1">
        <v>47</v>
      </c>
    </row>
    <row r="48" spans="1:19" ht="23.1" customHeight="1" x14ac:dyDescent="0.2">
      <c r="A48" s="157"/>
      <c r="B48" s="157"/>
      <c r="C48" s="11"/>
      <c r="D48" s="12" t="s">
        <v>5</v>
      </c>
      <c r="E48" s="9"/>
      <c r="F48" s="25" t="e">
        <f t="shared" ca="1" si="18"/>
        <v>#REF!</v>
      </c>
      <c r="G48" s="24" t="e">
        <f t="shared" ca="1" si="19"/>
        <v>#REF!</v>
      </c>
      <c r="H48" s="102" cm="1">
        <f t="array" aca="1" ref="H48" ca="1">INDIRECT(P$5&amp;"!"&amp;P$6&amp;P48)</f>
        <v>11</v>
      </c>
      <c r="I48" s="102" cm="1">
        <f t="array" aca="1" ref="I48" ca="1">INDIRECT(Q$5&amp;"!"&amp;Q$6&amp;Q48)</f>
        <v>10</v>
      </c>
      <c r="J48" s="28">
        <f t="shared" ca="1" si="1"/>
        <v>90.909090909090907</v>
      </c>
      <c r="K48" s="24" t="e" cm="1">
        <f t="array" aca="1" ref="K48" ca="1">INDIRECT(R$5&amp;"!"&amp;R$6&amp;R48)</f>
        <v>#REF!</v>
      </c>
      <c r="L48" s="24" t="e" cm="1">
        <f t="array" aca="1" ref="L48" ca="1">INDIRECT(S$5&amp;"!"&amp;S$6&amp;S48)</f>
        <v>#REF!</v>
      </c>
      <c r="M48" s="28" t="e">
        <f t="shared" ca="1" si="2"/>
        <v>#REF!</v>
      </c>
      <c r="N48" s="28" t="e">
        <f t="shared" ca="1" si="3"/>
        <v>#REF!</v>
      </c>
      <c r="O48" s="66" t="e">
        <f t="shared" ca="1" si="4"/>
        <v>#REF!</v>
      </c>
      <c r="P48" s="1">
        <f t="shared" si="11"/>
        <v>90</v>
      </c>
      <c r="Q48" s="1">
        <f t="shared" si="11"/>
        <v>90</v>
      </c>
      <c r="R48" s="1">
        <v>48</v>
      </c>
      <c r="S48" s="1">
        <v>48</v>
      </c>
    </row>
    <row r="49" spans="1:19" ht="23.1" customHeight="1" x14ac:dyDescent="0.2">
      <c r="A49" s="157"/>
      <c r="B49" s="157"/>
      <c r="C49" s="11"/>
      <c r="D49" s="12" t="s">
        <v>4</v>
      </c>
      <c r="E49" s="9"/>
      <c r="F49" s="25" t="e">
        <f t="shared" ca="1" si="18"/>
        <v>#REF!</v>
      </c>
      <c r="G49" s="24" t="e">
        <f t="shared" ca="1" si="19"/>
        <v>#REF!</v>
      </c>
      <c r="H49" s="102" cm="1">
        <f t="array" aca="1" ref="H49" ca="1">INDIRECT(P$5&amp;"!"&amp;P$6&amp;P49)</f>
        <v>5</v>
      </c>
      <c r="I49" s="102" cm="1">
        <f t="array" aca="1" ref="I49" ca="1">INDIRECT(Q$5&amp;"!"&amp;Q$6&amp;Q49)</f>
        <v>5</v>
      </c>
      <c r="J49" s="28">
        <f t="shared" ca="1" si="1"/>
        <v>100</v>
      </c>
      <c r="K49" s="24" t="e" cm="1">
        <f t="array" aca="1" ref="K49" ca="1">INDIRECT(R$5&amp;"!"&amp;R$6&amp;R49)</f>
        <v>#REF!</v>
      </c>
      <c r="L49" s="24" t="e" cm="1">
        <f t="array" aca="1" ref="L49" ca="1">INDIRECT(S$5&amp;"!"&amp;S$6&amp;S49)</f>
        <v>#REF!</v>
      </c>
      <c r="M49" s="28" t="e">
        <f t="shared" ca="1" si="2"/>
        <v>#REF!</v>
      </c>
      <c r="N49" s="28" t="e">
        <f t="shared" ca="1" si="3"/>
        <v>#REF!</v>
      </c>
      <c r="O49" s="66" t="e">
        <f t="shared" ca="1" si="4"/>
        <v>#REF!</v>
      </c>
      <c r="P49" s="1">
        <f t="shared" si="11"/>
        <v>92</v>
      </c>
      <c r="Q49" s="1">
        <f t="shared" si="11"/>
        <v>92</v>
      </c>
      <c r="R49" s="1">
        <v>49</v>
      </c>
      <c r="S49" s="1">
        <v>49</v>
      </c>
    </row>
    <row r="50" spans="1:19" ht="23.1" customHeight="1" x14ac:dyDescent="0.2">
      <c r="A50" s="157"/>
      <c r="B50" s="157"/>
      <c r="C50" s="11"/>
      <c r="D50" s="12" t="s">
        <v>3</v>
      </c>
      <c r="E50" s="9"/>
      <c r="F50" s="25" t="e">
        <f t="shared" ca="1" si="18"/>
        <v>#REF!</v>
      </c>
      <c r="G50" s="24" t="e">
        <f t="shared" ca="1" si="19"/>
        <v>#REF!</v>
      </c>
      <c r="H50" s="102" cm="1">
        <f t="array" aca="1" ref="H50" ca="1">INDIRECT(P$5&amp;"!"&amp;P$6&amp;P50)</f>
        <v>22</v>
      </c>
      <c r="I50" s="102" cm="1">
        <f t="array" aca="1" ref="I50" ca="1">INDIRECT(Q$5&amp;"!"&amp;Q$6&amp;Q50)</f>
        <v>21</v>
      </c>
      <c r="J50" s="28">
        <f t="shared" ca="1" si="1"/>
        <v>95.454545454545453</v>
      </c>
      <c r="K50" s="24" t="e" cm="1">
        <f t="array" aca="1" ref="K50" ca="1">INDIRECT(R$5&amp;"!"&amp;R$6&amp;R50)</f>
        <v>#REF!</v>
      </c>
      <c r="L50" s="24" t="e" cm="1">
        <f t="array" aca="1" ref="L50" ca="1">INDIRECT(S$5&amp;"!"&amp;S$6&amp;S50)</f>
        <v>#REF!</v>
      </c>
      <c r="M50" s="28" t="e">
        <f t="shared" ca="1" si="2"/>
        <v>#REF!</v>
      </c>
      <c r="N50" s="28" t="e">
        <f t="shared" ca="1" si="3"/>
        <v>#REF!</v>
      </c>
      <c r="O50" s="66" t="e">
        <f t="shared" ca="1" si="4"/>
        <v>#REF!</v>
      </c>
      <c r="P50" s="1">
        <f t="shared" si="11"/>
        <v>94</v>
      </c>
      <c r="Q50" s="1">
        <f t="shared" si="11"/>
        <v>94</v>
      </c>
      <c r="R50" s="1">
        <v>50</v>
      </c>
      <c r="S50" s="1">
        <v>50</v>
      </c>
    </row>
    <row r="51" spans="1:19" ht="23.1" customHeight="1" x14ac:dyDescent="0.2">
      <c r="A51" s="157"/>
      <c r="B51" s="157"/>
      <c r="C51" s="11"/>
      <c r="D51" s="12" t="s">
        <v>2</v>
      </c>
      <c r="E51" s="9"/>
      <c r="F51" s="25" t="e">
        <f t="shared" ca="1" si="18"/>
        <v>#REF!</v>
      </c>
      <c r="G51" s="24" t="e">
        <f t="shared" ca="1" si="19"/>
        <v>#REF!</v>
      </c>
      <c r="H51" s="102" cm="1">
        <f t="array" aca="1" ref="H51" ca="1">INDIRECT(P$5&amp;"!"&amp;P$6&amp;P51)</f>
        <v>326</v>
      </c>
      <c r="I51" s="102" cm="1">
        <f t="array" aca="1" ref="I51" ca="1">INDIRECT(Q$5&amp;"!"&amp;Q$6&amp;Q51)</f>
        <v>319</v>
      </c>
      <c r="J51" s="28">
        <f t="shared" ca="1" si="1"/>
        <v>97.852760736196316</v>
      </c>
      <c r="K51" s="24" t="e" cm="1">
        <f t="array" aca="1" ref="K51" ca="1">INDIRECT(R$5&amp;"!"&amp;R$6&amp;R51)</f>
        <v>#REF!</v>
      </c>
      <c r="L51" s="24" t="e" cm="1">
        <f t="array" aca="1" ref="L51" ca="1">INDIRECT(S$5&amp;"!"&amp;S$6&amp;S51)</f>
        <v>#REF!</v>
      </c>
      <c r="M51" s="28" t="e">
        <f t="shared" ca="1" si="2"/>
        <v>#REF!</v>
      </c>
      <c r="N51" s="28" t="e">
        <f t="shared" ca="1" si="3"/>
        <v>#REF!</v>
      </c>
      <c r="O51" s="66" t="e">
        <f t="shared" ca="1" si="4"/>
        <v>#REF!</v>
      </c>
      <c r="P51" s="1">
        <f t="shared" si="11"/>
        <v>96</v>
      </c>
      <c r="Q51" s="1">
        <f t="shared" si="11"/>
        <v>96</v>
      </c>
      <c r="R51" s="1">
        <v>51</v>
      </c>
      <c r="S51" s="1">
        <v>51</v>
      </c>
    </row>
    <row r="52" spans="1:19" ht="23.1" customHeight="1" x14ac:dyDescent="0.2">
      <c r="A52" s="157"/>
      <c r="B52" s="157"/>
      <c r="C52" s="11"/>
      <c r="D52" s="12" t="s">
        <v>1</v>
      </c>
      <c r="E52" s="9"/>
      <c r="F52" s="25" t="e">
        <f t="shared" ca="1" si="18"/>
        <v>#REF!</v>
      </c>
      <c r="G52" s="24" t="e">
        <f t="shared" ca="1" si="19"/>
        <v>#REF!</v>
      </c>
      <c r="H52" s="102" cm="1">
        <f t="array" aca="1" ref="H52" ca="1">INDIRECT(P$5&amp;"!"&amp;P$6&amp;P52)</f>
        <v>11</v>
      </c>
      <c r="I52" s="102" cm="1">
        <f t="array" aca="1" ref="I52" ca="1">INDIRECT(Q$5&amp;"!"&amp;Q$6&amp;Q52)</f>
        <v>11</v>
      </c>
      <c r="J52" s="28">
        <f t="shared" ca="1" si="1"/>
        <v>100</v>
      </c>
      <c r="K52" s="24" t="e" cm="1">
        <f t="array" aca="1" ref="K52" ca="1">INDIRECT(R$5&amp;"!"&amp;R$6&amp;R52)</f>
        <v>#REF!</v>
      </c>
      <c r="L52" s="24" t="e" cm="1">
        <f t="array" aca="1" ref="L52" ca="1">INDIRECT(S$5&amp;"!"&amp;S$6&amp;S52)</f>
        <v>#REF!</v>
      </c>
      <c r="M52" s="28" t="e">
        <f t="shared" ca="1" si="2"/>
        <v>#REF!</v>
      </c>
      <c r="N52" s="28" t="e">
        <f t="shared" ca="1" si="3"/>
        <v>#REF!</v>
      </c>
      <c r="O52" s="66" t="e">
        <f t="shared" ca="1" si="4"/>
        <v>#REF!</v>
      </c>
      <c r="P52" s="1">
        <f t="shared" si="11"/>
        <v>98</v>
      </c>
      <c r="Q52" s="1">
        <f t="shared" si="11"/>
        <v>98</v>
      </c>
      <c r="R52" s="1">
        <v>52</v>
      </c>
      <c r="S52" s="1">
        <v>52</v>
      </c>
    </row>
    <row r="53" spans="1:19" ht="24" customHeight="1" x14ac:dyDescent="0.2">
      <c r="A53" s="158"/>
      <c r="B53" s="158"/>
      <c r="C53" s="11"/>
      <c r="D53" s="10" t="s">
        <v>0</v>
      </c>
      <c r="E53" s="9"/>
      <c r="F53" s="25" t="e">
        <f t="shared" ca="1" si="18"/>
        <v>#REF!</v>
      </c>
      <c r="G53" s="24" t="e">
        <f t="shared" ca="1" si="19"/>
        <v>#REF!</v>
      </c>
      <c r="H53" s="102" cm="1">
        <f t="array" aca="1" ref="H53" ca="1">INDIRECT(P$5&amp;"!"&amp;P$6&amp;P53)</f>
        <v>28</v>
      </c>
      <c r="I53" s="102" cm="1">
        <f t="array" aca="1" ref="I53" ca="1">INDIRECT(Q$5&amp;"!"&amp;Q$6&amp;Q53)</f>
        <v>28</v>
      </c>
      <c r="J53" s="28">
        <f t="shared" ca="1" si="1"/>
        <v>100</v>
      </c>
      <c r="K53" s="24" t="e" cm="1">
        <f t="array" aca="1" ref="K53" ca="1">INDIRECT(R$5&amp;"!"&amp;R$6&amp;R53)</f>
        <v>#REF!</v>
      </c>
      <c r="L53" s="24" t="e" cm="1">
        <f t="array" aca="1" ref="L53" ca="1">INDIRECT(S$5&amp;"!"&amp;S$6&amp;S53)</f>
        <v>#REF!</v>
      </c>
      <c r="M53" s="28" t="e">
        <f t="shared" ca="1" si="2"/>
        <v>#REF!</v>
      </c>
      <c r="N53" s="28" t="e">
        <f t="shared" ca="1" si="3"/>
        <v>#REF!</v>
      </c>
      <c r="O53" s="66" t="e">
        <f t="shared" ca="1" si="4"/>
        <v>#REF!</v>
      </c>
      <c r="P53" s="1">
        <f t="shared" si="11"/>
        <v>100</v>
      </c>
      <c r="Q53" s="1">
        <f t="shared" si="11"/>
        <v>100</v>
      </c>
      <c r="R53" s="1">
        <v>53</v>
      </c>
      <c r="S53" s="1">
        <v>53</v>
      </c>
    </row>
    <row r="60" spans="1:19" x14ac:dyDescent="0.2">
      <c r="D60" s="3"/>
    </row>
    <row r="62" spans="1:19" x14ac:dyDescent="0.2">
      <c r="D62" s="3"/>
    </row>
    <row r="64" spans="1:19" ht="13.5" customHeight="1" x14ac:dyDescent="0.2">
      <c r="D64" s="4"/>
    </row>
    <row r="65" spans="4:4" ht="13.5" customHeight="1" x14ac:dyDescent="0.2"/>
    <row r="66" spans="4:4" x14ac:dyDescent="0.2">
      <c r="D66" s="3"/>
    </row>
    <row r="68" spans="4:4" x14ac:dyDescent="0.2">
      <c r="D68" s="3"/>
    </row>
    <row r="70" spans="4:4" x14ac:dyDescent="0.2">
      <c r="D70" s="3"/>
    </row>
    <row r="72" spans="4:4" x14ac:dyDescent="0.2">
      <c r="D72" s="3"/>
    </row>
    <row r="76" spans="4:4" ht="12.75" customHeight="1" x14ac:dyDescent="0.2"/>
    <row r="77" spans="4:4" ht="12.75" customHeight="1" x14ac:dyDescent="0.2"/>
  </sheetData>
  <mergeCells count="25">
    <mergeCell ref="A13:A53"/>
    <mergeCell ref="B13:B37"/>
    <mergeCell ref="B38:B53"/>
    <mergeCell ref="F3:G3"/>
    <mergeCell ref="A7:E7"/>
    <mergeCell ref="A3:E6"/>
    <mergeCell ref="A8:A12"/>
    <mergeCell ref="B12:E12"/>
    <mergeCell ref="B9:E9"/>
    <mergeCell ref="B10:E10"/>
    <mergeCell ref="B11:E11"/>
    <mergeCell ref="B8:E8"/>
    <mergeCell ref="N3:O3"/>
    <mergeCell ref="F4:F6"/>
    <mergeCell ref="G4:G6"/>
    <mergeCell ref="N4:N6"/>
    <mergeCell ref="O4:O6"/>
    <mergeCell ref="H3:H6"/>
    <mergeCell ref="K3:K6"/>
    <mergeCell ref="I3:J3"/>
    <mergeCell ref="M4:M6"/>
    <mergeCell ref="I4:I6"/>
    <mergeCell ref="J4:J6"/>
    <mergeCell ref="L4:L6"/>
    <mergeCell ref="L3:M3"/>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432</v>
      </c>
    </row>
    <row r="3" spans="1:16" ht="18" customHeight="1" x14ac:dyDescent="0.2">
      <c r="A3" s="170" t="s">
        <v>63</v>
      </c>
      <c r="B3" s="171"/>
      <c r="C3" s="171"/>
      <c r="D3" s="171"/>
      <c r="E3" s="172"/>
      <c r="F3" s="179" t="s">
        <v>126</v>
      </c>
      <c r="G3" s="186" t="s">
        <v>492</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625</v>
      </c>
      <c r="H7" s="6">
        <f t="shared" ref="H7:H53" si="0">IF(G7=0,0,G7/$F7*100)</f>
        <v>67.934782608695656</v>
      </c>
      <c r="I7" s="13">
        <f>SUM(I8:I12)</f>
        <v>197</v>
      </c>
      <c r="J7" s="6">
        <f t="shared" ref="J7:J53" si="1">IF(I7=0,0,I7/$F7*100)</f>
        <v>21.413043478260871</v>
      </c>
      <c r="K7" s="13">
        <f>SUM(K8:K12)</f>
        <v>86</v>
      </c>
      <c r="L7" s="6">
        <f t="shared" ref="L7:L53" si="2">IF(K7=0,0,K7/$F7*100)</f>
        <v>9.3478260869565215</v>
      </c>
      <c r="M7" s="13">
        <f>SUM(M8:M12)</f>
        <v>10</v>
      </c>
      <c r="N7" s="6">
        <f t="shared" ref="N7:N53" si="3">IF(M7=0,0,M7/$F7*100)</f>
        <v>1.0869565217391304</v>
      </c>
      <c r="O7" s="13">
        <f>SUM(O8:O12)</f>
        <v>2</v>
      </c>
      <c r="P7" s="6">
        <f t="shared" ref="P7:P53" si="4">IF(O7=0,0,O7/$F7*100)</f>
        <v>0.21739130434782608</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108</v>
      </c>
      <c r="H9" s="6">
        <f t="shared" si="0"/>
        <v>79.411764705882348</v>
      </c>
      <c r="I9" s="13">
        <v>28</v>
      </c>
      <c r="J9" s="6">
        <f t="shared" si="1"/>
        <v>20.588235294117645</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117</v>
      </c>
      <c r="H10" s="6">
        <f t="shared" si="0"/>
        <v>46.987951807228917</v>
      </c>
      <c r="I10" s="13">
        <v>100</v>
      </c>
      <c r="J10" s="6">
        <f t="shared" si="1"/>
        <v>40.160642570281126</v>
      </c>
      <c r="K10" s="13">
        <v>32</v>
      </c>
      <c r="L10" s="6">
        <f t="shared" si="2"/>
        <v>12.851405622489958</v>
      </c>
      <c r="M10" s="13">
        <v>0</v>
      </c>
      <c r="N10" s="6">
        <f t="shared" si="3"/>
        <v>0</v>
      </c>
      <c r="O10" s="13">
        <v>0</v>
      </c>
      <c r="P10" s="6">
        <f t="shared" si="4"/>
        <v>0</v>
      </c>
    </row>
    <row r="11" spans="1:16" ht="23.1" customHeight="1" x14ac:dyDescent="0.2">
      <c r="A11" s="160"/>
      <c r="B11" s="162" t="s">
        <v>44</v>
      </c>
      <c r="C11" s="163"/>
      <c r="D11" s="163"/>
      <c r="E11" s="164"/>
      <c r="F11" s="8">
        <f t="shared" si="5"/>
        <v>72</v>
      </c>
      <c r="G11" s="7">
        <v>30</v>
      </c>
      <c r="H11" s="6">
        <f t="shared" si="0"/>
        <v>41.666666666666671</v>
      </c>
      <c r="I11" s="13">
        <v>20</v>
      </c>
      <c r="J11" s="6">
        <f t="shared" si="1"/>
        <v>27.777777777777779</v>
      </c>
      <c r="K11" s="13">
        <v>17</v>
      </c>
      <c r="L11" s="6">
        <f t="shared" si="2"/>
        <v>23.611111111111111</v>
      </c>
      <c r="M11" s="13">
        <v>5</v>
      </c>
      <c r="N11" s="6">
        <f t="shared" si="3"/>
        <v>6.9444444444444446</v>
      </c>
      <c r="O11" s="13">
        <v>0</v>
      </c>
      <c r="P11" s="6">
        <f t="shared" si="4"/>
        <v>0</v>
      </c>
    </row>
    <row r="12" spans="1:16" ht="23.1" customHeight="1" x14ac:dyDescent="0.2">
      <c r="A12" s="161"/>
      <c r="B12" s="162" t="s">
        <v>43</v>
      </c>
      <c r="C12" s="163"/>
      <c r="D12" s="163"/>
      <c r="E12" s="164"/>
      <c r="F12" s="8">
        <f t="shared" si="5"/>
        <v>201</v>
      </c>
      <c r="G12" s="7">
        <v>108</v>
      </c>
      <c r="H12" s="6">
        <f t="shared" si="0"/>
        <v>53.731343283582092</v>
      </c>
      <c r="I12" s="13">
        <v>49</v>
      </c>
      <c r="J12" s="6">
        <f t="shared" si="1"/>
        <v>24.378109452736318</v>
      </c>
      <c r="K12" s="13">
        <v>37</v>
      </c>
      <c r="L12" s="6">
        <f t="shared" si="2"/>
        <v>18.407960199004975</v>
      </c>
      <c r="M12" s="13">
        <v>5</v>
      </c>
      <c r="N12" s="6">
        <f t="shared" si="3"/>
        <v>2.4875621890547266</v>
      </c>
      <c r="O12" s="13">
        <v>2</v>
      </c>
      <c r="P12" s="6">
        <f t="shared" si="4"/>
        <v>0.99502487562189057</v>
      </c>
    </row>
    <row r="13" spans="1:16" ht="23.1" customHeight="1" x14ac:dyDescent="0.2">
      <c r="A13" s="156" t="s">
        <v>42</v>
      </c>
      <c r="B13" s="156" t="s">
        <v>41</v>
      </c>
      <c r="C13" s="11"/>
      <c r="D13" s="12" t="s">
        <v>15</v>
      </c>
      <c r="E13" s="9"/>
      <c r="F13" s="8">
        <f t="shared" si="5"/>
        <v>239</v>
      </c>
      <c r="G13" s="7">
        <f>SUM(G14:G37)</f>
        <v>77</v>
      </c>
      <c r="H13" s="6">
        <f>IF(G13=0,0,G13/$F13*100)</f>
        <v>32.21757322175732</v>
      </c>
      <c r="I13" s="7">
        <f>SUM(I14:I37)</f>
        <v>93</v>
      </c>
      <c r="J13" s="6">
        <f t="shared" si="1"/>
        <v>38.912133891213394</v>
      </c>
      <c r="K13" s="7">
        <f>SUM(K14:K37)</f>
        <v>57</v>
      </c>
      <c r="L13" s="6">
        <f t="shared" si="2"/>
        <v>23.84937238493724</v>
      </c>
      <c r="M13" s="7">
        <f>SUM(M14:M37)</f>
        <v>10</v>
      </c>
      <c r="N13" s="6">
        <f t="shared" si="3"/>
        <v>4.1841004184100417</v>
      </c>
      <c r="O13" s="7">
        <f>SUM(O14:O37)</f>
        <v>2</v>
      </c>
      <c r="P13" s="6">
        <f t="shared" si="4"/>
        <v>0.83682008368200833</v>
      </c>
    </row>
    <row r="14" spans="1:16" ht="23.1" customHeight="1" x14ac:dyDescent="0.2">
      <c r="A14" s="157"/>
      <c r="B14" s="157"/>
      <c r="C14" s="11"/>
      <c r="D14" s="12" t="s">
        <v>40</v>
      </c>
      <c r="E14" s="9"/>
      <c r="F14" s="8">
        <f t="shared" si="5"/>
        <v>32</v>
      </c>
      <c r="G14" s="7">
        <v>15</v>
      </c>
      <c r="H14" s="6">
        <f t="shared" ref="H14:H37" si="6">IF(G14=0,0,G14/$F14*100)</f>
        <v>46.875</v>
      </c>
      <c r="I14" s="13">
        <v>15</v>
      </c>
      <c r="J14" s="6">
        <f t="shared" si="1"/>
        <v>46.875</v>
      </c>
      <c r="K14" s="13">
        <v>2</v>
      </c>
      <c r="L14" s="6">
        <f t="shared" si="2"/>
        <v>6.25</v>
      </c>
      <c r="M14" s="13">
        <v>0</v>
      </c>
      <c r="N14" s="6">
        <f t="shared" si="3"/>
        <v>0</v>
      </c>
      <c r="O14" s="13">
        <v>0</v>
      </c>
      <c r="P14" s="6">
        <f t="shared" si="4"/>
        <v>0</v>
      </c>
    </row>
    <row r="15" spans="1:16" ht="23.1" customHeight="1" x14ac:dyDescent="0.2">
      <c r="A15" s="157"/>
      <c r="B15" s="157"/>
      <c r="C15" s="11"/>
      <c r="D15" s="12" t="s">
        <v>39</v>
      </c>
      <c r="E15" s="9"/>
      <c r="F15" s="8">
        <f t="shared" si="5"/>
        <v>4</v>
      </c>
      <c r="G15" s="7">
        <v>1</v>
      </c>
      <c r="H15" s="6">
        <f t="shared" si="6"/>
        <v>25</v>
      </c>
      <c r="I15" s="13">
        <v>3</v>
      </c>
      <c r="J15" s="6">
        <f t="shared" si="1"/>
        <v>75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9</v>
      </c>
      <c r="H16" s="6">
        <f t="shared" si="6"/>
        <v>81.818181818181827</v>
      </c>
      <c r="I16" s="13">
        <v>2</v>
      </c>
      <c r="J16" s="6">
        <f t="shared" si="1"/>
        <v>18.181818181818183</v>
      </c>
      <c r="K16" s="13">
        <v>0</v>
      </c>
      <c r="L16" s="6">
        <f t="shared" si="2"/>
        <v>0</v>
      </c>
      <c r="M16" s="13">
        <v>0</v>
      </c>
      <c r="N16" s="6">
        <f t="shared" si="3"/>
        <v>0</v>
      </c>
      <c r="O16" s="13">
        <v>0</v>
      </c>
      <c r="P16" s="6">
        <f t="shared" si="4"/>
        <v>0</v>
      </c>
    </row>
    <row r="17" spans="1:16" ht="23.1" customHeight="1" x14ac:dyDescent="0.2">
      <c r="A17" s="157"/>
      <c r="B17" s="157"/>
      <c r="C17" s="11"/>
      <c r="D17" s="12" t="s">
        <v>37</v>
      </c>
      <c r="E17" s="9"/>
      <c r="F17" s="8">
        <f t="shared" si="5"/>
        <v>2</v>
      </c>
      <c r="G17" s="7">
        <v>1</v>
      </c>
      <c r="H17" s="6">
        <f t="shared" si="6"/>
        <v>50</v>
      </c>
      <c r="I17" s="13">
        <v>1</v>
      </c>
      <c r="J17" s="6">
        <f t="shared" si="1"/>
        <v>50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1</v>
      </c>
      <c r="H18" s="6">
        <f t="shared" si="6"/>
        <v>16.666666666666664</v>
      </c>
      <c r="I18" s="13">
        <v>4</v>
      </c>
      <c r="J18" s="6">
        <f t="shared" si="1"/>
        <v>66.666666666666657</v>
      </c>
      <c r="K18" s="13">
        <v>1</v>
      </c>
      <c r="L18" s="6">
        <f t="shared" si="2"/>
        <v>16.666666666666664</v>
      </c>
      <c r="M18" s="13">
        <v>0</v>
      </c>
      <c r="N18" s="6">
        <f t="shared" si="3"/>
        <v>0</v>
      </c>
      <c r="O18" s="13">
        <v>0</v>
      </c>
      <c r="P18" s="6">
        <f t="shared" si="4"/>
        <v>0</v>
      </c>
    </row>
    <row r="19" spans="1:16" ht="23.1" customHeight="1" x14ac:dyDescent="0.2">
      <c r="A19" s="157"/>
      <c r="B19" s="157"/>
      <c r="C19" s="11"/>
      <c r="D19" s="12" t="s">
        <v>35</v>
      </c>
      <c r="E19" s="9"/>
      <c r="F19" s="8">
        <f t="shared" si="5"/>
        <v>1</v>
      </c>
      <c r="G19" s="7">
        <v>0</v>
      </c>
      <c r="H19" s="6">
        <f t="shared" si="6"/>
        <v>0</v>
      </c>
      <c r="I19" s="13">
        <v>1</v>
      </c>
      <c r="J19" s="6">
        <f t="shared" si="1"/>
        <v>100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2</v>
      </c>
      <c r="H20" s="6">
        <f t="shared" si="6"/>
        <v>25</v>
      </c>
      <c r="I20" s="13">
        <v>6</v>
      </c>
      <c r="J20" s="6">
        <f t="shared" si="1"/>
        <v>75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1</v>
      </c>
      <c r="H21" s="6">
        <f t="shared" si="6"/>
        <v>14.285714285714285</v>
      </c>
      <c r="I21" s="13">
        <v>1</v>
      </c>
      <c r="J21" s="6">
        <f t="shared" si="1"/>
        <v>14.285714285714285</v>
      </c>
      <c r="K21" s="13">
        <v>4</v>
      </c>
      <c r="L21" s="6">
        <f t="shared" si="2"/>
        <v>57.142857142857139</v>
      </c>
      <c r="M21" s="13">
        <v>1</v>
      </c>
      <c r="N21" s="6">
        <f t="shared" si="3"/>
        <v>14.285714285714285</v>
      </c>
      <c r="O21" s="13">
        <v>0</v>
      </c>
      <c r="P21" s="6">
        <f t="shared" si="4"/>
        <v>0</v>
      </c>
    </row>
    <row r="22" spans="1:16" ht="23.1" customHeight="1" x14ac:dyDescent="0.2">
      <c r="A22" s="157"/>
      <c r="B22" s="157"/>
      <c r="C22" s="11"/>
      <c r="D22" s="12" t="s">
        <v>32</v>
      </c>
      <c r="E22" s="9"/>
      <c r="F22" s="8">
        <f t="shared" si="5"/>
        <v>1</v>
      </c>
      <c r="G22" s="7">
        <v>0</v>
      </c>
      <c r="H22" s="6">
        <f t="shared" si="6"/>
        <v>0</v>
      </c>
      <c r="I22" s="13">
        <v>1</v>
      </c>
      <c r="J22" s="6">
        <f t="shared" si="1"/>
        <v>100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3</v>
      </c>
      <c r="J23" s="6">
        <f t="shared" si="1"/>
        <v>33.333333333333329</v>
      </c>
      <c r="K23" s="13">
        <v>2</v>
      </c>
      <c r="L23" s="6">
        <f t="shared" si="2"/>
        <v>22.222222222222221</v>
      </c>
      <c r="M23" s="13">
        <v>0</v>
      </c>
      <c r="N23" s="6">
        <f t="shared" si="3"/>
        <v>0</v>
      </c>
      <c r="O23" s="13">
        <v>0</v>
      </c>
      <c r="P23" s="6">
        <f t="shared" si="4"/>
        <v>0</v>
      </c>
    </row>
    <row r="24" spans="1:16" ht="23.1" customHeight="1" x14ac:dyDescent="0.2">
      <c r="A24" s="157"/>
      <c r="B24" s="157"/>
      <c r="C24" s="11"/>
      <c r="D24" s="12" t="s">
        <v>30</v>
      </c>
      <c r="E24" s="9"/>
      <c r="F24" s="8">
        <f t="shared" si="5"/>
        <v>1</v>
      </c>
      <c r="G24" s="7">
        <v>0</v>
      </c>
      <c r="H24" s="6">
        <f t="shared" si="6"/>
        <v>0</v>
      </c>
      <c r="I24" s="13">
        <v>1</v>
      </c>
      <c r="J24" s="6">
        <f t="shared" si="1"/>
        <v>100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1</v>
      </c>
      <c r="J25" s="6">
        <f t="shared" si="1"/>
        <v>50</v>
      </c>
      <c r="K25" s="13">
        <v>1</v>
      </c>
      <c r="L25" s="6">
        <f t="shared" si="2"/>
        <v>50</v>
      </c>
      <c r="M25" s="13">
        <v>0</v>
      </c>
      <c r="N25" s="6">
        <f t="shared" si="3"/>
        <v>0</v>
      </c>
      <c r="O25" s="13">
        <v>0</v>
      </c>
      <c r="P25" s="6">
        <f t="shared" si="4"/>
        <v>0</v>
      </c>
    </row>
    <row r="26" spans="1:16" ht="23.1" customHeight="1" x14ac:dyDescent="0.2">
      <c r="A26" s="157"/>
      <c r="B26" s="157"/>
      <c r="C26" s="11"/>
      <c r="D26" s="12" t="s">
        <v>28</v>
      </c>
      <c r="E26" s="9"/>
      <c r="F26" s="8">
        <f t="shared" si="5"/>
        <v>11</v>
      </c>
      <c r="G26" s="7">
        <v>4</v>
      </c>
      <c r="H26" s="6">
        <f t="shared" si="6"/>
        <v>36.363636363636367</v>
      </c>
      <c r="I26" s="13">
        <v>3</v>
      </c>
      <c r="J26" s="6">
        <f t="shared" si="1"/>
        <v>27.27272727272727</v>
      </c>
      <c r="K26" s="13">
        <v>2</v>
      </c>
      <c r="L26" s="6">
        <f t="shared" si="2"/>
        <v>18.181818181818183</v>
      </c>
      <c r="M26" s="13">
        <v>2</v>
      </c>
      <c r="N26" s="6">
        <f t="shared" si="3"/>
        <v>18.181818181818183</v>
      </c>
      <c r="O26" s="13">
        <v>0</v>
      </c>
      <c r="P26" s="6">
        <f t="shared" si="4"/>
        <v>0</v>
      </c>
    </row>
    <row r="27" spans="1:16" ht="23.1" customHeight="1" x14ac:dyDescent="0.2">
      <c r="A27" s="157"/>
      <c r="B27" s="157"/>
      <c r="C27" s="11"/>
      <c r="D27" s="12" t="s">
        <v>27</v>
      </c>
      <c r="E27" s="9"/>
      <c r="F27" s="8">
        <f t="shared" si="5"/>
        <v>4</v>
      </c>
      <c r="G27" s="7">
        <v>1</v>
      </c>
      <c r="H27" s="6">
        <f t="shared" si="6"/>
        <v>25</v>
      </c>
      <c r="I27" s="13">
        <v>2</v>
      </c>
      <c r="J27" s="6">
        <f t="shared" si="1"/>
        <v>50</v>
      </c>
      <c r="K27" s="13">
        <v>1</v>
      </c>
      <c r="L27" s="6">
        <f t="shared" si="2"/>
        <v>25</v>
      </c>
      <c r="M27" s="13">
        <v>0</v>
      </c>
      <c r="N27" s="6">
        <f t="shared" si="3"/>
        <v>0</v>
      </c>
      <c r="O27" s="13">
        <v>0</v>
      </c>
      <c r="P27" s="6">
        <f t="shared" si="4"/>
        <v>0</v>
      </c>
    </row>
    <row r="28" spans="1:16" ht="23.1" customHeight="1" x14ac:dyDescent="0.2">
      <c r="A28" s="157"/>
      <c r="B28" s="157"/>
      <c r="C28" s="11"/>
      <c r="D28" s="12" t="s">
        <v>26</v>
      </c>
      <c r="E28" s="9"/>
      <c r="F28" s="8">
        <f t="shared" si="5"/>
        <v>5</v>
      </c>
      <c r="G28" s="7">
        <v>1</v>
      </c>
      <c r="H28" s="6">
        <f t="shared" si="6"/>
        <v>20</v>
      </c>
      <c r="I28" s="13">
        <v>1</v>
      </c>
      <c r="J28" s="6">
        <f t="shared" si="1"/>
        <v>20</v>
      </c>
      <c r="K28" s="13">
        <v>2</v>
      </c>
      <c r="L28" s="6">
        <f t="shared" si="2"/>
        <v>40</v>
      </c>
      <c r="M28" s="13">
        <v>1</v>
      </c>
      <c r="N28" s="6">
        <f t="shared" si="3"/>
        <v>20</v>
      </c>
      <c r="O28" s="13">
        <v>0</v>
      </c>
      <c r="P28" s="6">
        <f t="shared" si="4"/>
        <v>0</v>
      </c>
    </row>
    <row r="29" spans="1:16" ht="23.1" customHeight="1" x14ac:dyDescent="0.2">
      <c r="A29" s="157"/>
      <c r="B29" s="157"/>
      <c r="C29" s="11"/>
      <c r="D29" s="12" t="s">
        <v>25</v>
      </c>
      <c r="E29" s="9"/>
      <c r="F29" s="8">
        <f t="shared" si="5"/>
        <v>13</v>
      </c>
      <c r="G29" s="7">
        <v>6</v>
      </c>
      <c r="H29" s="6">
        <f t="shared" si="6"/>
        <v>46.153846153846153</v>
      </c>
      <c r="I29" s="13">
        <v>5</v>
      </c>
      <c r="J29" s="6">
        <f t="shared" si="1"/>
        <v>38.461538461538467</v>
      </c>
      <c r="K29" s="13">
        <v>2</v>
      </c>
      <c r="L29" s="6">
        <f t="shared" si="2"/>
        <v>15.384615384615385</v>
      </c>
      <c r="M29" s="13">
        <v>0</v>
      </c>
      <c r="N29" s="6">
        <f t="shared" si="3"/>
        <v>0</v>
      </c>
      <c r="O29" s="13">
        <v>0</v>
      </c>
      <c r="P29" s="6">
        <f t="shared" si="4"/>
        <v>0</v>
      </c>
    </row>
    <row r="30" spans="1:16" ht="23.1" customHeight="1" x14ac:dyDescent="0.2">
      <c r="A30" s="157"/>
      <c r="B30" s="157"/>
      <c r="C30" s="11"/>
      <c r="D30" s="12" t="s">
        <v>24</v>
      </c>
      <c r="E30" s="9"/>
      <c r="F30" s="8">
        <f t="shared" si="5"/>
        <v>5</v>
      </c>
      <c r="G30" s="7">
        <v>1</v>
      </c>
      <c r="H30" s="6">
        <f t="shared" si="6"/>
        <v>20</v>
      </c>
      <c r="I30" s="13">
        <v>3</v>
      </c>
      <c r="J30" s="6">
        <f t="shared" si="1"/>
        <v>60</v>
      </c>
      <c r="K30" s="13">
        <v>0</v>
      </c>
      <c r="L30" s="6">
        <f t="shared" si="2"/>
        <v>0</v>
      </c>
      <c r="M30" s="13">
        <v>0</v>
      </c>
      <c r="N30" s="6">
        <f t="shared" si="3"/>
        <v>0</v>
      </c>
      <c r="O30" s="13">
        <v>1</v>
      </c>
      <c r="P30" s="6">
        <f t="shared" si="4"/>
        <v>20</v>
      </c>
    </row>
    <row r="31" spans="1:16" ht="23.1" customHeight="1" x14ac:dyDescent="0.2">
      <c r="A31" s="157"/>
      <c r="B31" s="157"/>
      <c r="C31" s="11"/>
      <c r="D31" s="12" t="s">
        <v>23</v>
      </c>
      <c r="E31" s="9"/>
      <c r="F31" s="8">
        <f t="shared" si="5"/>
        <v>33</v>
      </c>
      <c r="G31" s="7">
        <v>9</v>
      </c>
      <c r="H31" s="6">
        <f t="shared" si="6"/>
        <v>27.27272727272727</v>
      </c>
      <c r="I31" s="13">
        <v>16</v>
      </c>
      <c r="J31" s="6">
        <f t="shared" si="1"/>
        <v>48.484848484848484</v>
      </c>
      <c r="K31" s="13">
        <v>8</v>
      </c>
      <c r="L31" s="6">
        <f t="shared" si="2"/>
        <v>24.242424242424242</v>
      </c>
      <c r="M31" s="13">
        <v>0</v>
      </c>
      <c r="N31" s="6">
        <f t="shared" si="3"/>
        <v>0</v>
      </c>
      <c r="O31" s="13">
        <v>0</v>
      </c>
      <c r="P31" s="6">
        <f t="shared" si="4"/>
        <v>0</v>
      </c>
    </row>
    <row r="32" spans="1:16" ht="23.1" customHeight="1" x14ac:dyDescent="0.2">
      <c r="A32" s="157"/>
      <c r="B32" s="157"/>
      <c r="C32" s="11"/>
      <c r="D32" s="12" t="s">
        <v>22</v>
      </c>
      <c r="E32" s="9"/>
      <c r="F32" s="8">
        <f t="shared" si="5"/>
        <v>5</v>
      </c>
      <c r="G32" s="7">
        <v>2</v>
      </c>
      <c r="H32" s="6">
        <f t="shared" si="6"/>
        <v>40</v>
      </c>
      <c r="I32" s="13">
        <v>2</v>
      </c>
      <c r="J32" s="6">
        <f t="shared" si="1"/>
        <v>40</v>
      </c>
      <c r="K32" s="13">
        <v>1</v>
      </c>
      <c r="L32" s="6">
        <f t="shared" si="2"/>
        <v>20</v>
      </c>
      <c r="M32" s="13">
        <v>0</v>
      </c>
      <c r="N32" s="6">
        <f t="shared" si="3"/>
        <v>0</v>
      </c>
      <c r="O32" s="13">
        <v>0</v>
      </c>
      <c r="P32" s="6">
        <f t="shared" si="4"/>
        <v>0</v>
      </c>
    </row>
    <row r="33" spans="1:16" ht="24" customHeight="1" x14ac:dyDescent="0.2">
      <c r="A33" s="157"/>
      <c r="B33" s="157"/>
      <c r="C33" s="11"/>
      <c r="D33" s="12" t="s">
        <v>21</v>
      </c>
      <c r="E33" s="9"/>
      <c r="F33" s="8">
        <f t="shared" si="5"/>
        <v>32</v>
      </c>
      <c r="G33" s="7">
        <v>5</v>
      </c>
      <c r="H33" s="6">
        <f t="shared" si="6"/>
        <v>15.625</v>
      </c>
      <c r="I33" s="13">
        <v>9</v>
      </c>
      <c r="J33" s="6">
        <f t="shared" si="1"/>
        <v>28.125</v>
      </c>
      <c r="K33" s="13">
        <v>15</v>
      </c>
      <c r="L33" s="6">
        <f t="shared" si="2"/>
        <v>46.875</v>
      </c>
      <c r="M33" s="13">
        <v>2</v>
      </c>
      <c r="N33" s="6">
        <f t="shared" si="3"/>
        <v>6.25</v>
      </c>
      <c r="O33" s="13">
        <v>1</v>
      </c>
      <c r="P33" s="6">
        <f t="shared" si="4"/>
        <v>3.125</v>
      </c>
    </row>
    <row r="34" spans="1:16" ht="23.1" customHeight="1" x14ac:dyDescent="0.2">
      <c r="A34" s="157"/>
      <c r="B34" s="157"/>
      <c r="C34" s="11"/>
      <c r="D34" s="12" t="s">
        <v>20</v>
      </c>
      <c r="E34" s="9"/>
      <c r="F34" s="8">
        <f t="shared" si="5"/>
        <v>17</v>
      </c>
      <c r="G34" s="7">
        <v>7</v>
      </c>
      <c r="H34" s="6">
        <f t="shared" si="6"/>
        <v>41.17647058823529</v>
      </c>
      <c r="I34" s="13">
        <v>5</v>
      </c>
      <c r="J34" s="6">
        <f t="shared" si="1"/>
        <v>29.411764705882355</v>
      </c>
      <c r="K34" s="13">
        <v>5</v>
      </c>
      <c r="L34" s="6">
        <f t="shared" si="2"/>
        <v>29.411764705882355</v>
      </c>
      <c r="M34" s="13">
        <v>0</v>
      </c>
      <c r="N34" s="6">
        <f t="shared" si="3"/>
        <v>0</v>
      </c>
      <c r="O34" s="13">
        <v>0</v>
      </c>
      <c r="P34" s="6">
        <f t="shared" si="4"/>
        <v>0</v>
      </c>
    </row>
    <row r="35" spans="1:16" ht="23.1" customHeight="1" x14ac:dyDescent="0.2">
      <c r="A35" s="157"/>
      <c r="B35" s="157"/>
      <c r="C35" s="11"/>
      <c r="D35" s="12" t="s">
        <v>19</v>
      </c>
      <c r="E35" s="9"/>
      <c r="F35" s="8">
        <f t="shared" si="5"/>
        <v>8</v>
      </c>
      <c r="G35" s="7">
        <v>1</v>
      </c>
      <c r="H35" s="6">
        <f t="shared" si="6"/>
        <v>12.5</v>
      </c>
      <c r="I35" s="13">
        <v>4</v>
      </c>
      <c r="J35" s="6">
        <f t="shared" si="1"/>
        <v>50</v>
      </c>
      <c r="K35" s="13">
        <v>3</v>
      </c>
      <c r="L35" s="6">
        <f t="shared" si="2"/>
        <v>37.5</v>
      </c>
      <c r="M35" s="13">
        <v>0</v>
      </c>
      <c r="N35" s="6">
        <f t="shared" si="3"/>
        <v>0</v>
      </c>
      <c r="O35" s="13">
        <v>0</v>
      </c>
      <c r="P35" s="6">
        <f t="shared" si="4"/>
        <v>0</v>
      </c>
    </row>
    <row r="36" spans="1:16" ht="23.1" customHeight="1" x14ac:dyDescent="0.2">
      <c r="A36" s="157"/>
      <c r="B36" s="157"/>
      <c r="C36" s="11"/>
      <c r="D36" s="12" t="s">
        <v>18</v>
      </c>
      <c r="E36" s="9"/>
      <c r="F36" s="8">
        <f t="shared" si="5"/>
        <v>14</v>
      </c>
      <c r="G36" s="7">
        <v>3</v>
      </c>
      <c r="H36" s="6">
        <f t="shared" si="6"/>
        <v>21.428571428571427</v>
      </c>
      <c r="I36" s="13">
        <v>3</v>
      </c>
      <c r="J36" s="6">
        <f t="shared" si="1"/>
        <v>21.428571428571427</v>
      </c>
      <c r="K36" s="13">
        <v>5</v>
      </c>
      <c r="L36" s="6">
        <f t="shared" si="2"/>
        <v>35.714285714285715</v>
      </c>
      <c r="M36" s="13">
        <v>3</v>
      </c>
      <c r="N36" s="6">
        <f t="shared" si="3"/>
        <v>21.428571428571427</v>
      </c>
      <c r="O36" s="13">
        <v>0</v>
      </c>
      <c r="P36" s="6">
        <f t="shared" si="4"/>
        <v>0</v>
      </c>
    </row>
    <row r="37" spans="1:16" ht="23.1" customHeight="1" x14ac:dyDescent="0.2">
      <c r="A37" s="157"/>
      <c r="B37" s="158"/>
      <c r="C37" s="11"/>
      <c r="D37" s="12" t="s">
        <v>17</v>
      </c>
      <c r="E37" s="9"/>
      <c r="F37" s="8">
        <f t="shared" si="5"/>
        <v>8</v>
      </c>
      <c r="G37" s="7">
        <v>3</v>
      </c>
      <c r="H37" s="6">
        <f t="shared" si="6"/>
        <v>37.5</v>
      </c>
      <c r="I37" s="13">
        <v>1</v>
      </c>
      <c r="J37" s="6">
        <f t="shared" si="1"/>
        <v>12.5</v>
      </c>
      <c r="K37" s="13">
        <v>3</v>
      </c>
      <c r="L37" s="6">
        <f t="shared" si="2"/>
        <v>37.5</v>
      </c>
      <c r="M37" s="13">
        <v>1</v>
      </c>
      <c r="N37" s="6">
        <f t="shared" si="3"/>
        <v>12.5</v>
      </c>
      <c r="O37" s="13">
        <v>0</v>
      </c>
      <c r="P37" s="6">
        <f t="shared" si="4"/>
        <v>0</v>
      </c>
    </row>
    <row r="38" spans="1:16" ht="23.1" customHeight="1" x14ac:dyDescent="0.2">
      <c r="A38" s="157"/>
      <c r="B38" s="156" t="s">
        <v>16</v>
      </c>
      <c r="C38" s="11"/>
      <c r="D38" s="12" t="s">
        <v>15</v>
      </c>
      <c r="E38" s="9"/>
      <c r="F38" s="8">
        <f t="shared" si="5"/>
        <v>681</v>
      </c>
      <c r="G38" s="7">
        <f>SUM(G39:G53)</f>
        <v>548</v>
      </c>
      <c r="H38" s="6">
        <f t="shared" si="0"/>
        <v>80.469897209985319</v>
      </c>
      <c r="I38" s="7">
        <f>SUM(I39:I53)</f>
        <v>104</v>
      </c>
      <c r="J38" s="6">
        <f t="shared" si="1"/>
        <v>15.27165932452276</v>
      </c>
      <c r="K38" s="7">
        <f>SUM(K39:K53)</f>
        <v>29</v>
      </c>
      <c r="L38" s="6">
        <f t="shared" si="2"/>
        <v>4.2584434654919239</v>
      </c>
      <c r="M38" s="7">
        <f>SUM(M39:M53)</f>
        <v>0</v>
      </c>
      <c r="N38" s="6">
        <f t="shared" si="3"/>
        <v>0</v>
      </c>
      <c r="O38" s="7">
        <f>SUM(O39:O53)</f>
        <v>0</v>
      </c>
      <c r="P38" s="6">
        <f t="shared" si="4"/>
        <v>0</v>
      </c>
    </row>
    <row r="39" spans="1:16" ht="23.1" customHeight="1" x14ac:dyDescent="0.2">
      <c r="A39" s="157"/>
      <c r="B39" s="157"/>
      <c r="C39" s="11"/>
      <c r="D39" s="12" t="s">
        <v>14</v>
      </c>
      <c r="E39" s="9"/>
      <c r="F39" s="8">
        <f t="shared" si="5"/>
        <v>6</v>
      </c>
      <c r="G39" s="7">
        <v>5</v>
      </c>
      <c r="H39" s="6">
        <f t="shared" si="0"/>
        <v>83.333333333333343</v>
      </c>
      <c r="I39" s="13">
        <v>1</v>
      </c>
      <c r="J39" s="6">
        <f t="shared" si="1"/>
        <v>16.666666666666664</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60</v>
      </c>
      <c r="H40" s="6">
        <f t="shared" si="0"/>
        <v>77.922077922077932</v>
      </c>
      <c r="I40" s="13">
        <v>12</v>
      </c>
      <c r="J40" s="6">
        <f t="shared" si="1"/>
        <v>15.584415584415584</v>
      </c>
      <c r="K40" s="13">
        <v>5</v>
      </c>
      <c r="L40" s="6">
        <f t="shared" si="2"/>
        <v>6.4935064935064926</v>
      </c>
      <c r="M40" s="13">
        <v>0</v>
      </c>
      <c r="N40" s="6">
        <f t="shared" si="3"/>
        <v>0</v>
      </c>
      <c r="O40" s="13">
        <v>0</v>
      </c>
      <c r="P40" s="6">
        <f t="shared" si="4"/>
        <v>0</v>
      </c>
    </row>
    <row r="41" spans="1:16" ht="23.1" customHeight="1" x14ac:dyDescent="0.2">
      <c r="A41" s="157"/>
      <c r="B41" s="157"/>
      <c r="C41" s="11"/>
      <c r="D41" s="12" t="s">
        <v>12</v>
      </c>
      <c r="E41" s="9"/>
      <c r="F41" s="8">
        <f t="shared" si="5"/>
        <v>13</v>
      </c>
      <c r="G41" s="7">
        <v>10</v>
      </c>
      <c r="H41" s="6">
        <f t="shared" si="0"/>
        <v>76.923076923076934</v>
      </c>
      <c r="I41" s="13">
        <v>3</v>
      </c>
      <c r="J41" s="6">
        <f t="shared" si="1"/>
        <v>23.076923076923077</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10</v>
      </c>
      <c r="H42" s="6">
        <f t="shared" si="0"/>
        <v>66.666666666666657</v>
      </c>
      <c r="I42" s="13">
        <v>3</v>
      </c>
      <c r="J42" s="6">
        <f t="shared" si="1"/>
        <v>20</v>
      </c>
      <c r="K42" s="13">
        <v>2</v>
      </c>
      <c r="L42" s="6">
        <f t="shared" si="2"/>
        <v>13.333333333333334</v>
      </c>
      <c r="M42" s="13">
        <v>0</v>
      </c>
      <c r="N42" s="6">
        <f t="shared" si="3"/>
        <v>0</v>
      </c>
      <c r="O42" s="13">
        <v>0</v>
      </c>
      <c r="P42" s="6">
        <f t="shared" si="4"/>
        <v>0</v>
      </c>
    </row>
    <row r="43" spans="1:16" ht="23.1" customHeight="1" x14ac:dyDescent="0.2">
      <c r="A43" s="157"/>
      <c r="B43" s="157"/>
      <c r="C43" s="11"/>
      <c r="D43" s="12" t="s">
        <v>10</v>
      </c>
      <c r="E43" s="9"/>
      <c r="F43" s="8">
        <f t="shared" si="5"/>
        <v>38</v>
      </c>
      <c r="G43" s="7">
        <v>22</v>
      </c>
      <c r="H43" s="6">
        <f t="shared" si="0"/>
        <v>57.894736842105267</v>
      </c>
      <c r="I43" s="13">
        <v>11</v>
      </c>
      <c r="J43" s="6">
        <f t="shared" si="1"/>
        <v>28.947368421052634</v>
      </c>
      <c r="K43" s="13">
        <v>5</v>
      </c>
      <c r="L43" s="6">
        <f t="shared" si="2"/>
        <v>13.157894736842104</v>
      </c>
      <c r="M43" s="13">
        <v>0</v>
      </c>
      <c r="N43" s="6">
        <f t="shared" si="3"/>
        <v>0</v>
      </c>
      <c r="O43" s="13">
        <v>0</v>
      </c>
      <c r="P43" s="6">
        <f t="shared" si="4"/>
        <v>0</v>
      </c>
    </row>
    <row r="44" spans="1:16" ht="23.1" customHeight="1" x14ac:dyDescent="0.2">
      <c r="A44" s="157"/>
      <c r="B44" s="157"/>
      <c r="C44" s="11"/>
      <c r="D44" s="12" t="s">
        <v>9</v>
      </c>
      <c r="E44" s="9"/>
      <c r="F44" s="8">
        <f t="shared" si="5"/>
        <v>154</v>
      </c>
      <c r="G44" s="7">
        <v>143</v>
      </c>
      <c r="H44" s="6">
        <f t="shared" si="0"/>
        <v>92.857142857142861</v>
      </c>
      <c r="I44" s="13">
        <v>8</v>
      </c>
      <c r="J44" s="6">
        <f t="shared" si="1"/>
        <v>5.1948051948051948</v>
      </c>
      <c r="K44" s="13">
        <v>3</v>
      </c>
      <c r="L44" s="6">
        <f t="shared" si="2"/>
        <v>1.948051948051948</v>
      </c>
      <c r="M44" s="13">
        <v>0</v>
      </c>
      <c r="N44" s="6">
        <f t="shared" si="3"/>
        <v>0</v>
      </c>
      <c r="O44" s="13">
        <v>0</v>
      </c>
      <c r="P44" s="6">
        <f t="shared" si="4"/>
        <v>0</v>
      </c>
    </row>
    <row r="45" spans="1:16" ht="23.1" customHeight="1" x14ac:dyDescent="0.2">
      <c r="A45" s="157"/>
      <c r="B45" s="157"/>
      <c r="C45" s="11"/>
      <c r="D45" s="12" t="s">
        <v>8</v>
      </c>
      <c r="E45" s="9"/>
      <c r="F45" s="8">
        <f t="shared" si="5"/>
        <v>22</v>
      </c>
      <c r="G45" s="7">
        <v>18</v>
      </c>
      <c r="H45" s="6">
        <f t="shared" si="0"/>
        <v>81.818181818181827</v>
      </c>
      <c r="I45" s="13">
        <v>2</v>
      </c>
      <c r="J45" s="6">
        <f t="shared" si="1"/>
        <v>9.0909090909090917</v>
      </c>
      <c r="K45" s="13">
        <v>2</v>
      </c>
      <c r="L45" s="6">
        <f t="shared" si="2"/>
        <v>9.0909090909090917</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1</v>
      </c>
      <c r="J47" s="6">
        <f t="shared" si="1"/>
        <v>5.8823529411764701</v>
      </c>
      <c r="K47" s="13">
        <v>1</v>
      </c>
      <c r="L47" s="6">
        <f t="shared" si="2"/>
        <v>5.8823529411764701</v>
      </c>
      <c r="M47" s="13">
        <v>0</v>
      </c>
      <c r="N47" s="6">
        <f t="shared" si="3"/>
        <v>0</v>
      </c>
      <c r="O47" s="13">
        <v>0</v>
      </c>
      <c r="P47" s="6">
        <f t="shared" si="4"/>
        <v>0</v>
      </c>
    </row>
    <row r="48" spans="1:16" ht="23.1" customHeight="1" x14ac:dyDescent="0.2">
      <c r="A48" s="157"/>
      <c r="B48" s="157"/>
      <c r="C48" s="11"/>
      <c r="D48" s="12" t="s">
        <v>5</v>
      </c>
      <c r="E48" s="9"/>
      <c r="F48" s="8">
        <f t="shared" si="5"/>
        <v>41</v>
      </c>
      <c r="G48" s="7">
        <v>38</v>
      </c>
      <c r="H48" s="6">
        <f t="shared" si="0"/>
        <v>92.682926829268297</v>
      </c>
      <c r="I48" s="13">
        <v>3</v>
      </c>
      <c r="J48" s="6">
        <f t="shared" si="1"/>
        <v>7.3170731707317067</v>
      </c>
      <c r="K48" s="13">
        <v>0</v>
      </c>
      <c r="L48" s="6">
        <f t="shared" si="2"/>
        <v>0</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14</v>
      </c>
      <c r="H50" s="6">
        <f t="shared" si="0"/>
        <v>58.333333333333336</v>
      </c>
      <c r="I50" s="13">
        <v>6</v>
      </c>
      <c r="J50" s="6">
        <f t="shared" si="1"/>
        <v>25</v>
      </c>
      <c r="K50" s="13">
        <v>4</v>
      </c>
      <c r="L50" s="6">
        <f t="shared" si="2"/>
        <v>16.666666666666664</v>
      </c>
      <c r="M50" s="13">
        <v>0</v>
      </c>
      <c r="N50" s="6">
        <f t="shared" si="3"/>
        <v>0</v>
      </c>
      <c r="O50" s="13">
        <v>0</v>
      </c>
      <c r="P50" s="6">
        <f t="shared" si="4"/>
        <v>0</v>
      </c>
    </row>
    <row r="51" spans="1:16" ht="23.1" customHeight="1" x14ac:dyDescent="0.2">
      <c r="A51" s="157"/>
      <c r="B51" s="157"/>
      <c r="C51" s="11"/>
      <c r="D51" s="12" t="s">
        <v>2</v>
      </c>
      <c r="E51" s="9"/>
      <c r="F51" s="8">
        <f t="shared" si="5"/>
        <v>159</v>
      </c>
      <c r="G51" s="7">
        <v>123</v>
      </c>
      <c r="H51" s="6">
        <f t="shared" si="0"/>
        <v>77.358490566037744</v>
      </c>
      <c r="I51" s="13">
        <v>33</v>
      </c>
      <c r="J51" s="6">
        <f t="shared" si="1"/>
        <v>20.754716981132077</v>
      </c>
      <c r="K51" s="13">
        <v>3</v>
      </c>
      <c r="L51" s="6">
        <f t="shared" si="2"/>
        <v>1.8867924528301887</v>
      </c>
      <c r="M51" s="13">
        <v>0</v>
      </c>
      <c r="N51" s="6">
        <f t="shared" si="3"/>
        <v>0</v>
      </c>
      <c r="O51" s="13">
        <v>0</v>
      </c>
      <c r="P51" s="6">
        <f t="shared" si="4"/>
        <v>0</v>
      </c>
    </row>
    <row r="52" spans="1:16" ht="23.1" customHeight="1" x14ac:dyDescent="0.2">
      <c r="A52" s="157"/>
      <c r="B52" s="157"/>
      <c r="C52" s="11"/>
      <c r="D52" s="12" t="s">
        <v>1</v>
      </c>
      <c r="E52" s="9"/>
      <c r="F52" s="8">
        <f t="shared" si="5"/>
        <v>21</v>
      </c>
      <c r="G52" s="7">
        <v>10</v>
      </c>
      <c r="H52" s="6">
        <f t="shared" si="0"/>
        <v>47.619047619047613</v>
      </c>
      <c r="I52" s="13">
        <v>10</v>
      </c>
      <c r="J52" s="6">
        <f t="shared" si="1"/>
        <v>47.619047619047613</v>
      </c>
      <c r="K52" s="13">
        <v>1</v>
      </c>
      <c r="L52" s="6">
        <f t="shared" si="2"/>
        <v>4.7619047619047619</v>
      </c>
      <c r="M52" s="13">
        <v>0</v>
      </c>
      <c r="N52" s="6">
        <f t="shared" si="3"/>
        <v>0</v>
      </c>
      <c r="O52" s="13">
        <v>0</v>
      </c>
      <c r="P52" s="6">
        <f t="shared" si="4"/>
        <v>0</v>
      </c>
    </row>
    <row r="53" spans="1:16" ht="24" customHeight="1" x14ac:dyDescent="0.2">
      <c r="A53" s="158"/>
      <c r="B53" s="158"/>
      <c r="C53" s="11"/>
      <c r="D53" s="10" t="s">
        <v>0</v>
      </c>
      <c r="E53" s="9"/>
      <c r="F53" s="8">
        <f t="shared" si="5"/>
        <v>61</v>
      </c>
      <c r="G53" s="7">
        <v>48</v>
      </c>
      <c r="H53" s="6">
        <f t="shared" si="0"/>
        <v>78.688524590163937</v>
      </c>
      <c r="I53" s="13">
        <v>10</v>
      </c>
      <c r="J53" s="6">
        <f t="shared" si="1"/>
        <v>16.393442622950818</v>
      </c>
      <c r="K53" s="13">
        <v>3</v>
      </c>
      <c r="L53" s="6">
        <f t="shared" si="2"/>
        <v>4.918032786885246</v>
      </c>
      <c r="M53" s="13">
        <v>0</v>
      </c>
      <c r="N53" s="6">
        <f t="shared" si="3"/>
        <v>0</v>
      </c>
      <c r="O53" s="13">
        <v>0</v>
      </c>
      <c r="P53" s="6">
        <f t="shared" si="4"/>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2" width="8.6640625" style="1" customWidth="1"/>
    <col min="13" max="16384" width="9" style="1"/>
  </cols>
  <sheetData>
    <row r="1" spans="1:12" ht="14.4" x14ac:dyDescent="0.2">
      <c r="A1" s="16" t="s">
        <v>542</v>
      </c>
    </row>
    <row r="3" spans="1:12" ht="13.5" customHeight="1" x14ac:dyDescent="0.2">
      <c r="A3" s="170" t="s">
        <v>63</v>
      </c>
      <c r="B3" s="171"/>
      <c r="C3" s="171"/>
      <c r="D3" s="171"/>
      <c r="E3" s="172"/>
      <c r="F3" s="179" t="s">
        <v>126</v>
      </c>
      <c r="G3" s="222" t="s">
        <v>132</v>
      </c>
      <c r="H3" s="222"/>
      <c r="I3" s="222" t="s">
        <v>131</v>
      </c>
      <c r="J3" s="222"/>
      <c r="K3" s="222" t="s">
        <v>52</v>
      </c>
      <c r="L3" s="222"/>
    </row>
    <row r="4" spans="1:12" ht="42" customHeight="1" x14ac:dyDescent="0.2">
      <c r="A4" s="173"/>
      <c r="B4" s="174"/>
      <c r="C4" s="174"/>
      <c r="D4" s="174"/>
      <c r="E4" s="175"/>
      <c r="F4" s="183"/>
      <c r="G4" s="222"/>
      <c r="H4" s="222"/>
      <c r="I4" s="222"/>
      <c r="J4" s="222"/>
      <c r="K4" s="222"/>
      <c r="L4" s="222"/>
    </row>
    <row r="5" spans="1:12" ht="15" customHeight="1" x14ac:dyDescent="0.2">
      <c r="A5" s="173"/>
      <c r="B5" s="174"/>
      <c r="C5" s="174"/>
      <c r="D5" s="174"/>
      <c r="E5" s="175"/>
      <c r="F5" s="180"/>
      <c r="G5" s="181" t="s">
        <v>51</v>
      </c>
      <c r="H5" s="168" t="s">
        <v>50</v>
      </c>
      <c r="I5" s="181" t="s">
        <v>51</v>
      </c>
      <c r="J5" s="168" t="s">
        <v>50</v>
      </c>
      <c r="K5" s="181" t="s">
        <v>51</v>
      </c>
      <c r="L5" s="168" t="s">
        <v>50</v>
      </c>
    </row>
    <row r="6" spans="1:12" ht="15" customHeight="1" x14ac:dyDescent="0.2">
      <c r="A6" s="176"/>
      <c r="B6" s="177"/>
      <c r="C6" s="177"/>
      <c r="D6" s="177"/>
      <c r="E6" s="178"/>
      <c r="F6" s="180"/>
      <c r="G6" s="182"/>
      <c r="H6" s="169"/>
      <c r="I6" s="182"/>
      <c r="J6" s="169"/>
      <c r="K6" s="182"/>
      <c r="L6" s="169"/>
    </row>
    <row r="7" spans="1:12" ht="23.1" customHeight="1" x14ac:dyDescent="0.2">
      <c r="A7" s="165" t="s">
        <v>49</v>
      </c>
      <c r="B7" s="166"/>
      <c r="C7" s="166"/>
      <c r="D7" s="166"/>
      <c r="E7" s="167"/>
      <c r="F7" s="8">
        <f t="shared" ref="F7:F38" si="0">SUM(G7,I7,K7)</f>
        <v>920</v>
      </c>
      <c r="G7" s="7">
        <f>SUM(G8:G12)</f>
        <v>467</v>
      </c>
      <c r="H7" s="6">
        <f>IF(G7=0,0,G7/$F7*100)</f>
        <v>50.760869565217391</v>
      </c>
      <c r="I7" s="7">
        <f>SUM(I8:I12)</f>
        <v>445</v>
      </c>
      <c r="J7" s="6">
        <f t="shared" ref="J7:J38" si="1">IF(I7=0,0,I7/$F7*100)</f>
        <v>48.369565217391305</v>
      </c>
      <c r="K7" s="7">
        <f>SUM(K8:K12)</f>
        <v>8</v>
      </c>
      <c r="L7" s="6">
        <f t="shared" ref="L7:L38" si="2">IF(K7=0,0,K7/$F7*100)</f>
        <v>0.86956521739130432</v>
      </c>
    </row>
    <row r="8" spans="1:12" ht="23.1" customHeight="1" x14ac:dyDescent="0.2">
      <c r="A8" s="159" t="s">
        <v>48</v>
      </c>
      <c r="B8" s="162" t="s">
        <v>47</v>
      </c>
      <c r="C8" s="163"/>
      <c r="D8" s="163"/>
      <c r="E8" s="164"/>
      <c r="F8" s="8">
        <f t="shared" si="0"/>
        <v>262</v>
      </c>
      <c r="G8" s="7">
        <v>61</v>
      </c>
      <c r="H8" s="6">
        <f t="shared" ref="H8:H38" si="3">IF(G8=0,0,G8/$F8*100)</f>
        <v>23.282442748091604</v>
      </c>
      <c r="I8" s="7">
        <v>199</v>
      </c>
      <c r="J8" s="6">
        <f t="shared" si="1"/>
        <v>75.954198473282446</v>
      </c>
      <c r="K8" s="7">
        <v>2</v>
      </c>
      <c r="L8" s="6">
        <f t="shared" si="2"/>
        <v>0.76335877862595414</v>
      </c>
    </row>
    <row r="9" spans="1:12" ht="23.1" customHeight="1" x14ac:dyDescent="0.2">
      <c r="A9" s="160"/>
      <c r="B9" s="162" t="s">
        <v>46</v>
      </c>
      <c r="C9" s="163"/>
      <c r="D9" s="163"/>
      <c r="E9" s="164"/>
      <c r="F9" s="8">
        <f t="shared" ref="F9:F12" si="4">SUM(G9,I9,K9)</f>
        <v>136</v>
      </c>
      <c r="G9" s="7">
        <v>55</v>
      </c>
      <c r="H9" s="6">
        <f t="shared" ref="H9:H12" si="5">IF(G9=0,0,G9/$F9*100)</f>
        <v>40.441176470588239</v>
      </c>
      <c r="I9" s="7">
        <v>80</v>
      </c>
      <c r="J9" s="6">
        <f t="shared" ref="J9:J12" si="6">IF(I9=0,0,I9/$F9*100)</f>
        <v>58.82352941176471</v>
      </c>
      <c r="K9" s="7">
        <v>1</v>
      </c>
      <c r="L9" s="6">
        <f t="shared" ref="L9:L12" si="7">IF(K9=0,0,K9/$F9*100)</f>
        <v>0.73529411764705876</v>
      </c>
    </row>
    <row r="10" spans="1:12" ht="23.1" customHeight="1" x14ac:dyDescent="0.2">
      <c r="A10" s="160"/>
      <c r="B10" s="162" t="s">
        <v>45</v>
      </c>
      <c r="C10" s="163"/>
      <c r="D10" s="163"/>
      <c r="E10" s="164"/>
      <c r="F10" s="8">
        <f t="shared" si="4"/>
        <v>249</v>
      </c>
      <c r="G10" s="7">
        <v>153</v>
      </c>
      <c r="H10" s="6">
        <f t="shared" si="5"/>
        <v>61.445783132530117</v>
      </c>
      <c r="I10" s="7">
        <v>95</v>
      </c>
      <c r="J10" s="6">
        <f t="shared" si="6"/>
        <v>38.152610441767074</v>
      </c>
      <c r="K10" s="7">
        <v>1</v>
      </c>
      <c r="L10" s="6">
        <f t="shared" si="7"/>
        <v>0.40160642570281119</v>
      </c>
    </row>
    <row r="11" spans="1:12" ht="23.1" customHeight="1" x14ac:dyDescent="0.2">
      <c r="A11" s="160"/>
      <c r="B11" s="162" t="s">
        <v>44</v>
      </c>
      <c r="C11" s="163"/>
      <c r="D11" s="163"/>
      <c r="E11" s="164"/>
      <c r="F11" s="8">
        <f t="shared" si="4"/>
        <v>72</v>
      </c>
      <c r="G11" s="7">
        <v>52</v>
      </c>
      <c r="H11" s="6">
        <f t="shared" si="5"/>
        <v>72.222222222222214</v>
      </c>
      <c r="I11" s="7">
        <v>20</v>
      </c>
      <c r="J11" s="6">
        <f t="shared" si="6"/>
        <v>27.777777777777779</v>
      </c>
      <c r="K11" s="7">
        <v>0</v>
      </c>
      <c r="L11" s="6">
        <f t="shared" si="7"/>
        <v>0</v>
      </c>
    </row>
    <row r="12" spans="1:12" ht="23.1" customHeight="1" x14ac:dyDescent="0.2">
      <c r="A12" s="161"/>
      <c r="B12" s="162" t="s">
        <v>43</v>
      </c>
      <c r="C12" s="163"/>
      <c r="D12" s="163"/>
      <c r="E12" s="164"/>
      <c r="F12" s="8">
        <f t="shared" si="4"/>
        <v>201</v>
      </c>
      <c r="G12" s="7">
        <v>146</v>
      </c>
      <c r="H12" s="6">
        <f t="shared" si="5"/>
        <v>72.636815920398007</v>
      </c>
      <c r="I12" s="7">
        <v>51</v>
      </c>
      <c r="J12" s="6">
        <f t="shared" si="6"/>
        <v>25.373134328358208</v>
      </c>
      <c r="K12" s="7">
        <v>4</v>
      </c>
      <c r="L12" s="6">
        <f t="shared" si="7"/>
        <v>1.9900497512437811</v>
      </c>
    </row>
    <row r="13" spans="1:12" ht="23.1" customHeight="1" x14ac:dyDescent="0.2">
      <c r="A13" s="156" t="s">
        <v>42</v>
      </c>
      <c r="B13" s="156" t="s">
        <v>41</v>
      </c>
      <c r="C13" s="11"/>
      <c r="D13" s="12" t="s">
        <v>15</v>
      </c>
      <c r="E13" s="9"/>
      <c r="F13" s="8">
        <f t="shared" si="0"/>
        <v>239</v>
      </c>
      <c r="G13" s="7">
        <f>SUM(G14:G37)</f>
        <v>148</v>
      </c>
      <c r="H13" s="6">
        <f t="shared" si="3"/>
        <v>61.924686192468613</v>
      </c>
      <c r="I13" s="7">
        <f>SUM(I14:I37)</f>
        <v>91</v>
      </c>
      <c r="J13" s="6">
        <f t="shared" si="1"/>
        <v>38.07531380753138</v>
      </c>
      <c r="K13" s="7">
        <f>SUM(K14:K37)</f>
        <v>0</v>
      </c>
      <c r="L13" s="6">
        <f t="shared" si="2"/>
        <v>0</v>
      </c>
    </row>
    <row r="14" spans="1:12" ht="23.1" customHeight="1" x14ac:dyDescent="0.2">
      <c r="A14" s="157"/>
      <c r="B14" s="157"/>
      <c r="C14" s="11"/>
      <c r="D14" s="12" t="s">
        <v>40</v>
      </c>
      <c r="E14" s="9"/>
      <c r="F14" s="8">
        <f t="shared" ref="F14:F37" si="8">SUM(G14,I14,K14)</f>
        <v>32</v>
      </c>
      <c r="G14" s="7">
        <v>21</v>
      </c>
      <c r="H14" s="6">
        <f t="shared" ref="H14:H37" si="9">IF(G14=0,0,G14/$F14*100)</f>
        <v>65.625</v>
      </c>
      <c r="I14" s="7">
        <v>11</v>
      </c>
      <c r="J14" s="6">
        <f t="shared" ref="J14:J37" si="10">IF(I14=0,0,I14/$F14*100)</f>
        <v>34.375</v>
      </c>
      <c r="K14" s="7">
        <v>0</v>
      </c>
      <c r="L14" s="6">
        <f t="shared" ref="L14:L37" si="11">IF(K14=0,0,K14/$F14*100)</f>
        <v>0</v>
      </c>
    </row>
    <row r="15" spans="1:12" ht="23.1" customHeight="1" x14ac:dyDescent="0.2">
      <c r="A15" s="157"/>
      <c r="B15" s="157"/>
      <c r="C15" s="11"/>
      <c r="D15" s="12" t="s">
        <v>39</v>
      </c>
      <c r="E15" s="9"/>
      <c r="F15" s="8">
        <f t="shared" si="8"/>
        <v>4</v>
      </c>
      <c r="G15" s="7">
        <v>3</v>
      </c>
      <c r="H15" s="6">
        <f t="shared" si="9"/>
        <v>75</v>
      </c>
      <c r="I15" s="7">
        <v>1</v>
      </c>
      <c r="J15" s="6">
        <f t="shared" si="10"/>
        <v>25</v>
      </c>
      <c r="K15" s="7">
        <v>0</v>
      </c>
      <c r="L15" s="6">
        <f t="shared" si="11"/>
        <v>0</v>
      </c>
    </row>
    <row r="16" spans="1:12" ht="23.1" customHeight="1" x14ac:dyDescent="0.2">
      <c r="A16" s="157"/>
      <c r="B16" s="157"/>
      <c r="C16" s="11"/>
      <c r="D16" s="12" t="s">
        <v>38</v>
      </c>
      <c r="E16" s="9"/>
      <c r="F16" s="8">
        <f t="shared" si="8"/>
        <v>11</v>
      </c>
      <c r="G16" s="7">
        <v>4</v>
      </c>
      <c r="H16" s="6">
        <f t="shared" si="9"/>
        <v>36.363636363636367</v>
      </c>
      <c r="I16" s="7">
        <v>7</v>
      </c>
      <c r="J16" s="6">
        <f t="shared" si="10"/>
        <v>63.636363636363633</v>
      </c>
      <c r="K16" s="7">
        <v>0</v>
      </c>
      <c r="L16" s="6">
        <f t="shared" si="11"/>
        <v>0</v>
      </c>
    </row>
    <row r="17" spans="1:12" ht="23.1" customHeight="1" x14ac:dyDescent="0.2">
      <c r="A17" s="157"/>
      <c r="B17" s="157"/>
      <c r="C17" s="11"/>
      <c r="D17" s="12" t="s">
        <v>37</v>
      </c>
      <c r="E17" s="9"/>
      <c r="F17" s="8">
        <f t="shared" si="8"/>
        <v>2</v>
      </c>
      <c r="G17" s="7">
        <v>2</v>
      </c>
      <c r="H17" s="6">
        <f t="shared" si="9"/>
        <v>100</v>
      </c>
      <c r="I17" s="7">
        <v>0</v>
      </c>
      <c r="J17" s="6">
        <f t="shared" si="10"/>
        <v>0</v>
      </c>
      <c r="K17" s="7">
        <v>0</v>
      </c>
      <c r="L17" s="6">
        <f t="shared" si="11"/>
        <v>0</v>
      </c>
    </row>
    <row r="18" spans="1:12" ht="23.1" customHeight="1" x14ac:dyDescent="0.2">
      <c r="A18" s="157"/>
      <c r="B18" s="157"/>
      <c r="C18" s="11"/>
      <c r="D18" s="12" t="s">
        <v>36</v>
      </c>
      <c r="E18" s="9"/>
      <c r="F18" s="8">
        <f t="shared" si="8"/>
        <v>6</v>
      </c>
      <c r="G18" s="7">
        <v>3</v>
      </c>
      <c r="H18" s="6">
        <f t="shared" si="9"/>
        <v>50</v>
      </c>
      <c r="I18" s="7">
        <v>3</v>
      </c>
      <c r="J18" s="6">
        <f t="shared" si="10"/>
        <v>50</v>
      </c>
      <c r="K18" s="7">
        <v>0</v>
      </c>
      <c r="L18" s="6">
        <f t="shared" si="11"/>
        <v>0</v>
      </c>
    </row>
    <row r="19" spans="1:12" ht="23.1" customHeight="1" x14ac:dyDescent="0.2">
      <c r="A19" s="157"/>
      <c r="B19" s="157"/>
      <c r="C19" s="11"/>
      <c r="D19" s="12" t="s">
        <v>35</v>
      </c>
      <c r="E19" s="9"/>
      <c r="F19" s="8">
        <f t="shared" si="8"/>
        <v>1</v>
      </c>
      <c r="G19" s="7">
        <v>1</v>
      </c>
      <c r="H19" s="6">
        <f t="shared" si="9"/>
        <v>100</v>
      </c>
      <c r="I19" s="7">
        <v>0</v>
      </c>
      <c r="J19" s="6">
        <f t="shared" si="10"/>
        <v>0</v>
      </c>
      <c r="K19" s="7">
        <v>0</v>
      </c>
      <c r="L19" s="6">
        <f t="shared" si="11"/>
        <v>0</v>
      </c>
    </row>
    <row r="20" spans="1:12" ht="23.1" customHeight="1" x14ac:dyDescent="0.2">
      <c r="A20" s="157"/>
      <c r="B20" s="157"/>
      <c r="C20" s="11"/>
      <c r="D20" s="12" t="s">
        <v>34</v>
      </c>
      <c r="E20" s="9"/>
      <c r="F20" s="8">
        <f t="shared" si="8"/>
        <v>8</v>
      </c>
      <c r="G20" s="7">
        <v>3</v>
      </c>
      <c r="H20" s="6">
        <f t="shared" si="9"/>
        <v>37.5</v>
      </c>
      <c r="I20" s="7">
        <v>5</v>
      </c>
      <c r="J20" s="6">
        <f t="shared" si="10"/>
        <v>62.5</v>
      </c>
      <c r="K20" s="7">
        <v>0</v>
      </c>
      <c r="L20" s="6">
        <f t="shared" si="11"/>
        <v>0</v>
      </c>
    </row>
    <row r="21" spans="1:12" ht="23.1" customHeight="1" x14ac:dyDescent="0.2">
      <c r="A21" s="157"/>
      <c r="B21" s="157"/>
      <c r="C21" s="11"/>
      <c r="D21" s="12" t="s">
        <v>33</v>
      </c>
      <c r="E21" s="9"/>
      <c r="F21" s="8">
        <f t="shared" si="8"/>
        <v>7</v>
      </c>
      <c r="G21" s="7">
        <v>6</v>
      </c>
      <c r="H21" s="6">
        <f t="shared" si="9"/>
        <v>85.714285714285708</v>
      </c>
      <c r="I21" s="7">
        <v>1</v>
      </c>
      <c r="J21" s="6">
        <f t="shared" si="10"/>
        <v>14.285714285714285</v>
      </c>
      <c r="K21" s="7">
        <v>0</v>
      </c>
      <c r="L21" s="6">
        <f t="shared" si="11"/>
        <v>0</v>
      </c>
    </row>
    <row r="22" spans="1:12" ht="23.1" customHeight="1" x14ac:dyDescent="0.2">
      <c r="A22" s="157"/>
      <c r="B22" s="157"/>
      <c r="C22" s="11"/>
      <c r="D22" s="12" t="s">
        <v>32</v>
      </c>
      <c r="E22" s="9"/>
      <c r="F22" s="8">
        <f t="shared" si="8"/>
        <v>1</v>
      </c>
      <c r="G22" s="7">
        <v>1</v>
      </c>
      <c r="H22" s="6">
        <f t="shared" si="9"/>
        <v>100</v>
      </c>
      <c r="I22" s="7">
        <v>0</v>
      </c>
      <c r="J22" s="6">
        <f t="shared" si="10"/>
        <v>0</v>
      </c>
      <c r="K22" s="7">
        <v>0</v>
      </c>
      <c r="L22" s="6">
        <f t="shared" si="11"/>
        <v>0</v>
      </c>
    </row>
    <row r="23" spans="1:12" ht="23.1" customHeight="1" x14ac:dyDescent="0.2">
      <c r="A23" s="157"/>
      <c r="B23" s="157"/>
      <c r="C23" s="11"/>
      <c r="D23" s="12" t="s">
        <v>31</v>
      </c>
      <c r="E23" s="9"/>
      <c r="F23" s="8">
        <f t="shared" si="8"/>
        <v>9</v>
      </c>
      <c r="G23" s="7">
        <v>3</v>
      </c>
      <c r="H23" s="6">
        <f t="shared" si="9"/>
        <v>33.333333333333329</v>
      </c>
      <c r="I23" s="7">
        <v>6</v>
      </c>
      <c r="J23" s="6">
        <f t="shared" si="10"/>
        <v>66.666666666666657</v>
      </c>
      <c r="K23" s="7">
        <v>0</v>
      </c>
      <c r="L23" s="6">
        <f t="shared" si="11"/>
        <v>0</v>
      </c>
    </row>
    <row r="24" spans="1:12" ht="23.1" customHeight="1" x14ac:dyDescent="0.2">
      <c r="A24" s="157"/>
      <c r="B24" s="157"/>
      <c r="C24" s="11"/>
      <c r="D24" s="12" t="s">
        <v>30</v>
      </c>
      <c r="E24" s="9"/>
      <c r="F24" s="8">
        <f t="shared" si="8"/>
        <v>1</v>
      </c>
      <c r="G24" s="7">
        <v>1</v>
      </c>
      <c r="H24" s="6">
        <f t="shared" si="9"/>
        <v>100</v>
      </c>
      <c r="I24" s="7">
        <v>0</v>
      </c>
      <c r="J24" s="6">
        <f t="shared" si="10"/>
        <v>0</v>
      </c>
      <c r="K24" s="7">
        <v>0</v>
      </c>
      <c r="L24" s="6">
        <f t="shared" si="11"/>
        <v>0</v>
      </c>
    </row>
    <row r="25" spans="1:12" ht="23.1" customHeight="1" x14ac:dyDescent="0.2">
      <c r="A25" s="157"/>
      <c r="B25" s="157"/>
      <c r="C25" s="11"/>
      <c r="D25" s="10" t="s">
        <v>29</v>
      </c>
      <c r="E25" s="9"/>
      <c r="F25" s="8">
        <f t="shared" si="8"/>
        <v>2</v>
      </c>
      <c r="G25" s="7">
        <v>2</v>
      </c>
      <c r="H25" s="6">
        <f t="shared" si="9"/>
        <v>100</v>
      </c>
      <c r="I25" s="7">
        <v>0</v>
      </c>
      <c r="J25" s="6">
        <f t="shared" si="10"/>
        <v>0</v>
      </c>
      <c r="K25" s="7">
        <v>0</v>
      </c>
      <c r="L25" s="6">
        <f t="shared" si="11"/>
        <v>0</v>
      </c>
    </row>
    <row r="26" spans="1:12" ht="23.1" customHeight="1" x14ac:dyDescent="0.2">
      <c r="A26" s="157"/>
      <c r="B26" s="157"/>
      <c r="C26" s="11"/>
      <c r="D26" s="12" t="s">
        <v>28</v>
      </c>
      <c r="E26" s="9"/>
      <c r="F26" s="8">
        <f t="shared" si="8"/>
        <v>11</v>
      </c>
      <c r="G26" s="7">
        <v>6</v>
      </c>
      <c r="H26" s="6">
        <f t="shared" si="9"/>
        <v>54.54545454545454</v>
      </c>
      <c r="I26" s="7">
        <v>5</v>
      </c>
      <c r="J26" s="6">
        <f t="shared" si="10"/>
        <v>45.454545454545453</v>
      </c>
      <c r="K26" s="7">
        <v>0</v>
      </c>
      <c r="L26" s="6">
        <f t="shared" si="11"/>
        <v>0</v>
      </c>
    </row>
    <row r="27" spans="1:12" ht="23.1" customHeight="1" x14ac:dyDescent="0.2">
      <c r="A27" s="157"/>
      <c r="B27" s="157"/>
      <c r="C27" s="11"/>
      <c r="D27" s="12" t="s">
        <v>27</v>
      </c>
      <c r="E27" s="9"/>
      <c r="F27" s="8">
        <f t="shared" si="8"/>
        <v>4</v>
      </c>
      <c r="G27" s="7">
        <v>3</v>
      </c>
      <c r="H27" s="6">
        <f t="shared" si="9"/>
        <v>75</v>
      </c>
      <c r="I27" s="7">
        <v>1</v>
      </c>
      <c r="J27" s="6">
        <f t="shared" si="10"/>
        <v>25</v>
      </c>
      <c r="K27" s="7">
        <v>0</v>
      </c>
      <c r="L27" s="6">
        <f t="shared" si="11"/>
        <v>0</v>
      </c>
    </row>
    <row r="28" spans="1:12" ht="23.1" customHeight="1" x14ac:dyDescent="0.2">
      <c r="A28" s="157"/>
      <c r="B28" s="157"/>
      <c r="C28" s="11"/>
      <c r="D28" s="12" t="s">
        <v>26</v>
      </c>
      <c r="E28" s="9"/>
      <c r="F28" s="8">
        <f t="shared" si="8"/>
        <v>5</v>
      </c>
      <c r="G28" s="7">
        <v>4</v>
      </c>
      <c r="H28" s="6">
        <f t="shared" si="9"/>
        <v>80</v>
      </c>
      <c r="I28" s="7">
        <v>1</v>
      </c>
      <c r="J28" s="6">
        <f t="shared" si="10"/>
        <v>20</v>
      </c>
      <c r="K28" s="7">
        <v>0</v>
      </c>
      <c r="L28" s="6">
        <f t="shared" si="11"/>
        <v>0</v>
      </c>
    </row>
    <row r="29" spans="1:12" ht="23.1" customHeight="1" x14ac:dyDescent="0.2">
      <c r="A29" s="157"/>
      <c r="B29" s="157"/>
      <c r="C29" s="11"/>
      <c r="D29" s="12" t="s">
        <v>25</v>
      </c>
      <c r="E29" s="9"/>
      <c r="F29" s="8">
        <f t="shared" si="8"/>
        <v>13</v>
      </c>
      <c r="G29" s="7">
        <v>7</v>
      </c>
      <c r="H29" s="6">
        <f t="shared" si="9"/>
        <v>53.846153846153847</v>
      </c>
      <c r="I29" s="7">
        <v>6</v>
      </c>
      <c r="J29" s="6">
        <f t="shared" si="10"/>
        <v>46.153846153846153</v>
      </c>
      <c r="K29" s="7">
        <v>0</v>
      </c>
      <c r="L29" s="6">
        <f t="shared" si="11"/>
        <v>0</v>
      </c>
    </row>
    <row r="30" spans="1:12" ht="23.1" customHeight="1" x14ac:dyDescent="0.2">
      <c r="A30" s="157"/>
      <c r="B30" s="157"/>
      <c r="C30" s="11"/>
      <c r="D30" s="12" t="s">
        <v>24</v>
      </c>
      <c r="E30" s="9"/>
      <c r="F30" s="8">
        <f t="shared" si="8"/>
        <v>5</v>
      </c>
      <c r="G30" s="7">
        <v>4</v>
      </c>
      <c r="H30" s="6">
        <f t="shared" si="9"/>
        <v>80</v>
      </c>
      <c r="I30" s="7">
        <v>1</v>
      </c>
      <c r="J30" s="6">
        <f t="shared" si="10"/>
        <v>20</v>
      </c>
      <c r="K30" s="7">
        <v>0</v>
      </c>
      <c r="L30" s="6">
        <f t="shared" si="11"/>
        <v>0</v>
      </c>
    </row>
    <row r="31" spans="1:12" ht="23.1" customHeight="1" x14ac:dyDescent="0.2">
      <c r="A31" s="157"/>
      <c r="B31" s="157"/>
      <c r="C31" s="11"/>
      <c r="D31" s="12" t="s">
        <v>23</v>
      </c>
      <c r="E31" s="9"/>
      <c r="F31" s="8">
        <f t="shared" si="8"/>
        <v>33</v>
      </c>
      <c r="G31" s="7">
        <v>21</v>
      </c>
      <c r="H31" s="6">
        <f t="shared" si="9"/>
        <v>63.636363636363633</v>
      </c>
      <c r="I31" s="7">
        <v>12</v>
      </c>
      <c r="J31" s="6">
        <f t="shared" si="10"/>
        <v>36.363636363636367</v>
      </c>
      <c r="K31" s="7">
        <v>0</v>
      </c>
      <c r="L31" s="6">
        <f t="shared" si="11"/>
        <v>0</v>
      </c>
    </row>
    <row r="32" spans="1:12" ht="23.1" customHeight="1" x14ac:dyDescent="0.2">
      <c r="A32" s="157"/>
      <c r="B32" s="157"/>
      <c r="C32" s="11"/>
      <c r="D32" s="12" t="s">
        <v>22</v>
      </c>
      <c r="E32" s="9"/>
      <c r="F32" s="8">
        <f t="shared" si="8"/>
        <v>5</v>
      </c>
      <c r="G32" s="7">
        <v>3</v>
      </c>
      <c r="H32" s="6">
        <f t="shared" si="9"/>
        <v>60</v>
      </c>
      <c r="I32" s="7">
        <v>2</v>
      </c>
      <c r="J32" s="6">
        <f t="shared" si="10"/>
        <v>40</v>
      </c>
      <c r="K32" s="7">
        <v>0</v>
      </c>
      <c r="L32" s="6">
        <f t="shared" si="11"/>
        <v>0</v>
      </c>
    </row>
    <row r="33" spans="1:12" ht="24" customHeight="1" x14ac:dyDescent="0.2">
      <c r="A33" s="157"/>
      <c r="B33" s="157"/>
      <c r="C33" s="11"/>
      <c r="D33" s="12" t="s">
        <v>21</v>
      </c>
      <c r="E33" s="9"/>
      <c r="F33" s="8">
        <f t="shared" si="8"/>
        <v>32</v>
      </c>
      <c r="G33" s="7">
        <v>19</v>
      </c>
      <c r="H33" s="6">
        <f t="shared" si="9"/>
        <v>59.375</v>
      </c>
      <c r="I33" s="7">
        <v>13</v>
      </c>
      <c r="J33" s="6">
        <f t="shared" si="10"/>
        <v>40.625</v>
      </c>
      <c r="K33" s="7">
        <v>0</v>
      </c>
      <c r="L33" s="6">
        <f t="shared" si="11"/>
        <v>0</v>
      </c>
    </row>
    <row r="34" spans="1:12" ht="23.1" customHeight="1" x14ac:dyDescent="0.2">
      <c r="A34" s="157"/>
      <c r="B34" s="157"/>
      <c r="C34" s="11"/>
      <c r="D34" s="12" t="s">
        <v>20</v>
      </c>
      <c r="E34" s="9"/>
      <c r="F34" s="8">
        <f t="shared" si="8"/>
        <v>17</v>
      </c>
      <c r="G34" s="7">
        <v>12</v>
      </c>
      <c r="H34" s="6">
        <f t="shared" si="9"/>
        <v>70.588235294117652</v>
      </c>
      <c r="I34" s="7">
        <v>5</v>
      </c>
      <c r="J34" s="6">
        <f t="shared" si="10"/>
        <v>29.411764705882355</v>
      </c>
      <c r="K34" s="7">
        <v>0</v>
      </c>
      <c r="L34" s="6">
        <f t="shared" si="11"/>
        <v>0</v>
      </c>
    </row>
    <row r="35" spans="1:12" ht="23.1" customHeight="1" x14ac:dyDescent="0.2">
      <c r="A35" s="157"/>
      <c r="B35" s="157"/>
      <c r="C35" s="11"/>
      <c r="D35" s="12" t="s">
        <v>19</v>
      </c>
      <c r="E35" s="9"/>
      <c r="F35" s="8">
        <f t="shared" si="8"/>
        <v>8</v>
      </c>
      <c r="G35" s="7">
        <v>6</v>
      </c>
      <c r="H35" s="6">
        <f t="shared" si="9"/>
        <v>75</v>
      </c>
      <c r="I35" s="7">
        <v>2</v>
      </c>
      <c r="J35" s="6">
        <f t="shared" si="10"/>
        <v>25</v>
      </c>
      <c r="K35" s="7">
        <v>0</v>
      </c>
      <c r="L35" s="6">
        <f t="shared" si="11"/>
        <v>0</v>
      </c>
    </row>
    <row r="36" spans="1:12" ht="23.1" customHeight="1" x14ac:dyDescent="0.2">
      <c r="A36" s="157"/>
      <c r="B36" s="157"/>
      <c r="C36" s="11"/>
      <c r="D36" s="12" t="s">
        <v>18</v>
      </c>
      <c r="E36" s="9"/>
      <c r="F36" s="8">
        <f t="shared" si="8"/>
        <v>14</v>
      </c>
      <c r="G36" s="7">
        <v>7</v>
      </c>
      <c r="H36" s="6">
        <f t="shared" si="9"/>
        <v>50</v>
      </c>
      <c r="I36" s="7">
        <v>7</v>
      </c>
      <c r="J36" s="6">
        <f t="shared" si="10"/>
        <v>50</v>
      </c>
      <c r="K36" s="7">
        <v>0</v>
      </c>
      <c r="L36" s="6">
        <f t="shared" si="11"/>
        <v>0</v>
      </c>
    </row>
    <row r="37" spans="1:12" ht="23.1" customHeight="1" x14ac:dyDescent="0.2">
      <c r="A37" s="157"/>
      <c r="B37" s="158"/>
      <c r="C37" s="11"/>
      <c r="D37" s="12" t="s">
        <v>17</v>
      </c>
      <c r="E37" s="9"/>
      <c r="F37" s="8">
        <f t="shared" si="8"/>
        <v>8</v>
      </c>
      <c r="G37" s="7">
        <v>6</v>
      </c>
      <c r="H37" s="6">
        <f t="shared" si="9"/>
        <v>75</v>
      </c>
      <c r="I37" s="7">
        <v>2</v>
      </c>
      <c r="J37" s="6">
        <f t="shared" si="10"/>
        <v>25</v>
      </c>
      <c r="K37" s="7">
        <v>0</v>
      </c>
      <c r="L37" s="6">
        <f t="shared" si="11"/>
        <v>0</v>
      </c>
    </row>
    <row r="38" spans="1:12" ht="23.1" customHeight="1" x14ac:dyDescent="0.2">
      <c r="A38" s="157"/>
      <c r="B38" s="156" t="s">
        <v>16</v>
      </c>
      <c r="C38" s="11"/>
      <c r="D38" s="12" t="s">
        <v>15</v>
      </c>
      <c r="E38" s="9"/>
      <c r="F38" s="8">
        <f t="shared" si="0"/>
        <v>681</v>
      </c>
      <c r="G38" s="7">
        <f>SUM(G39:G53)</f>
        <v>319</v>
      </c>
      <c r="H38" s="6">
        <f t="shared" si="3"/>
        <v>46.842878120411157</v>
      </c>
      <c r="I38" s="7">
        <f>SUM(I39:I53)</f>
        <v>354</v>
      </c>
      <c r="J38" s="6">
        <f t="shared" si="1"/>
        <v>51.982378854625551</v>
      </c>
      <c r="K38" s="7">
        <f>SUM(K39:K53)</f>
        <v>8</v>
      </c>
      <c r="L38" s="6">
        <f t="shared" si="2"/>
        <v>1.1747430249632893</v>
      </c>
    </row>
    <row r="39" spans="1:12" ht="23.1" customHeight="1" x14ac:dyDescent="0.2">
      <c r="A39" s="157"/>
      <c r="B39" s="157"/>
      <c r="C39" s="11"/>
      <c r="D39" s="12" t="s">
        <v>14</v>
      </c>
      <c r="E39" s="9"/>
      <c r="F39" s="8">
        <f t="shared" ref="F39:F53" si="12">SUM(G39,I39,K39)</f>
        <v>6</v>
      </c>
      <c r="G39" s="7">
        <v>2</v>
      </c>
      <c r="H39" s="6">
        <f t="shared" ref="H39:H53" si="13">IF(G39=0,0,G39/$F39*100)</f>
        <v>33.333333333333329</v>
      </c>
      <c r="I39" s="7">
        <v>4</v>
      </c>
      <c r="J39" s="6">
        <f t="shared" ref="J39:J53" si="14">IF(I39=0,0,I39/$F39*100)</f>
        <v>66.666666666666657</v>
      </c>
      <c r="K39" s="7">
        <v>0</v>
      </c>
      <c r="L39" s="6">
        <f t="shared" ref="L39:L53" si="15">IF(K39=0,0,K39/$F39*100)</f>
        <v>0</v>
      </c>
    </row>
    <row r="40" spans="1:12" ht="23.1" customHeight="1" x14ac:dyDescent="0.2">
      <c r="A40" s="157"/>
      <c r="B40" s="157"/>
      <c r="C40" s="11"/>
      <c r="D40" s="12" t="s">
        <v>13</v>
      </c>
      <c r="E40" s="9"/>
      <c r="F40" s="8">
        <f t="shared" si="12"/>
        <v>77</v>
      </c>
      <c r="G40" s="7">
        <v>25</v>
      </c>
      <c r="H40" s="6">
        <f t="shared" si="13"/>
        <v>32.467532467532465</v>
      </c>
      <c r="I40" s="7">
        <v>51</v>
      </c>
      <c r="J40" s="6">
        <f t="shared" si="14"/>
        <v>66.233766233766232</v>
      </c>
      <c r="K40" s="7">
        <v>1</v>
      </c>
      <c r="L40" s="6">
        <f t="shared" si="15"/>
        <v>1.2987012987012987</v>
      </c>
    </row>
    <row r="41" spans="1:12" ht="23.1" customHeight="1" x14ac:dyDescent="0.2">
      <c r="A41" s="157"/>
      <c r="B41" s="157"/>
      <c r="C41" s="11"/>
      <c r="D41" s="12" t="s">
        <v>12</v>
      </c>
      <c r="E41" s="9"/>
      <c r="F41" s="8">
        <f t="shared" si="12"/>
        <v>13</v>
      </c>
      <c r="G41" s="7">
        <v>5</v>
      </c>
      <c r="H41" s="6">
        <f t="shared" si="13"/>
        <v>38.461538461538467</v>
      </c>
      <c r="I41" s="7">
        <v>8</v>
      </c>
      <c r="J41" s="6">
        <f t="shared" si="14"/>
        <v>61.53846153846154</v>
      </c>
      <c r="K41" s="7">
        <v>0</v>
      </c>
      <c r="L41" s="6">
        <f t="shared" si="15"/>
        <v>0</v>
      </c>
    </row>
    <row r="42" spans="1:12" ht="23.1" customHeight="1" x14ac:dyDescent="0.2">
      <c r="A42" s="157"/>
      <c r="B42" s="157"/>
      <c r="C42" s="11"/>
      <c r="D42" s="12" t="s">
        <v>11</v>
      </c>
      <c r="E42" s="9"/>
      <c r="F42" s="8">
        <f t="shared" si="12"/>
        <v>15</v>
      </c>
      <c r="G42" s="7">
        <v>9</v>
      </c>
      <c r="H42" s="6">
        <f t="shared" si="13"/>
        <v>60</v>
      </c>
      <c r="I42" s="7">
        <v>6</v>
      </c>
      <c r="J42" s="6">
        <f t="shared" si="14"/>
        <v>40</v>
      </c>
      <c r="K42" s="7">
        <v>0</v>
      </c>
      <c r="L42" s="6">
        <f t="shared" si="15"/>
        <v>0</v>
      </c>
    </row>
    <row r="43" spans="1:12" ht="23.1" customHeight="1" x14ac:dyDescent="0.2">
      <c r="A43" s="157"/>
      <c r="B43" s="157"/>
      <c r="C43" s="11"/>
      <c r="D43" s="12" t="s">
        <v>10</v>
      </c>
      <c r="E43" s="9"/>
      <c r="F43" s="8">
        <f t="shared" si="12"/>
        <v>38</v>
      </c>
      <c r="G43" s="7">
        <v>16</v>
      </c>
      <c r="H43" s="6">
        <f t="shared" si="13"/>
        <v>42.105263157894733</v>
      </c>
      <c r="I43" s="7">
        <v>22</v>
      </c>
      <c r="J43" s="6">
        <f t="shared" si="14"/>
        <v>57.894736842105267</v>
      </c>
      <c r="K43" s="7">
        <v>0</v>
      </c>
      <c r="L43" s="6">
        <f t="shared" si="15"/>
        <v>0</v>
      </c>
    </row>
    <row r="44" spans="1:12" ht="23.1" customHeight="1" x14ac:dyDescent="0.2">
      <c r="A44" s="157"/>
      <c r="B44" s="157"/>
      <c r="C44" s="11"/>
      <c r="D44" s="12" t="s">
        <v>9</v>
      </c>
      <c r="E44" s="9"/>
      <c r="F44" s="8">
        <f t="shared" si="12"/>
        <v>154</v>
      </c>
      <c r="G44" s="7">
        <v>51</v>
      </c>
      <c r="H44" s="6">
        <f t="shared" si="13"/>
        <v>33.116883116883116</v>
      </c>
      <c r="I44" s="7">
        <v>98</v>
      </c>
      <c r="J44" s="6">
        <f t="shared" si="14"/>
        <v>63.636363636363633</v>
      </c>
      <c r="K44" s="7">
        <v>5</v>
      </c>
      <c r="L44" s="6">
        <f t="shared" si="15"/>
        <v>3.2467532467532463</v>
      </c>
    </row>
    <row r="45" spans="1:12" ht="23.1" customHeight="1" x14ac:dyDescent="0.2">
      <c r="A45" s="157"/>
      <c r="B45" s="157"/>
      <c r="C45" s="11"/>
      <c r="D45" s="12" t="s">
        <v>8</v>
      </c>
      <c r="E45" s="9"/>
      <c r="F45" s="8">
        <f t="shared" si="12"/>
        <v>22</v>
      </c>
      <c r="G45" s="7">
        <v>17</v>
      </c>
      <c r="H45" s="6">
        <f t="shared" si="13"/>
        <v>77.272727272727266</v>
      </c>
      <c r="I45" s="7">
        <v>5</v>
      </c>
      <c r="J45" s="6">
        <f t="shared" si="14"/>
        <v>22.727272727272727</v>
      </c>
      <c r="K45" s="7">
        <v>0</v>
      </c>
      <c r="L45" s="6">
        <f t="shared" si="15"/>
        <v>0</v>
      </c>
    </row>
    <row r="46" spans="1:12" ht="23.1" customHeight="1" x14ac:dyDescent="0.2">
      <c r="A46" s="157"/>
      <c r="B46" s="157"/>
      <c r="C46" s="11"/>
      <c r="D46" s="12" t="s">
        <v>7</v>
      </c>
      <c r="E46" s="9"/>
      <c r="F46" s="8">
        <f t="shared" si="12"/>
        <v>10</v>
      </c>
      <c r="G46" s="7">
        <v>3</v>
      </c>
      <c r="H46" s="6">
        <f t="shared" si="13"/>
        <v>30</v>
      </c>
      <c r="I46" s="7">
        <v>7</v>
      </c>
      <c r="J46" s="6">
        <f t="shared" si="14"/>
        <v>70</v>
      </c>
      <c r="K46" s="7">
        <v>0</v>
      </c>
      <c r="L46" s="6">
        <f t="shared" si="15"/>
        <v>0</v>
      </c>
    </row>
    <row r="47" spans="1:12" ht="24" customHeight="1" x14ac:dyDescent="0.2">
      <c r="A47" s="157"/>
      <c r="B47" s="157"/>
      <c r="C47" s="11"/>
      <c r="D47" s="10" t="s">
        <v>6</v>
      </c>
      <c r="E47" s="9"/>
      <c r="F47" s="8">
        <f t="shared" si="12"/>
        <v>17</v>
      </c>
      <c r="G47" s="7">
        <v>7</v>
      </c>
      <c r="H47" s="6">
        <f t="shared" si="13"/>
        <v>41.17647058823529</v>
      </c>
      <c r="I47" s="7">
        <v>10</v>
      </c>
      <c r="J47" s="6">
        <f t="shared" si="14"/>
        <v>58.82352941176471</v>
      </c>
      <c r="K47" s="7">
        <v>0</v>
      </c>
      <c r="L47" s="6">
        <f t="shared" si="15"/>
        <v>0</v>
      </c>
    </row>
    <row r="48" spans="1:12" ht="23.1" customHeight="1" x14ac:dyDescent="0.2">
      <c r="A48" s="157"/>
      <c r="B48" s="157"/>
      <c r="C48" s="11"/>
      <c r="D48" s="12" t="s">
        <v>5</v>
      </c>
      <c r="E48" s="9"/>
      <c r="F48" s="8">
        <f t="shared" si="12"/>
        <v>41</v>
      </c>
      <c r="G48" s="7">
        <v>17</v>
      </c>
      <c r="H48" s="6">
        <f t="shared" si="13"/>
        <v>41.463414634146339</v>
      </c>
      <c r="I48" s="7">
        <v>23</v>
      </c>
      <c r="J48" s="6">
        <f t="shared" si="14"/>
        <v>56.09756097560976</v>
      </c>
      <c r="K48" s="7">
        <v>1</v>
      </c>
      <c r="L48" s="6">
        <f t="shared" si="15"/>
        <v>2.4390243902439024</v>
      </c>
    </row>
    <row r="49" spans="1:12" ht="23.1" customHeight="1" x14ac:dyDescent="0.2">
      <c r="A49" s="157"/>
      <c r="B49" s="157"/>
      <c r="C49" s="11"/>
      <c r="D49" s="12" t="s">
        <v>4</v>
      </c>
      <c r="E49" s="9"/>
      <c r="F49" s="8">
        <f t="shared" si="12"/>
        <v>23</v>
      </c>
      <c r="G49" s="7">
        <v>9</v>
      </c>
      <c r="H49" s="6">
        <f t="shared" si="13"/>
        <v>39.130434782608695</v>
      </c>
      <c r="I49" s="7">
        <v>14</v>
      </c>
      <c r="J49" s="6">
        <f t="shared" si="14"/>
        <v>60.869565217391312</v>
      </c>
      <c r="K49" s="7">
        <v>0</v>
      </c>
      <c r="L49" s="6">
        <f t="shared" si="15"/>
        <v>0</v>
      </c>
    </row>
    <row r="50" spans="1:12" ht="23.1" customHeight="1" x14ac:dyDescent="0.2">
      <c r="A50" s="157"/>
      <c r="B50" s="157"/>
      <c r="C50" s="11"/>
      <c r="D50" s="12" t="s">
        <v>3</v>
      </c>
      <c r="E50" s="9"/>
      <c r="F50" s="8">
        <f t="shared" si="12"/>
        <v>24</v>
      </c>
      <c r="G50" s="7">
        <v>21</v>
      </c>
      <c r="H50" s="6">
        <f t="shared" si="13"/>
        <v>87.5</v>
      </c>
      <c r="I50" s="7">
        <v>3</v>
      </c>
      <c r="J50" s="6">
        <f t="shared" si="14"/>
        <v>12.5</v>
      </c>
      <c r="K50" s="7">
        <v>0</v>
      </c>
      <c r="L50" s="6">
        <f t="shared" si="15"/>
        <v>0</v>
      </c>
    </row>
    <row r="51" spans="1:12" ht="23.1" customHeight="1" x14ac:dyDescent="0.2">
      <c r="A51" s="157"/>
      <c r="B51" s="157"/>
      <c r="C51" s="11"/>
      <c r="D51" s="12" t="s">
        <v>2</v>
      </c>
      <c r="E51" s="9"/>
      <c r="F51" s="8">
        <f t="shared" si="12"/>
        <v>159</v>
      </c>
      <c r="G51" s="7">
        <v>98</v>
      </c>
      <c r="H51" s="6">
        <f t="shared" si="13"/>
        <v>61.635220125786162</v>
      </c>
      <c r="I51" s="7">
        <v>60</v>
      </c>
      <c r="J51" s="6">
        <f t="shared" si="14"/>
        <v>37.735849056603776</v>
      </c>
      <c r="K51" s="7">
        <v>1</v>
      </c>
      <c r="L51" s="6">
        <f t="shared" si="15"/>
        <v>0.62893081761006298</v>
      </c>
    </row>
    <row r="52" spans="1:12" ht="23.1" customHeight="1" x14ac:dyDescent="0.2">
      <c r="A52" s="157"/>
      <c r="B52" s="157"/>
      <c r="C52" s="11"/>
      <c r="D52" s="12" t="s">
        <v>1</v>
      </c>
      <c r="E52" s="9"/>
      <c r="F52" s="8">
        <f t="shared" si="12"/>
        <v>21</v>
      </c>
      <c r="G52" s="7">
        <v>11</v>
      </c>
      <c r="H52" s="6">
        <f t="shared" si="13"/>
        <v>52.380952380952387</v>
      </c>
      <c r="I52" s="7">
        <v>10</v>
      </c>
      <c r="J52" s="6">
        <f t="shared" si="14"/>
        <v>47.619047619047613</v>
      </c>
      <c r="K52" s="7">
        <v>0</v>
      </c>
      <c r="L52" s="6">
        <f t="shared" si="15"/>
        <v>0</v>
      </c>
    </row>
    <row r="53" spans="1:12" ht="24" customHeight="1" x14ac:dyDescent="0.2">
      <c r="A53" s="158"/>
      <c r="B53" s="158"/>
      <c r="C53" s="11"/>
      <c r="D53" s="10" t="s">
        <v>0</v>
      </c>
      <c r="E53" s="9"/>
      <c r="F53" s="8">
        <f t="shared" si="12"/>
        <v>61</v>
      </c>
      <c r="G53" s="7">
        <v>28</v>
      </c>
      <c r="H53" s="6">
        <f t="shared" si="13"/>
        <v>45.901639344262293</v>
      </c>
      <c r="I53" s="7">
        <v>33</v>
      </c>
      <c r="J53" s="6">
        <f t="shared" si="14"/>
        <v>54.098360655737707</v>
      </c>
      <c r="K53" s="7">
        <v>0</v>
      </c>
      <c r="L53" s="6">
        <f t="shared" si="15"/>
        <v>0</v>
      </c>
    </row>
    <row r="55" spans="1:12" ht="12.75" customHeight="1" x14ac:dyDescent="0.2"/>
    <row r="56" spans="1:12" ht="12.75" customHeight="1" x14ac:dyDescent="0.2"/>
    <row r="57" spans="1:12" x14ac:dyDescent="0.2">
      <c r="D57" s="3"/>
    </row>
    <row r="63" spans="1:12"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1">
    <mergeCell ref="B11:E11"/>
    <mergeCell ref="B8:E8"/>
    <mergeCell ref="A13:A53"/>
    <mergeCell ref="B13:B37"/>
    <mergeCell ref="B38:B53"/>
    <mergeCell ref="K3:L4"/>
    <mergeCell ref="A7:E7"/>
    <mergeCell ref="A8:A12"/>
    <mergeCell ref="G3:H4"/>
    <mergeCell ref="J5:J6"/>
    <mergeCell ref="H5:H6"/>
    <mergeCell ref="L5:L6"/>
    <mergeCell ref="K5:K6"/>
    <mergeCell ref="B9:E9"/>
    <mergeCell ref="F3:F6"/>
    <mergeCell ref="I5:I6"/>
    <mergeCell ref="B10:E10"/>
    <mergeCell ref="A3:E6"/>
    <mergeCell ref="I3:J4"/>
    <mergeCell ref="B12:E12"/>
    <mergeCell ref="G5:G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ignoredErrors>
    <ignoredError sqref="H7:J7"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01"/>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7" width="8.6640625" style="1" customWidth="1"/>
    <col min="18" max="16384" width="9" style="1"/>
  </cols>
  <sheetData>
    <row r="1" spans="1:20" ht="14.4" x14ac:dyDescent="0.2">
      <c r="A1" s="16" t="s">
        <v>642</v>
      </c>
    </row>
    <row r="2" spans="1:20" x14ac:dyDescent="0.2">
      <c r="Q2" s="38" t="s">
        <v>453</v>
      </c>
    </row>
    <row r="3" spans="1:20" ht="24" customHeight="1" x14ac:dyDescent="0.2">
      <c r="A3" s="233" t="s">
        <v>63</v>
      </c>
      <c r="B3" s="234"/>
      <c r="C3" s="234"/>
      <c r="D3" s="234"/>
      <c r="E3" s="235"/>
      <c r="F3" s="223" t="s">
        <v>126</v>
      </c>
      <c r="G3" s="224" t="s">
        <v>150</v>
      </c>
      <c r="H3" s="224" t="s">
        <v>149</v>
      </c>
      <c r="I3" s="224" t="s">
        <v>141</v>
      </c>
      <c r="J3" s="223" t="s">
        <v>148</v>
      </c>
      <c r="K3" s="271"/>
      <c r="L3" s="271"/>
      <c r="M3" s="271"/>
      <c r="N3" s="272"/>
      <c r="O3" s="215" t="s">
        <v>147</v>
      </c>
      <c r="P3" s="215" t="s">
        <v>146</v>
      </c>
      <c r="Q3" s="215" t="s">
        <v>145</v>
      </c>
    </row>
    <row r="4" spans="1:20" ht="30" customHeight="1" x14ac:dyDescent="0.2">
      <c r="A4" s="236"/>
      <c r="B4" s="237"/>
      <c r="C4" s="237"/>
      <c r="D4" s="237"/>
      <c r="E4" s="238"/>
      <c r="F4" s="187"/>
      <c r="G4" s="229"/>
      <c r="H4" s="229"/>
      <c r="I4" s="229"/>
      <c r="J4" s="222" t="s">
        <v>144</v>
      </c>
      <c r="K4" s="222" t="s">
        <v>143</v>
      </c>
      <c r="L4" s="222" t="s">
        <v>142</v>
      </c>
      <c r="M4" s="222" t="s">
        <v>141</v>
      </c>
      <c r="N4" s="278" t="s">
        <v>406</v>
      </c>
      <c r="O4" s="216"/>
      <c r="P4" s="216"/>
      <c r="Q4" s="216"/>
    </row>
    <row r="5" spans="1:20" ht="14.25" customHeight="1" x14ac:dyDescent="0.2">
      <c r="A5" s="236"/>
      <c r="B5" s="237"/>
      <c r="C5" s="237"/>
      <c r="D5" s="237"/>
      <c r="E5" s="238"/>
      <c r="F5" s="187"/>
      <c r="G5" s="229"/>
      <c r="H5" s="229"/>
      <c r="I5" s="229"/>
      <c r="J5" s="222"/>
      <c r="K5" s="222"/>
      <c r="L5" s="222"/>
      <c r="M5" s="222"/>
      <c r="N5" s="278"/>
      <c r="O5" s="216"/>
      <c r="P5" s="216"/>
      <c r="Q5" s="216"/>
      <c r="R5" s="46"/>
    </row>
    <row r="6" spans="1:20" ht="21" customHeight="1" x14ac:dyDescent="0.2">
      <c r="A6" s="239"/>
      <c r="B6" s="240"/>
      <c r="C6" s="240"/>
      <c r="D6" s="240"/>
      <c r="E6" s="241"/>
      <c r="F6" s="186"/>
      <c r="G6" s="230"/>
      <c r="H6" s="230"/>
      <c r="I6" s="230"/>
      <c r="J6" s="222"/>
      <c r="K6" s="222"/>
      <c r="L6" s="222"/>
      <c r="M6" s="222"/>
      <c r="N6" s="278"/>
      <c r="O6" s="217"/>
      <c r="P6" s="217"/>
      <c r="Q6" s="217"/>
      <c r="S6" s="46"/>
    </row>
    <row r="7" spans="1:20" ht="12" customHeight="1" x14ac:dyDescent="0.2">
      <c r="A7" s="170" t="s">
        <v>49</v>
      </c>
      <c r="B7" s="171"/>
      <c r="C7" s="171"/>
      <c r="D7" s="171"/>
      <c r="E7" s="172"/>
      <c r="F7" s="80">
        <f>IF(SUM(G7:I7)=SUM(J7:M7),SUM(G7:I7),"確認")</f>
        <v>467</v>
      </c>
      <c r="G7" s="80">
        <f t="shared" ref="G7:L7" si="0">SUM(G9,G11,G13,G15,G17)</f>
        <v>399</v>
      </c>
      <c r="H7" s="80">
        <f t="shared" si="0"/>
        <v>41</v>
      </c>
      <c r="I7" s="80">
        <f t="shared" si="0"/>
        <v>27</v>
      </c>
      <c r="J7" s="80">
        <f>SUM(J9,J11,J13,J15,J17)</f>
        <v>368</v>
      </c>
      <c r="K7" s="80">
        <f t="shared" si="0"/>
        <v>40</v>
      </c>
      <c r="L7" s="80">
        <f t="shared" si="0"/>
        <v>3</v>
      </c>
      <c r="M7" s="80">
        <f>SUM(M9,M11,M13,M15,M17)</f>
        <v>56</v>
      </c>
      <c r="N7" s="274">
        <v>2.4244604320000001</v>
      </c>
      <c r="O7" s="276">
        <v>806</v>
      </c>
      <c r="P7" s="276">
        <f>SUM(P9,P11,P13,P15,P17)</f>
        <v>392</v>
      </c>
      <c r="Q7" s="279">
        <f>IF(P7=0,0,P7/O7)*100</f>
        <v>48.635235732009924</v>
      </c>
      <c r="R7" s="46">
        <f>SUM(G7:I7)</f>
        <v>467</v>
      </c>
      <c r="S7" s="46">
        <f>SUM(J7:M7)</f>
        <v>467</v>
      </c>
      <c r="T7" s="86"/>
    </row>
    <row r="8" spans="1:20" ht="12" customHeight="1" x14ac:dyDescent="0.2">
      <c r="A8" s="173"/>
      <c r="B8" s="174"/>
      <c r="C8" s="174"/>
      <c r="D8" s="174"/>
      <c r="E8" s="175"/>
      <c r="F8" s="82">
        <f>SUM(G8:I8)</f>
        <v>1</v>
      </c>
      <c r="G8" s="29">
        <f>IF(G7=0,0,G7/$F7)</f>
        <v>0.854389721627409</v>
      </c>
      <c r="H8" s="29">
        <f t="shared" ref="H8:M8" si="1">IF(H7=0,0,H7/$F7)</f>
        <v>8.7794432548179868E-2</v>
      </c>
      <c r="I8" s="29">
        <f t="shared" si="1"/>
        <v>5.7815845824411134E-2</v>
      </c>
      <c r="J8" s="29">
        <f>IF(J7=0,0,J7/$F7)</f>
        <v>0.78800856531049246</v>
      </c>
      <c r="K8" s="29">
        <f t="shared" si="1"/>
        <v>8.5653104925053528E-2</v>
      </c>
      <c r="L8" s="29">
        <f t="shared" si="1"/>
        <v>6.4239828693790149E-3</v>
      </c>
      <c r="M8" s="29">
        <f t="shared" si="1"/>
        <v>0.11991434689507495</v>
      </c>
      <c r="N8" s="275"/>
      <c r="O8" s="277"/>
      <c r="P8" s="277"/>
      <c r="Q8" s="275"/>
      <c r="R8" s="39"/>
      <c r="T8" s="86"/>
    </row>
    <row r="9" spans="1:20" ht="12" customHeight="1" x14ac:dyDescent="0.2">
      <c r="A9" s="159" t="s">
        <v>48</v>
      </c>
      <c r="B9" s="242" t="s">
        <v>47</v>
      </c>
      <c r="C9" s="243"/>
      <c r="D9" s="243"/>
      <c r="E9" s="244"/>
      <c r="F9" s="80">
        <f>IF(SUM(G9:I9)=SUM(J9:M9),SUM(G9:I9),"確認")</f>
        <v>61</v>
      </c>
      <c r="G9" s="80">
        <v>38</v>
      </c>
      <c r="H9" s="80">
        <v>14</v>
      </c>
      <c r="I9" s="80">
        <v>9</v>
      </c>
      <c r="J9" s="80">
        <v>41</v>
      </c>
      <c r="K9" s="80">
        <v>3</v>
      </c>
      <c r="L9" s="80">
        <v>1</v>
      </c>
      <c r="M9" s="80">
        <v>16</v>
      </c>
      <c r="N9" s="274">
        <v>2.1702127659574466</v>
      </c>
      <c r="O9" s="276">
        <v>24</v>
      </c>
      <c r="P9" s="276">
        <v>8</v>
      </c>
      <c r="Q9" s="279">
        <f>IF(P9=0,0,P9/O9)*100</f>
        <v>33.333333333333329</v>
      </c>
      <c r="T9" s="88"/>
    </row>
    <row r="10" spans="1:20" ht="12" customHeight="1" x14ac:dyDescent="0.2">
      <c r="A10" s="160"/>
      <c r="B10" s="245"/>
      <c r="C10" s="246"/>
      <c r="D10" s="246"/>
      <c r="E10" s="247"/>
      <c r="F10" s="82">
        <f t="shared" ref="F10:F72" si="2">SUM(G10:I10)</f>
        <v>1</v>
      </c>
      <c r="G10" s="29">
        <f t="shared" ref="G10:M10" si="3">IF(G9=0,0,G9/$F9)</f>
        <v>0.62295081967213117</v>
      </c>
      <c r="H10" s="29">
        <f t="shared" si="3"/>
        <v>0.22950819672131148</v>
      </c>
      <c r="I10" s="29">
        <f t="shared" si="3"/>
        <v>0.14754098360655737</v>
      </c>
      <c r="J10" s="29">
        <f>IF(J9=0,0,J9/$F9)</f>
        <v>0.67213114754098358</v>
      </c>
      <c r="K10" s="29">
        <f t="shared" si="3"/>
        <v>4.9180327868852458E-2</v>
      </c>
      <c r="L10" s="29">
        <f t="shared" si="3"/>
        <v>1.6393442622950821E-2</v>
      </c>
      <c r="M10" s="29">
        <f t="shared" si="3"/>
        <v>0.26229508196721313</v>
      </c>
      <c r="N10" s="275"/>
      <c r="O10" s="277"/>
      <c r="P10" s="277"/>
      <c r="Q10" s="275"/>
      <c r="R10" s="39"/>
      <c r="T10" s="88"/>
    </row>
    <row r="11" spans="1:20" ht="12" customHeight="1" x14ac:dyDescent="0.2">
      <c r="A11" s="160"/>
      <c r="B11" s="242" t="s">
        <v>46</v>
      </c>
      <c r="C11" s="243"/>
      <c r="D11" s="243"/>
      <c r="E11" s="244"/>
      <c r="F11" s="80">
        <f t="shared" ref="F11" si="4">IF(SUM(G11:I11)=SUM(J11:M11),SUM(G11:I11),"確認")</f>
        <v>55</v>
      </c>
      <c r="G11" s="80">
        <v>39</v>
      </c>
      <c r="H11" s="80">
        <v>10</v>
      </c>
      <c r="I11" s="80">
        <v>6</v>
      </c>
      <c r="J11" s="80">
        <v>41</v>
      </c>
      <c r="K11" s="80">
        <v>3</v>
      </c>
      <c r="L11" s="80">
        <v>0</v>
      </c>
      <c r="M11" s="80">
        <v>11</v>
      </c>
      <c r="N11" s="274">
        <v>2.3181818181818183</v>
      </c>
      <c r="O11" s="276">
        <v>47</v>
      </c>
      <c r="P11" s="276">
        <v>18</v>
      </c>
      <c r="Q11" s="279">
        <f t="shared" ref="Q11" si="5">IF(P11=0,0,P11/O11)*100</f>
        <v>38.297872340425535</v>
      </c>
      <c r="T11" s="88"/>
    </row>
    <row r="12" spans="1:20" ht="12" customHeight="1" x14ac:dyDescent="0.2">
      <c r="A12" s="160"/>
      <c r="B12" s="245"/>
      <c r="C12" s="246"/>
      <c r="D12" s="246"/>
      <c r="E12" s="247"/>
      <c r="F12" s="82">
        <f t="shared" si="2"/>
        <v>1</v>
      </c>
      <c r="G12" s="29">
        <f t="shared" ref="G12:M12" si="6">IF(G11=0,0,G11/$F11)</f>
        <v>0.70909090909090911</v>
      </c>
      <c r="H12" s="29">
        <f t="shared" si="6"/>
        <v>0.18181818181818182</v>
      </c>
      <c r="I12" s="29">
        <f t="shared" si="6"/>
        <v>0.10909090909090909</v>
      </c>
      <c r="J12" s="29">
        <f t="shared" si="6"/>
        <v>0.74545454545454548</v>
      </c>
      <c r="K12" s="29">
        <f t="shared" si="6"/>
        <v>5.4545454545454543E-2</v>
      </c>
      <c r="L12" s="29">
        <f t="shared" si="6"/>
        <v>0</v>
      </c>
      <c r="M12" s="29">
        <f t="shared" si="6"/>
        <v>0.2</v>
      </c>
      <c r="N12" s="275"/>
      <c r="O12" s="277"/>
      <c r="P12" s="277"/>
      <c r="Q12" s="275"/>
      <c r="R12" s="39"/>
      <c r="T12" s="88"/>
    </row>
    <row r="13" spans="1:20" ht="12" customHeight="1" x14ac:dyDescent="0.2">
      <c r="A13" s="160"/>
      <c r="B13" s="242" t="s">
        <v>45</v>
      </c>
      <c r="C13" s="243"/>
      <c r="D13" s="243"/>
      <c r="E13" s="244"/>
      <c r="F13" s="80">
        <f t="shared" ref="F13" si="7">IF(SUM(G13:I13)=SUM(J13:M13),SUM(G13:I13),"確認")</f>
        <v>153</v>
      </c>
      <c r="G13" s="80">
        <v>138</v>
      </c>
      <c r="H13" s="80">
        <v>10</v>
      </c>
      <c r="I13" s="80">
        <v>5</v>
      </c>
      <c r="J13" s="80">
        <v>131</v>
      </c>
      <c r="K13" s="80">
        <v>10</v>
      </c>
      <c r="L13" s="80">
        <v>1</v>
      </c>
      <c r="M13" s="80">
        <v>11</v>
      </c>
      <c r="N13" s="274">
        <v>2.1944444444444446</v>
      </c>
      <c r="O13" s="276">
        <v>236</v>
      </c>
      <c r="P13" s="276">
        <v>114</v>
      </c>
      <c r="Q13" s="279">
        <f t="shared" ref="Q13" si="8">IF(P13=0,0,P13/O13)*100</f>
        <v>48.305084745762713</v>
      </c>
      <c r="T13" s="88"/>
    </row>
    <row r="14" spans="1:20" ht="12" customHeight="1" x14ac:dyDescent="0.2">
      <c r="A14" s="160"/>
      <c r="B14" s="245"/>
      <c r="C14" s="246"/>
      <c r="D14" s="246"/>
      <c r="E14" s="247"/>
      <c r="F14" s="82">
        <f t="shared" si="2"/>
        <v>1</v>
      </c>
      <c r="G14" s="29">
        <f t="shared" ref="G14:M14" si="9">IF(G13=0,0,G13/$F13)</f>
        <v>0.90196078431372551</v>
      </c>
      <c r="H14" s="29">
        <f t="shared" si="9"/>
        <v>6.535947712418301E-2</v>
      </c>
      <c r="I14" s="29">
        <f t="shared" si="9"/>
        <v>3.2679738562091505E-2</v>
      </c>
      <c r="J14" s="29">
        <f t="shared" si="9"/>
        <v>0.85620915032679734</v>
      </c>
      <c r="K14" s="29">
        <f t="shared" si="9"/>
        <v>6.535947712418301E-2</v>
      </c>
      <c r="L14" s="29">
        <f t="shared" si="9"/>
        <v>6.5359477124183009E-3</v>
      </c>
      <c r="M14" s="29">
        <f t="shared" si="9"/>
        <v>7.1895424836601302E-2</v>
      </c>
      <c r="N14" s="275"/>
      <c r="O14" s="277"/>
      <c r="P14" s="277"/>
      <c r="Q14" s="275"/>
      <c r="R14" s="39"/>
      <c r="T14" s="88"/>
    </row>
    <row r="15" spans="1:20" ht="12" customHeight="1" x14ac:dyDescent="0.2">
      <c r="A15" s="160"/>
      <c r="B15" s="242" t="s">
        <v>44</v>
      </c>
      <c r="C15" s="243"/>
      <c r="D15" s="243"/>
      <c r="E15" s="244"/>
      <c r="F15" s="80">
        <f t="shared" ref="F15" si="10">IF(SUM(G15:I15)=SUM(J15:M15),SUM(G15:I15),"確認")</f>
        <v>52</v>
      </c>
      <c r="G15" s="80">
        <v>49</v>
      </c>
      <c r="H15" s="80">
        <v>1</v>
      </c>
      <c r="I15" s="80">
        <v>2</v>
      </c>
      <c r="J15" s="80">
        <v>40</v>
      </c>
      <c r="K15" s="80">
        <v>8</v>
      </c>
      <c r="L15" s="80">
        <v>0</v>
      </c>
      <c r="M15" s="80">
        <v>4</v>
      </c>
      <c r="N15" s="274">
        <v>2.66</v>
      </c>
      <c r="O15" s="276">
        <v>136</v>
      </c>
      <c r="P15" s="276">
        <v>74</v>
      </c>
      <c r="Q15" s="279">
        <f t="shared" ref="Q15" si="11">IF(P15=0,0,P15/O15)*100</f>
        <v>54.411764705882348</v>
      </c>
      <c r="T15" s="88"/>
    </row>
    <row r="16" spans="1:20" ht="12" customHeight="1" x14ac:dyDescent="0.2">
      <c r="A16" s="160"/>
      <c r="B16" s="245"/>
      <c r="C16" s="246"/>
      <c r="D16" s="246"/>
      <c r="E16" s="247"/>
      <c r="F16" s="82">
        <f t="shared" si="2"/>
        <v>1</v>
      </c>
      <c r="G16" s="29">
        <f t="shared" ref="G16:M16" si="12">IF(G15=0,0,G15/$F15)</f>
        <v>0.94230769230769229</v>
      </c>
      <c r="H16" s="29">
        <f t="shared" si="12"/>
        <v>1.9230769230769232E-2</v>
      </c>
      <c r="I16" s="29">
        <f t="shared" si="12"/>
        <v>3.8461538461538464E-2</v>
      </c>
      <c r="J16" s="29">
        <f t="shared" si="12"/>
        <v>0.76923076923076927</v>
      </c>
      <c r="K16" s="29">
        <f t="shared" si="12"/>
        <v>0.15384615384615385</v>
      </c>
      <c r="L16" s="29">
        <f t="shared" si="12"/>
        <v>0</v>
      </c>
      <c r="M16" s="29">
        <f t="shared" si="12"/>
        <v>7.6923076923076927E-2</v>
      </c>
      <c r="N16" s="275"/>
      <c r="O16" s="277"/>
      <c r="P16" s="277"/>
      <c r="Q16" s="275"/>
      <c r="R16" s="39"/>
      <c r="T16" s="88"/>
    </row>
    <row r="17" spans="1:20" ht="12" customHeight="1" x14ac:dyDescent="0.2">
      <c r="A17" s="160"/>
      <c r="B17" s="242" t="s">
        <v>43</v>
      </c>
      <c r="C17" s="243"/>
      <c r="D17" s="243"/>
      <c r="E17" s="244"/>
      <c r="F17" s="80">
        <f t="shared" ref="F17" si="13">IF(SUM(G17:I17)=SUM(J17:M17),SUM(G17:I17),"確認")</f>
        <v>146</v>
      </c>
      <c r="G17" s="80">
        <v>135</v>
      </c>
      <c r="H17" s="80">
        <v>6</v>
      </c>
      <c r="I17" s="80">
        <v>5</v>
      </c>
      <c r="J17" s="80">
        <v>115</v>
      </c>
      <c r="K17" s="80">
        <v>16</v>
      </c>
      <c r="L17" s="80">
        <v>1</v>
      </c>
      <c r="M17" s="80">
        <v>14</v>
      </c>
      <c r="N17" s="274">
        <v>2.7121212121212119</v>
      </c>
      <c r="O17" s="276">
        <v>363</v>
      </c>
      <c r="P17" s="276">
        <v>178</v>
      </c>
      <c r="Q17" s="279">
        <f t="shared" ref="Q17" si="14">IF(P17=0,0,P17/O17)*100</f>
        <v>49.035812672176313</v>
      </c>
      <c r="T17" s="88"/>
    </row>
    <row r="18" spans="1:20" ht="12" customHeight="1" x14ac:dyDescent="0.2">
      <c r="A18" s="161"/>
      <c r="B18" s="245"/>
      <c r="C18" s="246"/>
      <c r="D18" s="246"/>
      <c r="E18" s="247"/>
      <c r="F18" s="82">
        <f t="shared" si="2"/>
        <v>1</v>
      </c>
      <c r="G18" s="29">
        <f t="shared" ref="G18:M18" si="15">IF(G17=0,0,G17/$F17)</f>
        <v>0.92465753424657537</v>
      </c>
      <c r="H18" s="29">
        <f t="shared" si="15"/>
        <v>4.1095890410958902E-2</v>
      </c>
      <c r="I18" s="29">
        <f t="shared" si="15"/>
        <v>3.4246575342465752E-2</v>
      </c>
      <c r="J18" s="29">
        <f t="shared" si="15"/>
        <v>0.78767123287671237</v>
      </c>
      <c r="K18" s="29">
        <f t="shared" si="15"/>
        <v>0.1095890410958904</v>
      </c>
      <c r="L18" s="29">
        <f t="shared" si="15"/>
        <v>6.8493150684931503E-3</v>
      </c>
      <c r="M18" s="29">
        <f t="shared" si="15"/>
        <v>9.5890410958904104E-2</v>
      </c>
      <c r="N18" s="275"/>
      <c r="O18" s="277"/>
      <c r="P18" s="277"/>
      <c r="Q18" s="275"/>
      <c r="R18" s="39"/>
      <c r="T18" s="88"/>
    </row>
    <row r="19" spans="1:20" ht="12" customHeight="1" x14ac:dyDescent="0.2">
      <c r="A19" s="156" t="s">
        <v>42</v>
      </c>
      <c r="B19" s="156" t="s">
        <v>41</v>
      </c>
      <c r="C19" s="35"/>
      <c r="D19" s="231" t="s">
        <v>15</v>
      </c>
      <c r="E19" s="34"/>
      <c r="F19" s="80">
        <f t="shared" ref="F19" si="16">IF(SUM(G19:I19)=SUM(J19:M19),SUM(G19:I19),"確認")</f>
        <v>148</v>
      </c>
      <c r="G19" s="80">
        <f>SUM(G21,G23,G25,G27,G29,G31,G33,G35,G37,G39,G41,G43,G45,G47,G49,G51,G53,G55,G57,G59,G61,G63,G65,G67)</f>
        <v>127</v>
      </c>
      <c r="H19" s="80">
        <f>SUM(H21,H23,H25,H27,H29,H31,H33,H35,H37,H39,H41,H43,H45,H47,H49,H51,H53,H55,H57,H59,H61,H63,H65,H67)</f>
        <v>13</v>
      </c>
      <c r="I19" s="80">
        <f>SUM(I21,I23,I25,I27,I29,I31,I33,I35,I37,I39,I41,I43,I45,I47,I49,I51,I53,I55,I57,I59,I61,I63,I65,I67)</f>
        <v>8</v>
      </c>
      <c r="J19" s="80">
        <f t="shared" ref="J19:M19" si="17">SUM(J21,J23,J25,J27,J29,J31,J33,J35,J37,J39,J41,J43,J45,J47,J49,J51,J53,J55,J57,J59,J61,J63,J65,J67)</f>
        <v>115</v>
      </c>
      <c r="K19" s="80">
        <f t="shared" si="17"/>
        <v>22</v>
      </c>
      <c r="L19" s="80">
        <f t="shared" si="17"/>
        <v>0</v>
      </c>
      <c r="M19" s="80">
        <f t="shared" si="17"/>
        <v>11</v>
      </c>
      <c r="N19" s="274">
        <v>2.5942028989999999</v>
      </c>
      <c r="O19" s="276">
        <v>463</v>
      </c>
      <c r="P19" s="276">
        <f t="shared" ref="P19" si="18">SUM(P21,P23,P25,P27,P29,P31,P33,P35,P37,P39,P41,P43,P45,P47,P49,P51,P53,P55,P57,P59,P61,P63,P65,P67)</f>
        <v>228</v>
      </c>
      <c r="Q19" s="279">
        <f t="shared" ref="Q19" si="19">IF(P19=0,0,P19/O19)*100</f>
        <v>49.244060475161987</v>
      </c>
      <c r="S19" s="46"/>
      <c r="T19" s="88"/>
    </row>
    <row r="20" spans="1:20" ht="12" customHeight="1" x14ac:dyDescent="0.2">
      <c r="A20" s="157"/>
      <c r="B20" s="157"/>
      <c r="C20" s="32"/>
      <c r="D20" s="232"/>
      <c r="E20" s="31"/>
      <c r="F20" s="82">
        <f t="shared" si="2"/>
        <v>1</v>
      </c>
      <c r="G20" s="29">
        <f t="shared" ref="G20:M20" si="20">IF(G19=0,0,G19/$F19)</f>
        <v>0.85810810810810811</v>
      </c>
      <c r="H20" s="29">
        <f t="shared" si="20"/>
        <v>8.7837837837837843E-2</v>
      </c>
      <c r="I20" s="29">
        <f t="shared" si="20"/>
        <v>5.4054054054054057E-2</v>
      </c>
      <c r="J20" s="29">
        <f t="shared" si="20"/>
        <v>0.77702702702702697</v>
      </c>
      <c r="K20" s="29">
        <f t="shared" si="20"/>
        <v>0.14864864864864866</v>
      </c>
      <c r="L20" s="29">
        <f t="shared" si="20"/>
        <v>0</v>
      </c>
      <c r="M20" s="29">
        <f t="shared" si="20"/>
        <v>7.4324324324324328E-2</v>
      </c>
      <c r="N20" s="275"/>
      <c r="O20" s="277"/>
      <c r="P20" s="277"/>
      <c r="Q20" s="275"/>
      <c r="R20" s="39"/>
      <c r="T20" s="88"/>
    </row>
    <row r="21" spans="1:20" ht="12" customHeight="1" x14ac:dyDescent="0.2">
      <c r="A21" s="157"/>
      <c r="B21" s="157"/>
      <c r="C21" s="35"/>
      <c r="D21" s="231" t="s">
        <v>40</v>
      </c>
      <c r="E21" s="34"/>
      <c r="F21" s="80">
        <f t="shared" ref="F21" si="21">IF(SUM(G21:I21)=SUM(J21:M21),SUM(G21:I21),"確認")</f>
        <v>21</v>
      </c>
      <c r="G21" s="80">
        <v>16</v>
      </c>
      <c r="H21" s="80">
        <v>2</v>
      </c>
      <c r="I21" s="80">
        <v>3</v>
      </c>
      <c r="J21" s="80">
        <v>14</v>
      </c>
      <c r="K21" s="80">
        <v>4</v>
      </c>
      <c r="L21" s="80">
        <v>0</v>
      </c>
      <c r="M21" s="80">
        <v>3</v>
      </c>
      <c r="N21" s="274">
        <v>2.8888888888888888</v>
      </c>
      <c r="O21" s="276">
        <v>34</v>
      </c>
      <c r="P21" s="276">
        <v>20</v>
      </c>
      <c r="Q21" s="279">
        <f t="shared" ref="Q21" si="22">IF(P21=0,0,P21/O21)*100</f>
        <v>58.82352941176471</v>
      </c>
      <c r="T21" s="88"/>
    </row>
    <row r="22" spans="1:20" ht="12" customHeight="1" x14ac:dyDescent="0.2">
      <c r="A22" s="157"/>
      <c r="B22" s="157"/>
      <c r="C22" s="32"/>
      <c r="D22" s="232"/>
      <c r="E22" s="31"/>
      <c r="F22" s="82">
        <f t="shared" si="2"/>
        <v>1</v>
      </c>
      <c r="G22" s="29">
        <f t="shared" ref="G22:M22" si="23">IF(G21=0,0,G21/$F21)</f>
        <v>0.76190476190476186</v>
      </c>
      <c r="H22" s="29">
        <f t="shared" si="23"/>
        <v>9.5238095238095233E-2</v>
      </c>
      <c r="I22" s="29">
        <f t="shared" si="23"/>
        <v>0.14285714285714285</v>
      </c>
      <c r="J22" s="29">
        <f t="shared" si="23"/>
        <v>0.66666666666666663</v>
      </c>
      <c r="K22" s="29">
        <f t="shared" si="23"/>
        <v>0.19047619047619047</v>
      </c>
      <c r="L22" s="29">
        <f t="shared" si="23"/>
        <v>0</v>
      </c>
      <c r="M22" s="29">
        <f t="shared" si="23"/>
        <v>0.14285714285714285</v>
      </c>
      <c r="N22" s="275"/>
      <c r="O22" s="277"/>
      <c r="P22" s="277"/>
      <c r="Q22" s="275"/>
      <c r="R22" s="39"/>
      <c r="T22" s="88"/>
    </row>
    <row r="23" spans="1:20" ht="12" customHeight="1" x14ac:dyDescent="0.2">
      <c r="A23" s="157"/>
      <c r="B23" s="157"/>
      <c r="C23" s="35"/>
      <c r="D23" s="231" t="s">
        <v>39</v>
      </c>
      <c r="E23" s="34"/>
      <c r="F23" s="80">
        <f t="shared" ref="F23" si="24">IF(SUM(G23:I23)=SUM(J23:M23),SUM(G23:I23),"確認")</f>
        <v>3</v>
      </c>
      <c r="G23" s="80">
        <v>3</v>
      </c>
      <c r="H23" s="80">
        <v>0</v>
      </c>
      <c r="I23" s="80">
        <v>0</v>
      </c>
      <c r="J23" s="80">
        <v>2</v>
      </c>
      <c r="K23" s="80">
        <v>0</v>
      </c>
      <c r="L23" s="80">
        <v>0</v>
      </c>
      <c r="M23" s="80">
        <v>1</v>
      </c>
      <c r="N23" s="274">
        <v>2.5</v>
      </c>
      <c r="O23" s="276">
        <v>2</v>
      </c>
      <c r="P23" s="276">
        <v>0</v>
      </c>
      <c r="Q23" s="279">
        <f t="shared" ref="Q23" si="25">IF(P23=0,0,P23/O23)*100</f>
        <v>0</v>
      </c>
      <c r="T23" s="88"/>
    </row>
    <row r="24" spans="1:20" ht="12" customHeight="1" x14ac:dyDescent="0.2">
      <c r="A24" s="157"/>
      <c r="B24" s="157"/>
      <c r="C24" s="32"/>
      <c r="D24" s="232"/>
      <c r="E24" s="31"/>
      <c r="F24" s="82">
        <f t="shared" si="2"/>
        <v>1</v>
      </c>
      <c r="G24" s="29">
        <f t="shared" ref="G24:M24" si="26">IF(G23=0,0,G23/$F23)</f>
        <v>1</v>
      </c>
      <c r="H24" s="29">
        <f t="shared" si="26"/>
        <v>0</v>
      </c>
      <c r="I24" s="29">
        <f t="shared" si="26"/>
        <v>0</v>
      </c>
      <c r="J24" s="29">
        <f t="shared" si="26"/>
        <v>0.66666666666666663</v>
      </c>
      <c r="K24" s="29">
        <f t="shared" si="26"/>
        <v>0</v>
      </c>
      <c r="L24" s="29">
        <f t="shared" si="26"/>
        <v>0</v>
      </c>
      <c r="M24" s="29">
        <f t="shared" si="26"/>
        <v>0.33333333333333331</v>
      </c>
      <c r="N24" s="275"/>
      <c r="O24" s="277"/>
      <c r="P24" s="277"/>
      <c r="Q24" s="275"/>
      <c r="R24" s="39"/>
      <c r="T24" s="88"/>
    </row>
    <row r="25" spans="1:20" ht="12" customHeight="1" x14ac:dyDescent="0.2">
      <c r="A25" s="157"/>
      <c r="B25" s="157"/>
      <c r="C25" s="35"/>
      <c r="D25" s="231" t="s">
        <v>38</v>
      </c>
      <c r="E25" s="34"/>
      <c r="F25" s="80">
        <f t="shared" ref="F25" si="27">IF(SUM(G25:I25)=SUM(J25:M25),SUM(G25:I25),"確認")</f>
        <v>4</v>
      </c>
      <c r="G25" s="80">
        <v>0</v>
      </c>
      <c r="H25" s="80">
        <v>4</v>
      </c>
      <c r="I25" s="80">
        <v>0</v>
      </c>
      <c r="J25" s="80">
        <v>4</v>
      </c>
      <c r="K25" s="80">
        <v>0</v>
      </c>
      <c r="L25" s="80">
        <v>0</v>
      </c>
      <c r="M25" s="80">
        <v>0</v>
      </c>
      <c r="N25" s="274">
        <v>1.75</v>
      </c>
      <c r="O25" s="276">
        <v>2</v>
      </c>
      <c r="P25" s="276">
        <v>0</v>
      </c>
      <c r="Q25" s="279">
        <f t="shared" ref="Q25" si="28">IF(P25=0,0,P25/O25)*100</f>
        <v>0</v>
      </c>
      <c r="T25" s="88"/>
    </row>
    <row r="26" spans="1:20" ht="12" customHeight="1" x14ac:dyDescent="0.2">
      <c r="A26" s="157"/>
      <c r="B26" s="157"/>
      <c r="C26" s="32"/>
      <c r="D26" s="232"/>
      <c r="E26" s="31"/>
      <c r="F26" s="82">
        <f t="shared" si="2"/>
        <v>1</v>
      </c>
      <c r="G26" s="29">
        <f t="shared" ref="G26:M26" si="29">IF(G25=0,0,G25/$F25)</f>
        <v>0</v>
      </c>
      <c r="H26" s="29">
        <f t="shared" si="29"/>
        <v>1</v>
      </c>
      <c r="I26" s="29">
        <f t="shared" si="29"/>
        <v>0</v>
      </c>
      <c r="J26" s="29">
        <f t="shared" si="29"/>
        <v>1</v>
      </c>
      <c r="K26" s="29">
        <f t="shared" si="29"/>
        <v>0</v>
      </c>
      <c r="L26" s="29">
        <f t="shared" si="29"/>
        <v>0</v>
      </c>
      <c r="M26" s="29">
        <f t="shared" si="29"/>
        <v>0</v>
      </c>
      <c r="N26" s="275"/>
      <c r="O26" s="277"/>
      <c r="P26" s="277"/>
      <c r="Q26" s="275"/>
      <c r="R26" s="39"/>
      <c r="T26" s="88"/>
    </row>
    <row r="27" spans="1:20" ht="12" customHeight="1" x14ac:dyDescent="0.2">
      <c r="A27" s="157"/>
      <c r="B27" s="157"/>
      <c r="C27" s="35"/>
      <c r="D27" s="231" t="s">
        <v>105</v>
      </c>
      <c r="E27" s="34"/>
      <c r="F27" s="80">
        <f t="shared" ref="F27" si="30">IF(SUM(G27:I27)=SUM(J27:M27),SUM(G27:I27),"確認")</f>
        <v>2</v>
      </c>
      <c r="G27" s="80">
        <v>2</v>
      </c>
      <c r="H27" s="80">
        <v>0</v>
      </c>
      <c r="I27" s="80">
        <v>0</v>
      </c>
      <c r="J27" s="80">
        <v>2</v>
      </c>
      <c r="K27" s="80">
        <v>0</v>
      </c>
      <c r="L27" s="80">
        <v>0</v>
      </c>
      <c r="M27" s="80">
        <v>0</v>
      </c>
      <c r="N27" s="274">
        <v>1.5</v>
      </c>
      <c r="O27" s="276">
        <v>4</v>
      </c>
      <c r="P27" s="276">
        <v>4</v>
      </c>
      <c r="Q27" s="279">
        <f t="shared" ref="Q27" si="31">IF(P27=0,0,P27/O27)*100</f>
        <v>100</v>
      </c>
      <c r="T27" s="88"/>
    </row>
    <row r="28" spans="1:20" ht="12" customHeight="1" x14ac:dyDescent="0.2">
      <c r="A28" s="157"/>
      <c r="B28" s="157"/>
      <c r="C28" s="32"/>
      <c r="D28" s="232"/>
      <c r="E28" s="31"/>
      <c r="F28" s="82">
        <f t="shared" si="2"/>
        <v>1</v>
      </c>
      <c r="G28" s="29">
        <f t="shared" ref="G28:M28" si="32">IF(G27=0,0,G27/$F27)</f>
        <v>1</v>
      </c>
      <c r="H28" s="29">
        <f t="shared" si="32"/>
        <v>0</v>
      </c>
      <c r="I28" s="29">
        <f t="shared" si="32"/>
        <v>0</v>
      </c>
      <c r="J28" s="29">
        <f t="shared" si="32"/>
        <v>1</v>
      </c>
      <c r="K28" s="29">
        <f t="shared" si="32"/>
        <v>0</v>
      </c>
      <c r="L28" s="29">
        <f t="shared" si="32"/>
        <v>0</v>
      </c>
      <c r="M28" s="29">
        <f t="shared" si="32"/>
        <v>0</v>
      </c>
      <c r="N28" s="275"/>
      <c r="O28" s="277"/>
      <c r="P28" s="277"/>
      <c r="Q28" s="275"/>
      <c r="R28" s="39"/>
      <c r="T28" s="88"/>
    </row>
    <row r="29" spans="1:20" ht="12" customHeight="1" x14ac:dyDescent="0.2">
      <c r="A29" s="157"/>
      <c r="B29" s="157"/>
      <c r="C29" s="35"/>
      <c r="D29" s="231" t="s">
        <v>104</v>
      </c>
      <c r="E29" s="34"/>
      <c r="F29" s="80">
        <f t="shared" ref="F29" si="33">IF(SUM(G29:I29)=SUM(J29:M29),SUM(G29:I29),"確認")</f>
        <v>3</v>
      </c>
      <c r="G29" s="80">
        <v>2</v>
      </c>
      <c r="H29" s="80">
        <v>1</v>
      </c>
      <c r="I29" s="80">
        <v>0</v>
      </c>
      <c r="J29" s="80">
        <v>3</v>
      </c>
      <c r="K29" s="80">
        <v>0</v>
      </c>
      <c r="L29" s="80">
        <v>0</v>
      </c>
      <c r="M29" s="80">
        <v>0</v>
      </c>
      <c r="N29" s="274">
        <v>2</v>
      </c>
      <c r="O29" s="276">
        <v>8</v>
      </c>
      <c r="P29" s="276">
        <v>4</v>
      </c>
      <c r="Q29" s="279">
        <f t="shared" ref="Q29" si="34">IF(P29=0,0,P29/O29)*100</f>
        <v>50</v>
      </c>
      <c r="T29" s="88"/>
    </row>
    <row r="30" spans="1:20" ht="12" customHeight="1" x14ac:dyDescent="0.2">
      <c r="A30" s="157"/>
      <c r="B30" s="157"/>
      <c r="C30" s="32"/>
      <c r="D30" s="232"/>
      <c r="E30" s="31"/>
      <c r="F30" s="82">
        <f t="shared" si="2"/>
        <v>1</v>
      </c>
      <c r="G30" s="29">
        <f t="shared" ref="G30:M30" si="35">IF(G29=0,0,G29/$F29)</f>
        <v>0.66666666666666663</v>
      </c>
      <c r="H30" s="29">
        <f t="shared" si="35"/>
        <v>0.33333333333333331</v>
      </c>
      <c r="I30" s="29">
        <f t="shared" si="35"/>
        <v>0</v>
      </c>
      <c r="J30" s="29">
        <f t="shared" si="35"/>
        <v>1</v>
      </c>
      <c r="K30" s="29">
        <f t="shared" si="35"/>
        <v>0</v>
      </c>
      <c r="L30" s="29">
        <f t="shared" si="35"/>
        <v>0</v>
      </c>
      <c r="M30" s="29">
        <f t="shared" si="35"/>
        <v>0</v>
      </c>
      <c r="N30" s="275"/>
      <c r="O30" s="277"/>
      <c r="P30" s="277"/>
      <c r="Q30" s="275"/>
      <c r="R30" s="39"/>
      <c r="T30" s="88"/>
    </row>
    <row r="31" spans="1:20" ht="12" customHeight="1" x14ac:dyDescent="0.2">
      <c r="A31" s="157"/>
      <c r="B31" s="157"/>
      <c r="C31" s="35"/>
      <c r="D31" s="231" t="s">
        <v>103</v>
      </c>
      <c r="E31" s="34"/>
      <c r="F31" s="80">
        <f t="shared" ref="F31" si="36">IF(SUM(G31:I31)=SUM(J31:M31),SUM(G31:I31),"確認")</f>
        <v>1</v>
      </c>
      <c r="G31" s="80">
        <v>1</v>
      </c>
      <c r="H31" s="80">
        <v>0</v>
      </c>
      <c r="I31" s="80">
        <v>0</v>
      </c>
      <c r="J31" s="80">
        <v>1</v>
      </c>
      <c r="K31" s="80">
        <v>0</v>
      </c>
      <c r="L31" s="80">
        <v>0</v>
      </c>
      <c r="M31" s="80">
        <v>0</v>
      </c>
      <c r="N31" s="274">
        <v>2</v>
      </c>
      <c r="O31" s="276">
        <v>2</v>
      </c>
      <c r="P31" s="276">
        <v>2</v>
      </c>
      <c r="Q31" s="279">
        <f t="shared" ref="Q31" si="37">IF(P31=0,0,P31/O31)*100</f>
        <v>100</v>
      </c>
      <c r="T31" s="88"/>
    </row>
    <row r="32" spans="1:20" ht="12" customHeight="1" x14ac:dyDescent="0.2">
      <c r="A32" s="157"/>
      <c r="B32" s="157"/>
      <c r="C32" s="32"/>
      <c r="D32" s="232"/>
      <c r="E32" s="31"/>
      <c r="F32" s="82">
        <f t="shared" si="2"/>
        <v>1</v>
      </c>
      <c r="G32" s="29">
        <f t="shared" ref="G32:M32" si="38">IF(G31=0,0,G31/$F31)</f>
        <v>1</v>
      </c>
      <c r="H32" s="29">
        <f t="shared" si="38"/>
        <v>0</v>
      </c>
      <c r="I32" s="29">
        <f t="shared" si="38"/>
        <v>0</v>
      </c>
      <c r="J32" s="29">
        <f t="shared" si="38"/>
        <v>1</v>
      </c>
      <c r="K32" s="29">
        <f t="shared" si="38"/>
        <v>0</v>
      </c>
      <c r="L32" s="29">
        <f t="shared" si="38"/>
        <v>0</v>
      </c>
      <c r="M32" s="29">
        <f t="shared" si="38"/>
        <v>0</v>
      </c>
      <c r="N32" s="275"/>
      <c r="O32" s="277"/>
      <c r="P32" s="277"/>
      <c r="Q32" s="275"/>
      <c r="R32" s="39"/>
      <c r="T32" s="88"/>
    </row>
    <row r="33" spans="1:20" ht="12" customHeight="1" x14ac:dyDescent="0.2">
      <c r="A33" s="157"/>
      <c r="B33" s="157"/>
      <c r="C33" s="35"/>
      <c r="D33" s="231" t="s">
        <v>102</v>
      </c>
      <c r="E33" s="34"/>
      <c r="F33" s="80">
        <f t="shared" ref="F33" si="39">IF(SUM(G33:I33)=SUM(J33:M33),SUM(G33:I33),"確認")</f>
        <v>3</v>
      </c>
      <c r="G33" s="80">
        <v>3</v>
      </c>
      <c r="H33" s="80">
        <v>0</v>
      </c>
      <c r="I33" s="80">
        <v>0</v>
      </c>
      <c r="J33" s="80">
        <v>3</v>
      </c>
      <c r="K33" s="80">
        <v>0</v>
      </c>
      <c r="L33" s="80">
        <v>0</v>
      </c>
      <c r="M33" s="80">
        <v>0</v>
      </c>
      <c r="N33" s="274">
        <v>2.3333333333333335</v>
      </c>
      <c r="O33" s="276">
        <v>9</v>
      </c>
      <c r="P33" s="276">
        <v>5</v>
      </c>
      <c r="Q33" s="279">
        <f t="shared" ref="Q33" si="40">IF(P33=0,0,P33/O33)*100</f>
        <v>55.555555555555557</v>
      </c>
      <c r="T33" s="88"/>
    </row>
    <row r="34" spans="1:20" ht="12" customHeight="1" x14ac:dyDescent="0.2">
      <c r="A34" s="157"/>
      <c r="B34" s="157"/>
      <c r="C34" s="32"/>
      <c r="D34" s="232"/>
      <c r="E34" s="31"/>
      <c r="F34" s="82">
        <f t="shared" si="2"/>
        <v>1</v>
      </c>
      <c r="G34" s="29">
        <f t="shared" ref="G34:M34" si="41">IF(G33=0,0,G33/$F33)</f>
        <v>1</v>
      </c>
      <c r="H34" s="29">
        <f t="shared" si="41"/>
        <v>0</v>
      </c>
      <c r="I34" s="29">
        <f t="shared" si="41"/>
        <v>0</v>
      </c>
      <c r="J34" s="29">
        <f t="shared" si="41"/>
        <v>1</v>
      </c>
      <c r="K34" s="29">
        <f t="shared" si="41"/>
        <v>0</v>
      </c>
      <c r="L34" s="29">
        <f t="shared" si="41"/>
        <v>0</v>
      </c>
      <c r="M34" s="29">
        <f t="shared" si="41"/>
        <v>0</v>
      </c>
      <c r="N34" s="275"/>
      <c r="O34" s="277"/>
      <c r="P34" s="277"/>
      <c r="Q34" s="275"/>
      <c r="R34" s="39"/>
      <c r="T34" s="88"/>
    </row>
    <row r="35" spans="1:20" ht="12" customHeight="1" x14ac:dyDescent="0.2">
      <c r="A35" s="157"/>
      <c r="B35" s="157"/>
      <c r="C35" s="35"/>
      <c r="D35" s="231" t="s">
        <v>101</v>
      </c>
      <c r="E35" s="34"/>
      <c r="F35" s="80">
        <f t="shared" ref="F35" si="42">IF(SUM(G35:I35)=SUM(J35:M35),SUM(G35:I35),"確認")</f>
        <v>6</v>
      </c>
      <c r="G35" s="80">
        <v>6</v>
      </c>
      <c r="H35" s="80">
        <v>0</v>
      </c>
      <c r="I35" s="80">
        <v>0</v>
      </c>
      <c r="J35" s="80">
        <v>5</v>
      </c>
      <c r="K35" s="80">
        <v>1</v>
      </c>
      <c r="L35" s="80">
        <v>0</v>
      </c>
      <c r="M35" s="80">
        <v>0</v>
      </c>
      <c r="N35" s="274">
        <v>2</v>
      </c>
      <c r="O35" s="276">
        <v>72</v>
      </c>
      <c r="P35" s="276">
        <v>26</v>
      </c>
      <c r="Q35" s="279">
        <f t="shared" ref="Q35" si="43">IF(P35=0,0,P35/O35)*100</f>
        <v>36.111111111111107</v>
      </c>
      <c r="T35" s="88"/>
    </row>
    <row r="36" spans="1:20" ht="12" customHeight="1" x14ac:dyDescent="0.2">
      <c r="A36" s="157"/>
      <c r="B36" s="157"/>
      <c r="C36" s="32"/>
      <c r="D36" s="232"/>
      <c r="E36" s="31"/>
      <c r="F36" s="82">
        <f t="shared" si="2"/>
        <v>1</v>
      </c>
      <c r="G36" s="29">
        <f t="shared" ref="G36:M36" si="44">IF(G35=0,0,G35/$F35)</f>
        <v>1</v>
      </c>
      <c r="H36" s="29">
        <f t="shared" si="44"/>
        <v>0</v>
      </c>
      <c r="I36" s="29">
        <f t="shared" si="44"/>
        <v>0</v>
      </c>
      <c r="J36" s="29">
        <f t="shared" si="44"/>
        <v>0.83333333333333337</v>
      </c>
      <c r="K36" s="29">
        <f t="shared" si="44"/>
        <v>0.16666666666666666</v>
      </c>
      <c r="L36" s="29">
        <f t="shared" si="44"/>
        <v>0</v>
      </c>
      <c r="M36" s="29">
        <f t="shared" si="44"/>
        <v>0</v>
      </c>
      <c r="N36" s="275"/>
      <c r="O36" s="277"/>
      <c r="P36" s="277"/>
      <c r="Q36" s="275"/>
      <c r="R36" s="39"/>
      <c r="T36" s="88"/>
    </row>
    <row r="37" spans="1:20" ht="12" customHeight="1" x14ac:dyDescent="0.2">
      <c r="A37" s="157"/>
      <c r="B37" s="157"/>
      <c r="C37" s="35"/>
      <c r="D37" s="231" t="s">
        <v>32</v>
      </c>
      <c r="E37" s="34"/>
      <c r="F37" s="80">
        <f t="shared" ref="F37" si="45">IF(SUM(G37:I37)=SUM(J37:M37),SUM(G37:I37),"確認")</f>
        <v>1</v>
      </c>
      <c r="G37" s="80">
        <v>1</v>
      </c>
      <c r="H37" s="80">
        <v>0</v>
      </c>
      <c r="I37" s="80">
        <v>0</v>
      </c>
      <c r="J37" s="80">
        <v>1</v>
      </c>
      <c r="K37" s="80">
        <v>0</v>
      </c>
      <c r="L37" s="80">
        <v>0</v>
      </c>
      <c r="M37" s="80">
        <v>0</v>
      </c>
      <c r="N37" s="274">
        <v>2</v>
      </c>
      <c r="O37" s="276">
        <v>1</v>
      </c>
      <c r="P37" s="276">
        <v>1</v>
      </c>
      <c r="Q37" s="279">
        <f t="shared" ref="Q37" si="46">IF(P37=0,0,P37/O37)*100</f>
        <v>100</v>
      </c>
      <c r="T37" s="88"/>
    </row>
    <row r="38" spans="1:20" ht="12" customHeight="1" x14ac:dyDescent="0.2">
      <c r="A38" s="157"/>
      <c r="B38" s="157"/>
      <c r="C38" s="32"/>
      <c r="D38" s="232"/>
      <c r="E38" s="31"/>
      <c r="F38" s="82">
        <f t="shared" si="2"/>
        <v>1</v>
      </c>
      <c r="G38" s="29">
        <f t="shared" ref="G38:M38" si="47">IF(G37=0,0,G37/$F37)</f>
        <v>1</v>
      </c>
      <c r="H38" s="29">
        <f t="shared" si="47"/>
        <v>0</v>
      </c>
      <c r="I38" s="29">
        <f t="shared" si="47"/>
        <v>0</v>
      </c>
      <c r="J38" s="29">
        <f t="shared" si="47"/>
        <v>1</v>
      </c>
      <c r="K38" s="29">
        <f t="shared" si="47"/>
        <v>0</v>
      </c>
      <c r="L38" s="29">
        <f t="shared" si="47"/>
        <v>0</v>
      </c>
      <c r="M38" s="29">
        <f t="shared" si="47"/>
        <v>0</v>
      </c>
      <c r="N38" s="275"/>
      <c r="O38" s="277"/>
      <c r="P38" s="277"/>
      <c r="Q38" s="275"/>
      <c r="R38" s="39"/>
      <c r="T38" s="88"/>
    </row>
    <row r="39" spans="1:20" ht="12" customHeight="1" x14ac:dyDescent="0.2">
      <c r="A39" s="157"/>
      <c r="B39" s="157"/>
      <c r="C39" s="35"/>
      <c r="D39" s="231" t="s">
        <v>99</v>
      </c>
      <c r="E39" s="34"/>
      <c r="F39" s="80">
        <f t="shared" ref="F39" si="48">IF(SUM(G39:I39)=SUM(J39:M39),SUM(G39:I39),"確認")</f>
        <v>3</v>
      </c>
      <c r="G39" s="80">
        <v>2</v>
      </c>
      <c r="H39" s="80">
        <v>1</v>
      </c>
      <c r="I39" s="80">
        <v>0</v>
      </c>
      <c r="J39" s="80">
        <v>3</v>
      </c>
      <c r="K39" s="80">
        <v>0</v>
      </c>
      <c r="L39" s="80">
        <v>0</v>
      </c>
      <c r="M39" s="80">
        <v>0</v>
      </c>
      <c r="N39" s="274">
        <v>1.6666666666666667</v>
      </c>
      <c r="O39" s="276">
        <v>14</v>
      </c>
      <c r="P39" s="276">
        <v>8</v>
      </c>
      <c r="Q39" s="279">
        <f t="shared" ref="Q39" si="49">IF(P39=0,0,P39/O39)*100</f>
        <v>57.142857142857139</v>
      </c>
      <c r="T39" s="88"/>
    </row>
    <row r="40" spans="1:20" ht="12" customHeight="1" x14ac:dyDescent="0.2">
      <c r="A40" s="157"/>
      <c r="B40" s="157"/>
      <c r="C40" s="32"/>
      <c r="D40" s="232"/>
      <c r="E40" s="31"/>
      <c r="F40" s="82">
        <f t="shared" si="2"/>
        <v>1</v>
      </c>
      <c r="G40" s="29">
        <f t="shared" ref="G40:M40" si="50">IF(G39=0,0,G39/$F39)</f>
        <v>0.66666666666666663</v>
      </c>
      <c r="H40" s="29">
        <f t="shared" si="50"/>
        <v>0.33333333333333331</v>
      </c>
      <c r="I40" s="29">
        <f t="shared" si="50"/>
        <v>0</v>
      </c>
      <c r="J40" s="29">
        <f t="shared" si="50"/>
        <v>1</v>
      </c>
      <c r="K40" s="29">
        <f t="shared" si="50"/>
        <v>0</v>
      </c>
      <c r="L40" s="29">
        <f t="shared" si="50"/>
        <v>0</v>
      </c>
      <c r="M40" s="29">
        <f t="shared" si="50"/>
        <v>0</v>
      </c>
      <c r="N40" s="275"/>
      <c r="O40" s="277"/>
      <c r="P40" s="277"/>
      <c r="Q40" s="275"/>
      <c r="R40" s="39"/>
      <c r="T40" s="88"/>
    </row>
    <row r="41" spans="1:20" ht="12" customHeight="1" x14ac:dyDescent="0.2">
      <c r="A41" s="157"/>
      <c r="B41" s="157"/>
      <c r="C41" s="35"/>
      <c r="D41" s="231" t="s">
        <v>98</v>
      </c>
      <c r="E41" s="34"/>
      <c r="F41" s="80">
        <f t="shared" ref="F41" si="51">IF(SUM(G41:I41)=SUM(J41:M41),SUM(G41:I41),"確認")</f>
        <v>1</v>
      </c>
      <c r="G41" s="80">
        <v>1</v>
      </c>
      <c r="H41" s="80">
        <v>0</v>
      </c>
      <c r="I41" s="80">
        <v>0</v>
      </c>
      <c r="J41" s="80">
        <v>1</v>
      </c>
      <c r="K41" s="80">
        <v>0</v>
      </c>
      <c r="L41" s="80">
        <v>0</v>
      </c>
      <c r="M41" s="80">
        <v>0</v>
      </c>
      <c r="N41" s="274">
        <v>2</v>
      </c>
      <c r="O41" s="276">
        <v>1</v>
      </c>
      <c r="P41" s="276">
        <v>0</v>
      </c>
      <c r="Q41" s="279">
        <f t="shared" ref="Q41" si="52">IF(P41=0,0,P41/O41)*100</f>
        <v>0</v>
      </c>
      <c r="T41" s="88"/>
    </row>
    <row r="42" spans="1:20" ht="12" customHeight="1" x14ac:dyDescent="0.2">
      <c r="A42" s="157"/>
      <c r="B42" s="157"/>
      <c r="C42" s="32"/>
      <c r="D42" s="232"/>
      <c r="E42" s="31"/>
      <c r="F42" s="82">
        <f t="shared" si="2"/>
        <v>1</v>
      </c>
      <c r="G42" s="29">
        <f t="shared" ref="G42:M42" si="53">IF(G41=0,0,G41/$F41)</f>
        <v>1</v>
      </c>
      <c r="H42" s="29">
        <f t="shared" si="53"/>
        <v>0</v>
      </c>
      <c r="I42" s="29">
        <f t="shared" si="53"/>
        <v>0</v>
      </c>
      <c r="J42" s="29">
        <f t="shared" si="53"/>
        <v>1</v>
      </c>
      <c r="K42" s="29">
        <f t="shared" si="53"/>
        <v>0</v>
      </c>
      <c r="L42" s="29">
        <f t="shared" si="53"/>
        <v>0</v>
      </c>
      <c r="M42" s="29">
        <f t="shared" si="53"/>
        <v>0</v>
      </c>
      <c r="N42" s="275"/>
      <c r="O42" s="277"/>
      <c r="P42" s="277"/>
      <c r="Q42" s="275"/>
      <c r="R42" s="39"/>
      <c r="T42" s="88"/>
    </row>
    <row r="43" spans="1:20" ht="12" customHeight="1" x14ac:dyDescent="0.2">
      <c r="A43" s="157"/>
      <c r="B43" s="157"/>
      <c r="C43" s="35"/>
      <c r="D43" s="231" t="s">
        <v>97</v>
      </c>
      <c r="E43" s="34"/>
      <c r="F43" s="80">
        <f t="shared" ref="F43" si="54">IF(SUM(G43:I43)=SUM(J43:M43),SUM(G43:I43),"確認")</f>
        <v>2</v>
      </c>
      <c r="G43" s="80">
        <v>2</v>
      </c>
      <c r="H43" s="80">
        <v>0</v>
      </c>
      <c r="I43" s="80">
        <v>0</v>
      </c>
      <c r="J43" s="80">
        <v>2</v>
      </c>
      <c r="K43" s="80">
        <v>0</v>
      </c>
      <c r="L43" s="80">
        <v>0</v>
      </c>
      <c r="M43" s="80">
        <v>0</v>
      </c>
      <c r="N43" s="274">
        <v>2</v>
      </c>
      <c r="O43" s="276">
        <v>3</v>
      </c>
      <c r="P43" s="276">
        <v>0</v>
      </c>
      <c r="Q43" s="279">
        <f t="shared" ref="Q43" si="55">IF(P43=0,0,P43/O43)*100</f>
        <v>0</v>
      </c>
      <c r="T43" s="88"/>
    </row>
    <row r="44" spans="1:20" ht="12" customHeight="1" x14ac:dyDescent="0.2">
      <c r="A44" s="157"/>
      <c r="B44" s="157"/>
      <c r="C44" s="32"/>
      <c r="D44" s="232"/>
      <c r="E44" s="31"/>
      <c r="F44" s="82">
        <f t="shared" si="2"/>
        <v>1</v>
      </c>
      <c r="G44" s="29">
        <f t="shared" ref="G44:M44" si="56">IF(G43=0,0,G43/$F43)</f>
        <v>1</v>
      </c>
      <c r="H44" s="29">
        <f t="shared" si="56"/>
        <v>0</v>
      </c>
      <c r="I44" s="29">
        <f t="shared" si="56"/>
        <v>0</v>
      </c>
      <c r="J44" s="29">
        <f t="shared" si="56"/>
        <v>1</v>
      </c>
      <c r="K44" s="29">
        <f t="shared" si="56"/>
        <v>0</v>
      </c>
      <c r="L44" s="29">
        <f t="shared" si="56"/>
        <v>0</v>
      </c>
      <c r="M44" s="29">
        <f t="shared" si="56"/>
        <v>0</v>
      </c>
      <c r="N44" s="275"/>
      <c r="O44" s="277"/>
      <c r="P44" s="277"/>
      <c r="Q44" s="275"/>
      <c r="R44" s="39"/>
      <c r="T44" s="88"/>
    </row>
    <row r="45" spans="1:20" ht="12" customHeight="1" x14ac:dyDescent="0.2">
      <c r="A45" s="157"/>
      <c r="B45" s="157"/>
      <c r="C45" s="35"/>
      <c r="D45" s="231" t="s">
        <v>28</v>
      </c>
      <c r="E45" s="34"/>
      <c r="F45" s="80">
        <f t="shared" ref="F45" si="57">IF(SUM(G45:I45)=SUM(J45:M45),SUM(G45:I45),"確認")</f>
        <v>6</v>
      </c>
      <c r="G45" s="80">
        <v>5</v>
      </c>
      <c r="H45" s="80">
        <v>0</v>
      </c>
      <c r="I45" s="80">
        <v>1</v>
      </c>
      <c r="J45" s="80">
        <v>4</v>
      </c>
      <c r="K45" s="80">
        <v>1</v>
      </c>
      <c r="L45" s="80">
        <v>0</v>
      </c>
      <c r="M45" s="80">
        <v>1</v>
      </c>
      <c r="N45" s="274">
        <v>2.6</v>
      </c>
      <c r="O45" s="276">
        <v>20</v>
      </c>
      <c r="P45" s="276">
        <v>8</v>
      </c>
      <c r="Q45" s="279">
        <f t="shared" ref="Q45" si="58">IF(P45=0,0,P45/O45)*100</f>
        <v>40</v>
      </c>
      <c r="T45" s="88"/>
    </row>
    <row r="46" spans="1:20" ht="12" customHeight="1" x14ac:dyDescent="0.2">
      <c r="A46" s="157"/>
      <c r="B46" s="157"/>
      <c r="C46" s="32"/>
      <c r="D46" s="232"/>
      <c r="E46" s="31"/>
      <c r="F46" s="82">
        <f t="shared" si="2"/>
        <v>1</v>
      </c>
      <c r="G46" s="29">
        <f t="shared" ref="G46:M46" si="59">IF(G45=0,0,G45/$F45)</f>
        <v>0.83333333333333337</v>
      </c>
      <c r="H46" s="29">
        <f t="shared" si="59"/>
        <v>0</v>
      </c>
      <c r="I46" s="29">
        <f t="shared" si="59"/>
        <v>0.16666666666666666</v>
      </c>
      <c r="J46" s="29">
        <f t="shared" si="59"/>
        <v>0.66666666666666663</v>
      </c>
      <c r="K46" s="29">
        <f t="shared" si="59"/>
        <v>0.16666666666666666</v>
      </c>
      <c r="L46" s="29">
        <f t="shared" si="59"/>
        <v>0</v>
      </c>
      <c r="M46" s="29">
        <f t="shared" si="59"/>
        <v>0.16666666666666666</v>
      </c>
      <c r="N46" s="275"/>
      <c r="O46" s="277"/>
      <c r="P46" s="277"/>
      <c r="Q46" s="275"/>
      <c r="R46" s="39"/>
      <c r="T46" s="88"/>
    </row>
    <row r="47" spans="1:20" ht="12" customHeight="1" x14ac:dyDescent="0.2">
      <c r="A47" s="157"/>
      <c r="B47" s="157"/>
      <c r="C47" s="35"/>
      <c r="D47" s="231" t="s">
        <v>95</v>
      </c>
      <c r="E47" s="34"/>
      <c r="F47" s="80">
        <f t="shared" ref="F47" si="60">IF(SUM(G47:I47)=SUM(J47:M47),SUM(G47:I47),"確認")</f>
        <v>3</v>
      </c>
      <c r="G47" s="80">
        <v>2</v>
      </c>
      <c r="H47" s="80">
        <v>1</v>
      </c>
      <c r="I47" s="80">
        <v>0</v>
      </c>
      <c r="J47" s="80">
        <v>2</v>
      </c>
      <c r="K47" s="80">
        <v>0</v>
      </c>
      <c r="L47" s="80">
        <v>0</v>
      </c>
      <c r="M47" s="80">
        <v>1</v>
      </c>
      <c r="N47" s="274">
        <v>1.5</v>
      </c>
      <c r="O47" s="276">
        <v>6</v>
      </c>
      <c r="P47" s="276">
        <v>1</v>
      </c>
      <c r="Q47" s="279">
        <f t="shared" ref="Q47" si="61">IF(P47=0,0,P47/O47)*100</f>
        <v>16.666666666666664</v>
      </c>
      <c r="T47" s="88"/>
    </row>
    <row r="48" spans="1:20" ht="12" customHeight="1" x14ac:dyDescent="0.2">
      <c r="A48" s="157"/>
      <c r="B48" s="157"/>
      <c r="C48" s="32"/>
      <c r="D48" s="232"/>
      <c r="E48" s="31"/>
      <c r="F48" s="82">
        <f t="shared" si="2"/>
        <v>1</v>
      </c>
      <c r="G48" s="29">
        <f t="shared" ref="G48:M48" si="62">IF(G47=0,0,G47/$F47)</f>
        <v>0.66666666666666663</v>
      </c>
      <c r="H48" s="29">
        <f t="shared" si="62"/>
        <v>0.33333333333333331</v>
      </c>
      <c r="I48" s="29">
        <f t="shared" si="62"/>
        <v>0</v>
      </c>
      <c r="J48" s="29">
        <f t="shared" si="62"/>
        <v>0.66666666666666663</v>
      </c>
      <c r="K48" s="29">
        <f t="shared" si="62"/>
        <v>0</v>
      </c>
      <c r="L48" s="29">
        <f t="shared" si="62"/>
        <v>0</v>
      </c>
      <c r="M48" s="29">
        <f t="shared" si="62"/>
        <v>0.33333333333333331</v>
      </c>
      <c r="N48" s="275"/>
      <c r="O48" s="277"/>
      <c r="P48" s="277"/>
      <c r="Q48" s="275"/>
      <c r="R48" s="39"/>
      <c r="T48" s="88"/>
    </row>
    <row r="49" spans="1:20" ht="12" customHeight="1" x14ac:dyDescent="0.2">
      <c r="A49" s="157"/>
      <c r="B49" s="157"/>
      <c r="C49" s="35"/>
      <c r="D49" s="231" t="s">
        <v>94</v>
      </c>
      <c r="E49" s="34"/>
      <c r="F49" s="80">
        <f t="shared" ref="F49" si="63">IF(SUM(G49:I49)=SUM(J49:M49),SUM(G49:I49),"確認")</f>
        <v>4</v>
      </c>
      <c r="G49" s="80">
        <v>4</v>
      </c>
      <c r="H49" s="80">
        <v>0</v>
      </c>
      <c r="I49" s="80">
        <v>0</v>
      </c>
      <c r="J49" s="80">
        <v>3</v>
      </c>
      <c r="K49" s="80">
        <v>1</v>
      </c>
      <c r="L49" s="80">
        <v>0</v>
      </c>
      <c r="M49" s="80">
        <v>0</v>
      </c>
      <c r="N49" s="274">
        <v>3.75</v>
      </c>
      <c r="O49" s="276">
        <v>15</v>
      </c>
      <c r="P49" s="276">
        <v>6</v>
      </c>
      <c r="Q49" s="279">
        <f t="shared" ref="Q49" si="64">IF(P49=0,0,P49/O49)*100</f>
        <v>40</v>
      </c>
      <c r="T49" s="88"/>
    </row>
    <row r="50" spans="1:20" ht="12" customHeight="1" x14ac:dyDescent="0.2">
      <c r="A50" s="157"/>
      <c r="B50" s="157"/>
      <c r="C50" s="32"/>
      <c r="D50" s="232"/>
      <c r="E50" s="31"/>
      <c r="F50" s="82">
        <f t="shared" si="2"/>
        <v>1</v>
      </c>
      <c r="G50" s="29">
        <f t="shared" ref="G50:M50" si="65">IF(G49=0,0,G49/$F49)</f>
        <v>1</v>
      </c>
      <c r="H50" s="29">
        <f t="shared" si="65"/>
        <v>0</v>
      </c>
      <c r="I50" s="29">
        <f t="shared" si="65"/>
        <v>0</v>
      </c>
      <c r="J50" s="29">
        <f t="shared" si="65"/>
        <v>0.75</v>
      </c>
      <c r="K50" s="29">
        <f t="shared" si="65"/>
        <v>0.25</v>
      </c>
      <c r="L50" s="29">
        <f t="shared" si="65"/>
        <v>0</v>
      </c>
      <c r="M50" s="29">
        <f t="shared" si="65"/>
        <v>0</v>
      </c>
      <c r="N50" s="275"/>
      <c r="O50" s="277"/>
      <c r="P50" s="277"/>
      <c r="Q50" s="275"/>
      <c r="R50" s="39"/>
      <c r="T50" s="88"/>
    </row>
    <row r="51" spans="1:20" ht="12" customHeight="1" x14ac:dyDescent="0.2">
      <c r="A51" s="157"/>
      <c r="B51" s="157"/>
      <c r="C51" s="35"/>
      <c r="D51" s="231" t="s">
        <v>93</v>
      </c>
      <c r="E51" s="34"/>
      <c r="F51" s="80">
        <f t="shared" ref="F51" si="66">IF(SUM(G51:I51)=SUM(J51:M51),SUM(G51:I51),"確認")</f>
        <v>7</v>
      </c>
      <c r="G51" s="80">
        <v>6</v>
      </c>
      <c r="H51" s="80">
        <v>1</v>
      </c>
      <c r="I51" s="80">
        <v>0</v>
      </c>
      <c r="J51" s="80">
        <v>6</v>
      </c>
      <c r="K51" s="80">
        <v>1</v>
      </c>
      <c r="L51" s="80">
        <v>0</v>
      </c>
      <c r="M51" s="80">
        <v>0</v>
      </c>
      <c r="N51" s="274">
        <v>2.5714285714285716</v>
      </c>
      <c r="O51" s="276">
        <v>15</v>
      </c>
      <c r="P51" s="276">
        <v>14</v>
      </c>
      <c r="Q51" s="279">
        <f t="shared" ref="Q51" si="67">IF(P51=0,0,P51/O51)*100</f>
        <v>93.333333333333329</v>
      </c>
      <c r="T51" s="88"/>
    </row>
    <row r="52" spans="1:20" ht="12" customHeight="1" x14ac:dyDescent="0.2">
      <c r="A52" s="157"/>
      <c r="B52" s="157"/>
      <c r="C52" s="32"/>
      <c r="D52" s="232"/>
      <c r="E52" s="31"/>
      <c r="F52" s="82">
        <f t="shared" si="2"/>
        <v>1</v>
      </c>
      <c r="G52" s="29">
        <f t="shared" ref="G52:M52" si="68">IF(G51=0,0,G51/$F51)</f>
        <v>0.8571428571428571</v>
      </c>
      <c r="H52" s="29">
        <f t="shared" si="68"/>
        <v>0.14285714285714285</v>
      </c>
      <c r="I52" s="29">
        <f t="shared" si="68"/>
        <v>0</v>
      </c>
      <c r="J52" s="29">
        <f t="shared" si="68"/>
        <v>0.8571428571428571</v>
      </c>
      <c r="K52" s="29">
        <f t="shared" si="68"/>
        <v>0.14285714285714285</v>
      </c>
      <c r="L52" s="29">
        <f t="shared" si="68"/>
        <v>0</v>
      </c>
      <c r="M52" s="29">
        <f t="shared" si="68"/>
        <v>0</v>
      </c>
      <c r="N52" s="275"/>
      <c r="O52" s="277"/>
      <c r="P52" s="277"/>
      <c r="Q52" s="275"/>
      <c r="R52" s="39"/>
      <c r="T52" s="88"/>
    </row>
    <row r="53" spans="1:20" ht="12" customHeight="1" x14ac:dyDescent="0.2">
      <c r="A53" s="157"/>
      <c r="B53" s="157"/>
      <c r="C53" s="35"/>
      <c r="D53" s="231" t="s">
        <v>92</v>
      </c>
      <c r="E53" s="34"/>
      <c r="F53" s="80">
        <f t="shared" ref="F53" si="69">IF(SUM(G53:I53)=SUM(J53:M53),SUM(G53:I53),"確認")</f>
        <v>4</v>
      </c>
      <c r="G53" s="80">
        <v>4</v>
      </c>
      <c r="H53" s="80">
        <v>0</v>
      </c>
      <c r="I53" s="80">
        <v>0</v>
      </c>
      <c r="J53" s="80">
        <v>3</v>
      </c>
      <c r="K53" s="80">
        <v>0</v>
      </c>
      <c r="L53" s="80">
        <v>0</v>
      </c>
      <c r="M53" s="80">
        <v>1</v>
      </c>
      <c r="N53" s="274">
        <v>2</v>
      </c>
      <c r="O53" s="276">
        <v>22</v>
      </c>
      <c r="P53" s="276">
        <v>17</v>
      </c>
      <c r="Q53" s="279">
        <f t="shared" ref="Q53" si="70">IF(P53=0,0,P53/O53)*100</f>
        <v>77.272727272727266</v>
      </c>
      <c r="T53" s="88"/>
    </row>
    <row r="54" spans="1:20" ht="12" customHeight="1" x14ac:dyDescent="0.2">
      <c r="A54" s="157"/>
      <c r="B54" s="157"/>
      <c r="C54" s="32"/>
      <c r="D54" s="232"/>
      <c r="E54" s="31"/>
      <c r="F54" s="82">
        <f t="shared" si="2"/>
        <v>1</v>
      </c>
      <c r="G54" s="29">
        <f t="shared" ref="G54:M54" si="71">IF(G53=0,0,G53/$F53)</f>
        <v>1</v>
      </c>
      <c r="H54" s="29">
        <f t="shared" si="71"/>
        <v>0</v>
      </c>
      <c r="I54" s="29">
        <f t="shared" si="71"/>
        <v>0</v>
      </c>
      <c r="J54" s="29">
        <f t="shared" si="71"/>
        <v>0.75</v>
      </c>
      <c r="K54" s="29">
        <f t="shared" si="71"/>
        <v>0</v>
      </c>
      <c r="L54" s="29">
        <f t="shared" si="71"/>
        <v>0</v>
      </c>
      <c r="M54" s="29">
        <f t="shared" si="71"/>
        <v>0.25</v>
      </c>
      <c r="N54" s="275"/>
      <c r="O54" s="277"/>
      <c r="P54" s="277"/>
      <c r="Q54" s="275"/>
      <c r="R54" s="39"/>
      <c r="T54" s="88"/>
    </row>
    <row r="55" spans="1:20" ht="12" customHeight="1" x14ac:dyDescent="0.2">
      <c r="A55" s="157"/>
      <c r="B55" s="157"/>
      <c r="C55" s="35"/>
      <c r="D55" s="231" t="s">
        <v>23</v>
      </c>
      <c r="E55" s="34"/>
      <c r="F55" s="80">
        <f t="shared" ref="F55" si="72">IF(SUM(G55:I55)=SUM(J55:M55),SUM(G55:I55),"確認")</f>
        <v>21</v>
      </c>
      <c r="G55" s="80">
        <v>20</v>
      </c>
      <c r="H55" s="80">
        <v>1</v>
      </c>
      <c r="I55" s="80">
        <v>0</v>
      </c>
      <c r="J55" s="80">
        <v>19</v>
      </c>
      <c r="K55" s="80">
        <v>1</v>
      </c>
      <c r="L55" s="80">
        <v>0</v>
      </c>
      <c r="M55" s="80">
        <v>1</v>
      </c>
      <c r="N55" s="274">
        <v>2.5</v>
      </c>
      <c r="O55" s="276">
        <v>61</v>
      </c>
      <c r="P55" s="276">
        <v>41</v>
      </c>
      <c r="Q55" s="279">
        <f t="shared" ref="Q55" si="73">IF(P55=0,0,P55/O55)*100</f>
        <v>67.213114754098356</v>
      </c>
      <c r="T55" s="88"/>
    </row>
    <row r="56" spans="1:20" ht="12" customHeight="1" x14ac:dyDescent="0.2">
      <c r="A56" s="157"/>
      <c r="B56" s="157"/>
      <c r="C56" s="32"/>
      <c r="D56" s="232"/>
      <c r="E56" s="31"/>
      <c r="F56" s="82">
        <f t="shared" si="2"/>
        <v>1</v>
      </c>
      <c r="G56" s="29">
        <f t="shared" ref="G56:M56" si="74">IF(G55=0,0,G55/$F55)</f>
        <v>0.95238095238095233</v>
      </c>
      <c r="H56" s="29">
        <f t="shared" si="74"/>
        <v>4.7619047619047616E-2</v>
      </c>
      <c r="I56" s="29">
        <f t="shared" si="74"/>
        <v>0</v>
      </c>
      <c r="J56" s="29">
        <f t="shared" si="74"/>
        <v>0.90476190476190477</v>
      </c>
      <c r="K56" s="29">
        <f t="shared" si="74"/>
        <v>4.7619047619047616E-2</v>
      </c>
      <c r="L56" s="29">
        <f t="shared" si="74"/>
        <v>0</v>
      </c>
      <c r="M56" s="29">
        <f t="shared" si="74"/>
        <v>4.7619047619047616E-2</v>
      </c>
      <c r="N56" s="275"/>
      <c r="O56" s="277"/>
      <c r="P56" s="277"/>
      <c r="Q56" s="275"/>
      <c r="R56" s="39"/>
      <c r="T56" s="86"/>
    </row>
    <row r="57" spans="1:20" ht="12" customHeight="1" x14ac:dyDescent="0.2">
      <c r="A57" s="157"/>
      <c r="B57" s="157"/>
      <c r="C57" s="35"/>
      <c r="D57" s="231" t="s">
        <v>90</v>
      </c>
      <c r="E57" s="34"/>
      <c r="F57" s="80">
        <f t="shared" ref="F57" si="75">IF(SUM(G57:I57)=SUM(J57:M57),SUM(G57:I57),"確認")</f>
        <v>3</v>
      </c>
      <c r="G57" s="80">
        <v>3</v>
      </c>
      <c r="H57" s="80">
        <v>0</v>
      </c>
      <c r="I57" s="80">
        <v>0</v>
      </c>
      <c r="J57" s="80">
        <v>3</v>
      </c>
      <c r="K57" s="80">
        <v>0</v>
      </c>
      <c r="L57" s="80">
        <v>0</v>
      </c>
      <c r="M57" s="80">
        <v>0</v>
      </c>
      <c r="N57" s="274">
        <v>2</v>
      </c>
      <c r="O57" s="276">
        <v>2</v>
      </c>
      <c r="P57" s="276">
        <v>1</v>
      </c>
      <c r="Q57" s="279">
        <f t="shared" ref="Q57" si="76">IF(P57=0,0,P57/O57)*100</f>
        <v>50</v>
      </c>
      <c r="T57" s="86"/>
    </row>
    <row r="58" spans="1:20" ht="12" customHeight="1" x14ac:dyDescent="0.2">
      <c r="A58" s="157"/>
      <c r="B58" s="157"/>
      <c r="C58" s="32"/>
      <c r="D58" s="232"/>
      <c r="E58" s="31"/>
      <c r="F58" s="82">
        <f t="shared" si="2"/>
        <v>1</v>
      </c>
      <c r="G58" s="29">
        <f t="shared" ref="G58:M58" si="77">IF(G57=0,0,G57/$F57)</f>
        <v>1</v>
      </c>
      <c r="H58" s="29">
        <f t="shared" si="77"/>
        <v>0</v>
      </c>
      <c r="I58" s="29">
        <f t="shared" si="77"/>
        <v>0</v>
      </c>
      <c r="J58" s="29">
        <f t="shared" si="77"/>
        <v>1</v>
      </c>
      <c r="K58" s="29">
        <f t="shared" si="77"/>
        <v>0</v>
      </c>
      <c r="L58" s="29">
        <f t="shared" si="77"/>
        <v>0</v>
      </c>
      <c r="M58" s="29">
        <f t="shared" si="77"/>
        <v>0</v>
      </c>
      <c r="N58" s="275"/>
      <c r="O58" s="277"/>
      <c r="P58" s="277"/>
      <c r="Q58" s="275"/>
      <c r="R58" s="39"/>
      <c r="T58" s="86"/>
    </row>
    <row r="59" spans="1:20" ht="12.75" customHeight="1" x14ac:dyDescent="0.2">
      <c r="A59" s="157"/>
      <c r="B59" s="157"/>
      <c r="C59" s="35"/>
      <c r="D59" s="231" t="s">
        <v>21</v>
      </c>
      <c r="E59" s="34"/>
      <c r="F59" s="80">
        <f t="shared" ref="F59" si="78">IF(SUM(G59:I59)=SUM(J59:M59),SUM(G59:I59),"確認")</f>
        <v>19</v>
      </c>
      <c r="G59" s="80">
        <v>14</v>
      </c>
      <c r="H59" s="80">
        <v>1</v>
      </c>
      <c r="I59" s="80">
        <v>4</v>
      </c>
      <c r="J59" s="80">
        <v>8</v>
      </c>
      <c r="K59" s="80">
        <v>8</v>
      </c>
      <c r="L59" s="80">
        <v>0</v>
      </c>
      <c r="M59" s="80">
        <v>3</v>
      </c>
      <c r="N59" s="274">
        <v>3.4117647058823528</v>
      </c>
      <c r="O59" s="276">
        <v>75</v>
      </c>
      <c r="P59" s="276">
        <v>30</v>
      </c>
      <c r="Q59" s="279">
        <f t="shared" ref="Q59" si="79">IF(P59=0,0,P59/O59)*100</f>
        <v>40</v>
      </c>
      <c r="T59" s="86"/>
    </row>
    <row r="60" spans="1:20" ht="12.75" customHeight="1" x14ac:dyDescent="0.2">
      <c r="A60" s="157"/>
      <c r="B60" s="157"/>
      <c r="C60" s="32"/>
      <c r="D60" s="232"/>
      <c r="E60" s="31"/>
      <c r="F60" s="82">
        <f t="shared" si="2"/>
        <v>1</v>
      </c>
      <c r="G60" s="29">
        <f t="shared" ref="G60:M60" si="80">IF(G59=0,0,G59/$F59)</f>
        <v>0.73684210526315785</v>
      </c>
      <c r="H60" s="29">
        <f t="shared" si="80"/>
        <v>5.2631578947368418E-2</v>
      </c>
      <c r="I60" s="29">
        <f t="shared" si="80"/>
        <v>0.21052631578947367</v>
      </c>
      <c r="J60" s="29">
        <f t="shared" si="80"/>
        <v>0.42105263157894735</v>
      </c>
      <c r="K60" s="29">
        <f t="shared" si="80"/>
        <v>0.42105263157894735</v>
      </c>
      <c r="L60" s="29">
        <f t="shared" si="80"/>
        <v>0</v>
      </c>
      <c r="M60" s="29">
        <f t="shared" si="80"/>
        <v>0.15789473684210525</v>
      </c>
      <c r="N60" s="275"/>
      <c r="O60" s="277"/>
      <c r="P60" s="277"/>
      <c r="Q60" s="275"/>
      <c r="R60" s="39"/>
      <c r="T60" s="86"/>
    </row>
    <row r="61" spans="1:20" ht="12" customHeight="1" x14ac:dyDescent="0.2">
      <c r="A61" s="157"/>
      <c r="B61" s="157"/>
      <c r="C61" s="35"/>
      <c r="D61" s="231" t="s">
        <v>20</v>
      </c>
      <c r="E61" s="34"/>
      <c r="F61" s="80">
        <f t="shared" ref="F61" si="81">IF(SUM(G61:I61)=SUM(J61:M61),SUM(G61:I61),"確認")</f>
        <v>12</v>
      </c>
      <c r="G61" s="80">
        <v>12</v>
      </c>
      <c r="H61" s="80">
        <v>0</v>
      </c>
      <c r="I61" s="80">
        <v>0</v>
      </c>
      <c r="J61" s="80">
        <v>12</v>
      </c>
      <c r="K61" s="80">
        <v>0</v>
      </c>
      <c r="L61" s="80">
        <v>0</v>
      </c>
      <c r="M61" s="80">
        <v>0</v>
      </c>
      <c r="N61" s="274">
        <v>2</v>
      </c>
      <c r="O61" s="276">
        <v>23</v>
      </c>
      <c r="P61" s="276">
        <v>17</v>
      </c>
      <c r="Q61" s="279">
        <f t="shared" ref="Q61" si="82">IF(P61=0,0,P61/O61)*100</f>
        <v>73.91304347826086</v>
      </c>
      <c r="T61" s="86"/>
    </row>
    <row r="62" spans="1:20" ht="12" customHeight="1" x14ac:dyDescent="0.2">
      <c r="A62" s="157"/>
      <c r="B62" s="157"/>
      <c r="C62" s="32"/>
      <c r="D62" s="232"/>
      <c r="E62" s="31"/>
      <c r="F62" s="82">
        <f t="shared" si="2"/>
        <v>1</v>
      </c>
      <c r="G62" s="29">
        <f t="shared" ref="G62:M62" si="83">IF(G61=0,0,G61/$F61)</f>
        <v>1</v>
      </c>
      <c r="H62" s="29">
        <f t="shared" si="83"/>
        <v>0</v>
      </c>
      <c r="I62" s="29">
        <f t="shared" si="83"/>
        <v>0</v>
      </c>
      <c r="J62" s="29">
        <f t="shared" si="83"/>
        <v>1</v>
      </c>
      <c r="K62" s="29">
        <f t="shared" si="83"/>
        <v>0</v>
      </c>
      <c r="L62" s="29">
        <f t="shared" si="83"/>
        <v>0</v>
      </c>
      <c r="M62" s="29">
        <f t="shared" si="83"/>
        <v>0</v>
      </c>
      <c r="N62" s="275"/>
      <c r="O62" s="277"/>
      <c r="P62" s="277"/>
      <c r="Q62" s="275"/>
      <c r="R62" s="39"/>
      <c r="T62" s="86"/>
    </row>
    <row r="63" spans="1:20" ht="12" customHeight="1" x14ac:dyDescent="0.2">
      <c r="A63" s="157"/>
      <c r="B63" s="157"/>
      <c r="C63" s="35"/>
      <c r="D63" s="231" t="s">
        <v>19</v>
      </c>
      <c r="E63" s="34"/>
      <c r="F63" s="80">
        <f t="shared" ref="F63" si="84">IF(SUM(G63:I63)=SUM(J63:M63),SUM(G63:I63),"確認")</f>
        <v>6</v>
      </c>
      <c r="G63" s="80">
        <v>5</v>
      </c>
      <c r="H63" s="80">
        <v>1</v>
      </c>
      <c r="I63" s="80">
        <v>0</v>
      </c>
      <c r="J63" s="80">
        <v>3</v>
      </c>
      <c r="K63" s="80">
        <v>3</v>
      </c>
      <c r="L63" s="80">
        <v>0</v>
      </c>
      <c r="M63" s="80">
        <v>0</v>
      </c>
      <c r="N63" s="274">
        <v>4.333333333333333</v>
      </c>
      <c r="O63" s="276">
        <v>8</v>
      </c>
      <c r="P63" s="276">
        <v>0</v>
      </c>
      <c r="Q63" s="279">
        <f t="shared" ref="Q63" si="85">IF(P63=0,0,P63/O63)*100</f>
        <v>0</v>
      </c>
      <c r="T63" s="86"/>
    </row>
    <row r="64" spans="1:20" ht="12" customHeight="1" x14ac:dyDescent="0.2">
      <c r="A64" s="157"/>
      <c r="B64" s="157"/>
      <c r="C64" s="32"/>
      <c r="D64" s="232"/>
      <c r="E64" s="31"/>
      <c r="F64" s="82">
        <f t="shared" si="2"/>
        <v>1</v>
      </c>
      <c r="G64" s="29">
        <f t="shared" ref="G64:M64" si="86">IF(G63=0,0,G63/$F63)</f>
        <v>0.83333333333333337</v>
      </c>
      <c r="H64" s="29">
        <f t="shared" si="86"/>
        <v>0.16666666666666666</v>
      </c>
      <c r="I64" s="29">
        <f t="shared" si="86"/>
        <v>0</v>
      </c>
      <c r="J64" s="29">
        <f t="shared" si="86"/>
        <v>0.5</v>
      </c>
      <c r="K64" s="29">
        <f t="shared" si="86"/>
        <v>0.5</v>
      </c>
      <c r="L64" s="29">
        <f t="shared" si="86"/>
        <v>0</v>
      </c>
      <c r="M64" s="29">
        <f t="shared" si="86"/>
        <v>0</v>
      </c>
      <c r="N64" s="275"/>
      <c r="O64" s="277"/>
      <c r="P64" s="277"/>
      <c r="Q64" s="275"/>
      <c r="R64" s="39"/>
      <c r="T64" s="86"/>
    </row>
    <row r="65" spans="1:20" ht="12" customHeight="1" x14ac:dyDescent="0.2">
      <c r="A65" s="157"/>
      <c r="B65" s="157"/>
      <c r="C65" s="35"/>
      <c r="D65" s="231" t="s">
        <v>18</v>
      </c>
      <c r="E65" s="34"/>
      <c r="F65" s="80">
        <f t="shared" ref="F65" si="87">IF(SUM(G65:I65)=SUM(J65:M65),SUM(G65:I65),"確認")</f>
        <v>7</v>
      </c>
      <c r="G65" s="80">
        <v>7</v>
      </c>
      <c r="H65" s="80">
        <v>0</v>
      </c>
      <c r="I65" s="80">
        <v>0</v>
      </c>
      <c r="J65" s="80">
        <v>6</v>
      </c>
      <c r="K65" s="80">
        <v>1</v>
      </c>
      <c r="L65" s="80">
        <v>0</v>
      </c>
      <c r="M65" s="80">
        <v>0</v>
      </c>
      <c r="N65" s="274">
        <v>2.5714285714285716</v>
      </c>
      <c r="O65" s="276">
        <v>44</v>
      </c>
      <c r="P65" s="276">
        <v>13</v>
      </c>
      <c r="Q65" s="279">
        <f t="shared" ref="Q65" si="88">IF(P65=0,0,P65/O65)*100</f>
        <v>29.545454545454547</v>
      </c>
      <c r="T65" s="86"/>
    </row>
    <row r="66" spans="1:20" ht="12" customHeight="1" x14ac:dyDescent="0.2">
      <c r="A66" s="157"/>
      <c r="B66" s="157"/>
      <c r="C66" s="32"/>
      <c r="D66" s="232"/>
      <c r="E66" s="31"/>
      <c r="F66" s="82">
        <f t="shared" si="2"/>
        <v>1</v>
      </c>
      <c r="G66" s="29">
        <f t="shared" ref="G66:M66" si="89">IF(G65=0,0,G65/$F65)</f>
        <v>1</v>
      </c>
      <c r="H66" s="29">
        <f t="shared" si="89"/>
        <v>0</v>
      </c>
      <c r="I66" s="29">
        <f t="shared" si="89"/>
        <v>0</v>
      </c>
      <c r="J66" s="29">
        <f t="shared" si="89"/>
        <v>0.8571428571428571</v>
      </c>
      <c r="K66" s="29">
        <f t="shared" si="89"/>
        <v>0.14285714285714285</v>
      </c>
      <c r="L66" s="29">
        <f t="shared" si="89"/>
        <v>0</v>
      </c>
      <c r="M66" s="29">
        <f t="shared" si="89"/>
        <v>0</v>
      </c>
      <c r="N66" s="275"/>
      <c r="O66" s="277"/>
      <c r="P66" s="277"/>
      <c r="Q66" s="275"/>
      <c r="R66" s="39"/>
      <c r="T66" s="86"/>
    </row>
    <row r="67" spans="1:20" ht="12" customHeight="1" x14ac:dyDescent="0.2">
      <c r="A67" s="157"/>
      <c r="B67" s="157"/>
      <c r="C67" s="35"/>
      <c r="D67" s="231" t="s">
        <v>86</v>
      </c>
      <c r="E67" s="34"/>
      <c r="F67" s="80">
        <f t="shared" ref="F67" si="90">IF(SUM(G67:I67)=SUM(J67:M67),SUM(G67:I67),"確認")</f>
        <v>6</v>
      </c>
      <c r="G67" s="80">
        <v>6</v>
      </c>
      <c r="H67" s="80">
        <v>0</v>
      </c>
      <c r="I67" s="80">
        <v>0</v>
      </c>
      <c r="J67" s="80">
        <v>5</v>
      </c>
      <c r="K67" s="80">
        <v>1</v>
      </c>
      <c r="L67" s="80">
        <v>0</v>
      </c>
      <c r="M67" s="80">
        <v>0</v>
      </c>
      <c r="N67" s="274">
        <v>2.3333333333333335</v>
      </c>
      <c r="O67" s="276">
        <v>20</v>
      </c>
      <c r="P67" s="276">
        <v>10</v>
      </c>
      <c r="Q67" s="279">
        <f t="shared" ref="Q67" si="91">IF(P67=0,0,P67/O67)*100</f>
        <v>50</v>
      </c>
      <c r="T67" s="86"/>
    </row>
    <row r="68" spans="1:20" ht="12" customHeight="1" x14ac:dyDescent="0.2">
      <c r="A68" s="157"/>
      <c r="B68" s="158"/>
      <c r="C68" s="32"/>
      <c r="D68" s="232"/>
      <c r="E68" s="31"/>
      <c r="F68" s="82">
        <f t="shared" si="2"/>
        <v>1</v>
      </c>
      <c r="G68" s="29">
        <f t="shared" ref="G68:M68" si="92">IF(G67=0,0,G67/$F67)</f>
        <v>1</v>
      </c>
      <c r="H68" s="29">
        <f t="shared" si="92"/>
        <v>0</v>
      </c>
      <c r="I68" s="29">
        <f t="shared" si="92"/>
        <v>0</v>
      </c>
      <c r="J68" s="29">
        <f t="shared" si="92"/>
        <v>0.83333333333333337</v>
      </c>
      <c r="K68" s="29">
        <f t="shared" si="92"/>
        <v>0.16666666666666666</v>
      </c>
      <c r="L68" s="29">
        <f t="shared" si="92"/>
        <v>0</v>
      </c>
      <c r="M68" s="29">
        <f t="shared" si="92"/>
        <v>0</v>
      </c>
      <c r="N68" s="275"/>
      <c r="O68" s="277"/>
      <c r="P68" s="277"/>
      <c r="Q68" s="275"/>
      <c r="R68" s="39"/>
      <c r="T68" s="86"/>
    </row>
    <row r="69" spans="1:20" ht="12" customHeight="1" x14ac:dyDescent="0.2">
      <c r="A69" s="157"/>
      <c r="B69" s="156" t="s">
        <v>16</v>
      </c>
      <c r="C69" s="35"/>
      <c r="D69" s="231" t="s">
        <v>15</v>
      </c>
      <c r="E69" s="34"/>
      <c r="F69" s="80">
        <f t="shared" ref="F69" si="93">IF(SUM(G69:I69)=SUM(J69:M69),SUM(G69:I69),"確認")</f>
        <v>319</v>
      </c>
      <c r="G69" s="80">
        <f>SUM(G71,G73,G75,G77,G79,G81,G83,G85,G87,G89,G91,G93,G95,G97,G99)</f>
        <v>272</v>
      </c>
      <c r="H69" s="80">
        <f t="shared" ref="H69:M69" si="94">SUM(H71,H73,H75,H77,H79,H81,H83,H85,H87,H89,H91,H93,H95,H97,H99)</f>
        <v>28</v>
      </c>
      <c r="I69" s="80">
        <f t="shared" si="94"/>
        <v>19</v>
      </c>
      <c r="J69" s="80">
        <f t="shared" si="94"/>
        <v>253</v>
      </c>
      <c r="K69" s="80">
        <f t="shared" si="94"/>
        <v>18</v>
      </c>
      <c r="L69" s="80">
        <f t="shared" si="94"/>
        <v>3</v>
      </c>
      <c r="M69" s="80">
        <f t="shared" si="94"/>
        <v>45</v>
      </c>
      <c r="N69" s="274">
        <v>2.340501792</v>
      </c>
      <c r="O69" s="276">
        <v>343</v>
      </c>
      <c r="P69" s="276">
        <f t="shared" ref="P69" si="95">SUM(P71,P73,P75,P77,P79,P81,P83,P85,P87,P89,P91,P93,P95,P97,P99)</f>
        <v>164</v>
      </c>
      <c r="Q69" s="279">
        <f t="shared" ref="Q69" si="96">IF(P69=0,0,P69/O69)*100</f>
        <v>47.813411078717202</v>
      </c>
      <c r="S69" s="46"/>
      <c r="T69" s="86"/>
    </row>
    <row r="70" spans="1:20" ht="12" customHeight="1" x14ac:dyDescent="0.2">
      <c r="A70" s="157"/>
      <c r="B70" s="157"/>
      <c r="C70" s="32"/>
      <c r="D70" s="232"/>
      <c r="E70" s="31"/>
      <c r="F70" s="82">
        <f t="shared" si="2"/>
        <v>1</v>
      </c>
      <c r="G70" s="29">
        <f t="shared" ref="G70:M70" si="97">IF(G69=0,0,G69/$F69)</f>
        <v>0.85266457680250785</v>
      </c>
      <c r="H70" s="29">
        <f t="shared" si="97"/>
        <v>8.7774294670846395E-2</v>
      </c>
      <c r="I70" s="29">
        <f t="shared" si="97"/>
        <v>5.9561128526645767E-2</v>
      </c>
      <c r="J70" s="29">
        <f t="shared" si="97"/>
        <v>0.7931034482758621</v>
      </c>
      <c r="K70" s="29">
        <f t="shared" si="97"/>
        <v>5.6426332288401257E-2</v>
      </c>
      <c r="L70" s="29">
        <f t="shared" si="97"/>
        <v>9.4043887147335428E-3</v>
      </c>
      <c r="M70" s="29">
        <f t="shared" si="97"/>
        <v>0.14106583072100312</v>
      </c>
      <c r="N70" s="275"/>
      <c r="O70" s="277"/>
      <c r="P70" s="277"/>
      <c r="Q70" s="275"/>
      <c r="R70" s="39"/>
      <c r="T70" s="86"/>
    </row>
    <row r="71" spans="1:20" ht="12" customHeight="1" x14ac:dyDescent="0.2">
      <c r="A71" s="157"/>
      <c r="B71" s="157"/>
      <c r="C71" s="35"/>
      <c r="D71" s="231" t="s">
        <v>117</v>
      </c>
      <c r="E71" s="34"/>
      <c r="F71" s="80">
        <f t="shared" ref="F71" si="98">IF(SUM(G71:I71)=SUM(J71:M71),SUM(G71:I71),"確認")</f>
        <v>2</v>
      </c>
      <c r="G71" s="80">
        <v>1</v>
      </c>
      <c r="H71" s="80">
        <v>1</v>
      </c>
      <c r="I71" s="80">
        <v>0</v>
      </c>
      <c r="J71" s="80">
        <v>1</v>
      </c>
      <c r="K71" s="80">
        <v>0</v>
      </c>
      <c r="L71" s="80">
        <v>0</v>
      </c>
      <c r="M71" s="80">
        <v>1</v>
      </c>
      <c r="N71" s="274">
        <v>2</v>
      </c>
      <c r="O71" s="276">
        <v>0</v>
      </c>
      <c r="P71" s="276">
        <v>0</v>
      </c>
      <c r="Q71" s="279">
        <f t="shared" ref="Q71" si="99">IF(P71=0,0,P71/O71)*100</f>
        <v>0</v>
      </c>
      <c r="T71" s="86"/>
    </row>
    <row r="72" spans="1:20" ht="12" customHeight="1" x14ac:dyDescent="0.2">
      <c r="A72" s="157"/>
      <c r="B72" s="157"/>
      <c r="C72" s="32"/>
      <c r="D72" s="232"/>
      <c r="E72" s="31"/>
      <c r="F72" s="82">
        <f t="shared" si="2"/>
        <v>1</v>
      </c>
      <c r="G72" s="29">
        <f t="shared" ref="G72:M72" si="100">IF(G71=0,0,G71/$F71)</f>
        <v>0.5</v>
      </c>
      <c r="H72" s="29">
        <f t="shared" si="100"/>
        <v>0.5</v>
      </c>
      <c r="I72" s="29">
        <f t="shared" si="100"/>
        <v>0</v>
      </c>
      <c r="J72" s="29">
        <f t="shared" si="100"/>
        <v>0.5</v>
      </c>
      <c r="K72" s="29">
        <f t="shared" si="100"/>
        <v>0</v>
      </c>
      <c r="L72" s="29">
        <f t="shared" si="100"/>
        <v>0</v>
      </c>
      <c r="M72" s="29">
        <f t="shared" si="100"/>
        <v>0.5</v>
      </c>
      <c r="N72" s="275"/>
      <c r="O72" s="277"/>
      <c r="P72" s="277"/>
      <c r="Q72" s="275"/>
      <c r="R72" s="39"/>
      <c r="T72" s="86"/>
    </row>
    <row r="73" spans="1:20" ht="12" customHeight="1" x14ac:dyDescent="0.2">
      <c r="A73" s="157"/>
      <c r="B73" s="157"/>
      <c r="C73" s="35"/>
      <c r="D73" s="231" t="s">
        <v>13</v>
      </c>
      <c r="E73" s="34"/>
      <c r="F73" s="80">
        <f t="shared" ref="F73" si="101">IF(SUM(G73:I73)=SUM(J73:M73),SUM(G73:I73),"確認")</f>
        <v>25</v>
      </c>
      <c r="G73" s="80">
        <v>22</v>
      </c>
      <c r="H73" s="80">
        <v>2</v>
      </c>
      <c r="I73" s="80">
        <v>1</v>
      </c>
      <c r="J73" s="80">
        <v>22</v>
      </c>
      <c r="K73" s="80">
        <v>0</v>
      </c>
      <c r="L73" s="80">
        <v>1</v>
      </c>
      <c r="M73" s="80">
        <v>2</v>
      </c>
      <c r="N73" s="274">
        <v>2.625</v>
      </c>
      <c r="O73" s="276">
        <v>49</v>
      </c>
      <c r="P73" s="276">
        <v>27</v>
      </c>
      <c r="Q73" s="279">
        <f t="shared" ref="Q73" si="102">IF(P73=0,0,P73/O73)*100</f>
        <v>55.102040816326522</v>
      </c>
      <c r="T73" s="86"/>
    </row>
    <row r="74" spans="1:20" ht="12" customHeight="1" x14ac:dyDescent="0.2">
      <c r="A74" s="157"/>
      <c r="B74" s="157"/>
      <c r="C74" s="32"/>
      <c r="D74" s="232"/>
      <c r="E74" s="31"/>
      <c r="F74" s="82">
        <f t="shared" ref="F74:F100" si="103">SUM(G74:I74)</f>
        <v>1</v>
      </c>
      <c r="G74" s="29">
        <f t="shared" ref="G74:M74" si="104">IF(G73=0,0,G73/$F73)</f>
        <v>0.88</v>
      </c>
      <c r="H74" s="29">
        <f t="shared" si="104"/>
        <v>0.08</v>
      </c>
      <c r="I74" s="29">
        <f t="shared" si="104"/>
        <v>0.04</v>
      </c>
      <c r="J74" s="29">
        <f t="shared" si="104"/>
        <v>0.88</v>
      </c>
      <c r="K74" s="29">
        <f t="shared" si="104"/>
        <v>0</v>
      </c>
      <c r="L74" s="29">
        <f t="shared" si="104"/>
        <v>0.04</v>
      </c>
      <c r="M74" s="29">
        <f t="shared" si="104"/>
        <v>0.08</v>
      </c>
      <c r="N74" s="275"/>
      <c r="O74" s="277"/>
      <c r="P74" s="277"/>
      <c r="Q74" s="275"/>
      <c r="R74" s="39"/>
      <c r="T74" s="86"/>
    </row>
    <row r="75" spans="1:20" ht="12" customHeight="1" x14ac:dyDescent="0.2">
      <c r="A75" s="157"/>
      <c r="B75" s="157"/>
      <c r="C75" s="35"/>
      <c r="D75" s="231" t="s">
        <v>12</v>
      </c>
      <c r="E75" s="34"/>
      <c r="F75" s="80">
        <f t="shared" ref="F75" si="105">IF(SUM(G75:I75)=SUM(J75:M75),SUM(G75:I75),"確認")</f>
        <v>5</v>
      </c>
      <c r="G75" s="80">
        <v>4</v>
      </c>
      <c r="H75" s="80">
        <v>0</v>
      </c>
      <c r="I75" s="80">
        <v>1</v>
      </c>
      <c r="J75" s="80">
        <v>2</v>
      </c>
      <c r="K75" s="80">
        <v>2</v>
      </c>
      <c r="L75" s="80">
        <v>0</v>
      </c>
      <c r="M75" s="80">
        <v>1</v>
      </c>
      <c r="N75" s="274">
        <v>4.25</v>
      </c>
      <c r="O75" s="276">
        <v>6</v>
      </c>
      <c r="P75" s="276">
        <v>5</v>
      </c>
      <c r="Q75" s="279">
        <f t="shared" ref="Q75" si="106">IF(P75=0,0,P75/O75)*100</f>
        <v>83.333333333333343</v>
      </c>
      <c r="T75" s="86"/>
    </row>
    <row r="76" spans="1:20" ht="12" customHeight="1" x14ac:dyDescent="0.2">
      <c r="A76" s="157"/>
      <c r="B76" s="157"/>
      <c r="C76" s="32"/>
      <c r="D76" s="232"/>
      <c r="E76" s="31"/>
      <c r="F76" s="82">
        <f t="shared" si="103"/>
        <v>1</v>
      </c>
      <c r="G76" s="29">
        <f t="shared" ref="G76:M76" si="107">IF(G75=0,0,G75/$F75)</f>
        <v>0.8</v>
      </c>
      <c r="H76" s="29">
        <f t="shared" si="107"/>
        <v>0</v>
      </c>
      <c r="I76" s="29">
        <f t="shared" si="107"/>
        <v>0.2</v>
      </c>
      <c r="J76" s="29">
        <f t="shared" si="107"/>
        <v>0.4</v>
      </c>
      <c r="K76" s="29">
        <f t="shared" si="107"/>
        <v>0.4</v>
      </c>
      <c r="L76" s="29">
        <f t="shared" si="107"/>
        <v>0</v>
      </c>
      <c r="M76" s="29">
        <f t="shared" si="107"/>
        <v>0.2</v>
      </c>
      <c r="N76" s="275"/>
      <c r="O76" s="277"/>
      <c r="P76" s="277"/>
      <c r="Q76" s="275"/>
      <c r="R76" s="39"/>
      <c r="T76" s="86"/>
    </row>
    <row r="77" spans="1:20" ht="12" customHeight="1" x14ac:dyDescent="0.2">
      <c r="A77" s="157"/>
      <c r="B77" s="157"/>
      <c r="C77" s="35"/>
      <c r="D77" s="231" t="s">
        <v>11</v>
      </c>
      <c r="E77" s="34"/>
      <c r="F77" s="80">
        <f t="shared" ref="F77" si="108">IF(SUM(G77:I77)=SUM(J77:M77),SUM(G77:I77),"確認")</f>
        <v>9</v>
      </c>
      <c r="G77" s="80">
        <v>9</v>
      </c>
      <c r="H77" s="80">
        <v>0</v>
      </c>
      <c r="I77" s="80">
        <v>0</v>
      </c>
      <c r="J77" s="80">
        <v>4</v>
      </c>
      <c r="K77" s="80">
        <v>4</v>
      </c>
      <c r="L77" s="80">
        <v>0</v>
      </c>
      <c r="M77" s="80">
        <v>1</v>
      </c>
      <c r="N77" s="274">
        <v>3.875</v>
      </c>
      <c r="O77" s="276">
        <v>15</v>
      </c>
      <c r="P77" s="276">
        <v>12</v>
      </c>
      <c r="Q77" s="279">
        <f t="shared" ref="Q77" si="109">IF(P77=0,0,P77/O77)*100</f>
        <v>80</v>
      </c>
      <c r="T77" s="86"/>
    </row>
    <row r="78" spans="1:20" ht="12" customHeight="1" x14ac:dyDescent="0.2">
      <c r="A78" s="157"/>
      <c r="B78" s="157"/>
      <c r="C78" s="32"/>
      <c r="D78" s="232"/>
      <c r="E78" s="31"/>
      <c r="F78" s="82">
        <f t="shared" si="103"/>
        <v>1</v>
      </c>
      <c r="G78" s="29">
        <f t="shared" ref="G78:M78" si="110">IF(G77=0,0,G77/$F77)</f>
        <v>1</v>
      </c>
      <c r="H78" s="29">
        <f t="shared" si="110"/>
        <v>0</v>
      </c>
      <c r="I78" s="29">
        <f t="shared" si="110"/>
        <v>0</v>
      </c>
      <c r="J78" s="29">
        <f t="shared" si="110"/>
        <v>0.44444444444444442</v>
      </c>
      <c r="K78" s="29">
        <f t="shared" si="110"/>
        <v>0.44444444444444442</v>
      </c>
      <c r="L78" s="29">
        <f t="shared" si="110"/>
        <v>0</v>
      </c>
      <c r="M78" s="29">
        <f t="shared" si="110"/>
        <v>0.1111111111111111</v>
      </c>
      <c r="N78" s="275"/>
      <c r="O78" s="277"/>
      <c r="P78" s="277"/>
      <c r="Q78" s="275"/>
      <c r="R78" s="39"/>
      <c r="T78" s="86"/>
    </row>
    <row r="79" spans="1:20" ht="12" customHeight="1" x14ac:dyDescent="0.2">
      <c r="A79" s="157"/>
      <c r="B79" s="157"/>
      <c r="C79" s="35"/>
      <c r="D79" s="231" t="s">
        <v>10</v>
      </c>
      <c r="E79" s="34"/>
      <c r="F79" s="80">
        <f t="shared" ref="F79" si="111">IF(SUM(G79:I79)=SUM(J79:M79),SUM(G79:I79),"確認")</f>
        <v>16</v>
      </c>
      <c r="G79" s="80">
        <v>14</v>
      </c>
      <c r="H79" s="80">
        <v>2</v>
      </c>
      <c r="I79" s="80">
        <v>0</v>
      </c>
      <c r="J79" s="80">
        <v>12</v>
      </c>
      <c r="K79" s="80">
        <v>1</v>
      </c>
      <c r="L79" s="80">
        <v>0</v>
      </c>
      <c r="M79" s="80">
        <v>3</v>
      </c>
      <c r="N79" s="274">
        <v>2.5</v>
      </c>
      <c r="O79" s="276">
        <v>25</v>
      </c>
      <c r="P79" s="276">
        <v>9</v>
      </c>
      <c r="Q79" s="279">
        <f t="shared" ref="Q79" si="112">IF(P79=0,0,P79/O79)*100</f>
        <v>36</v>
      </c>
      <c r="T79" s="86"/>
    </row>
    <row r="80" spans="1:20" ht="12" customHeight="1" x14ac:dyDescent="0.2">
      <c r="A80" s="157"/>
      <c r="B80" s="157"/>
      <c r="C80" s="32"/>
      <c r="D80" s="232"/>
      <c r="E80" s="31"/>
      <c r="F80" s="82">
        <f t="shared" si="103"/>
        <v>1</v>
      </c>
      <c r="G80" s="29">
        <f t="shared" ref="G80:M80" si="113">IF(G79=0,0,G79/$F79)</f>
        <v>0.875</v>
      </c>
      <c r="H80" s="29">
        <f t="shared" si="113"/>
        <v>0.125</v>
      </c>
      <c r="I80" s="29">
        <f t="shared" si="113"/>
        <v>0</v>
      </c>
      <c r="J80" s="29">
        <f t="shared" si="113"/>
        <v>0.75</v>
      </c>
      <c r="K80" s="29">
        <f t="shared" si="113"/>
        <v>6.25E-2</v>
      </c>
      <c r="L80" s="29">
        <f t="shared" si="113"/>
        <v>0</v>
      </c>
      <c r="M80" s="29">
        <f t="shared" si="113"/>
        <v>0.1875</v>
      </c>
      <c r="N80" s="275"/>
      <c r="O80" s="277"/>
      <c r="P80" s="277"/>
      <c r="Q80" s="275"/>
      <c r="R80" s="39"/>
      <c r="T80" s="86"/>
    </row>
    <row r="81" spans="1:20" ht="12" customHeight="1" x14ac:dyDescent="0.2">
      <c r="A81" s="157"/>
      <c r="B81" s="157"/>
      <c r="C81" s="35"/>
      <c r="D81" s="231" t="s">
        <v>9</v>
      </c>
      <c r="E81" s="34"/>
      <c r="F81" s="80">
        <f t="shared" ref="F81" si="114">IF(SUM(G81:I81)=SUM(J81:M81),SUM(G81:I81),"確認")</f>
        <v>51</v>
      </c>
      <c r="G81" s="80">
        <v>40</v>
      </c>
      <c r="H81" s="80">
        <v>4</v>
      </c>
      <c r="I81" s="80">
        <v>7</v>
      </c>
      <c r="J81" s="80">
        <v>40</v>
      </c>
      <c r="K81" s="80">
        <v>1</v>
      </c>
      <c r="L81" s="80">
        <v>0</v>
      </c>
      <c r="M81" s="80">
        <v>10</v>
      </c>
      <c r="N81" s="274">
        <v>2.1190476190476191</v>
      </c>
      <c r="O81" s="276">
        <v>50</v>
      </c>
      <c r="P81" s="276">
        <v>21</v>
      </c>
      <c r="Q81" s="279">
        <f t="shared" ref="Q81" si="115">IF(P81=0,0,P81/O81)*100</f>
        <v>42</v>
      </c>
      <c r="T81" s="86"/>
    </row>
    <row r="82" spans="1:20" ht="12" customHeight="1" x14ac:dyDescent="0.2">
      <c r="A82" s="157"/>
      <c r="B82" s="157"/>
      <c r="C82" s="32"/>
      <c r="D82" s="232"/>
      <c r="E82" s="31"/>
      <c r="F82" s="82">
        <f t="shared" si="103"/>
        <v>1</v>
      </c>
      <c r="G82" s="29">
        <f t="shared" ref="G82:M82" si="116">IF(G81=0,0,G81/$F81)</f>
        <v>0.78431372549019607</v>
      </c>
      <c r="H82" s="29">
        <f t="shared" si="116"/>
        <v>7.8431372549019607E-2</v>
      </c>
      <c r="I82" s="29">
        <f t="shared" si="116"/>
        <v>0.13725490196078433</v>
      </c>
      <c r="J82" s="29">
        <f t="shared" si="116"/>
        <v>0.78431372549019607</v>
      </c>
      <c r="K82" s="29">
        <f t="shared" si="116"/>
        <v>1.9607843137254902E-2</v>
      </c>
      <c r="L82" s="29">
        <f t="shared" si="116"/>
        <v>0</v>
      </c>
      <c r="M82" s="29">
        <f t="shared" si="116"/>
        <v>0.19607843137254902</v>
      </c>
      <c r="N82" s="275"/>
      <c r="O82" s="277"/>
      <c r="P82" s="277"/>
      <c r="Q82" s="275"/>
      <c r="R82" s="39"/>
      <c r="T82" s="86"/>
    </row>
    <row r="83" spans="1:20" ht="12" customHeight="1" x14ac:dyDescent="0.2">
      <c r="A83" s="157"/>
      <c r="B83" s="157"/>
      <c r="C83" s="35"/>
      <c r="D83" s="231" t="s">
        <v>8</v>
      </c>
      <c r="E83" s="34"/>
      <c r="F83" s="80">
        <f t="shared" ref="F83" si="117">IF(SUM(G83:I83)=SUM(J83:M83),SUM(G83:I83),"確認")</f>
        <v>17</v>
      </c>
      <c r="G83" s="80">
        <v>17</v>
      </c>
      <c r="H83" s="80">
        <v>0</v>
      </c>
      <c r="I83" s="80">
        <v>0</v>
      </c>
      <c r="J83" s="80">
        <v>13</v>
      </c>
      <c r="K83" s="80">
        <v>1</v>
      </c>
      <c r="L83" s="80">
        <v>2</v>
      </c>
      <c r="M83" s="80">
        <v>1</v>
      </c>
      <c r="N83" s="274">
        <v>3.75</v>
      </c>
      <c r="O83" s="276">
        <v>8</v>
      </c>
      <c r="P83" s="276">
        <v>0</v>
      </c>
      <c r="Q83" s="279">
        <f t="shared" ref="Q83" si="118">IF(P83=0,0,P83/O83)*100</f>
        <v>0</v>
      </c>
      <c r="T83" s="86"/>
    </row>
    <row r="84" spans="1:20" ht="12" customHeight="1" x14ac:dyDescent="0.2">
      <c r="A84" s="157"/>
      <c r="B84" s="157"/>
      <c r="C84" s="32"/>
      <c r="D84" s="232"/>
      <c r="E84" s="31"/>
      <c r="F84" s="82">
        <f t="shared" si="103"/>
        <v>1</v>
      </c>
      <c r="G84" s="29">
        <f t="shared" ref="G84:M84" si="119">IF(G83=0,0,G83/$F83)</f>
        <v>1</v>
      </c>
      <c r="H84" s="29">
        <f t="shared" si="119"/>
        <v>0</v>
      </c>
      <c r="I84" s="29">
        <f t="shared" si="119"/>
        <v>0</v>
      </c>
      <c r="J84" s="29">
        <f t="shared" si="119"/>
        <v>0.76470588235294112</v>
      </c>
      <c r="K84" s="29">
        <f t="shared" si="119"/>
        <v>5.8823529411764705E-2</v>
      </c>
      <c r="L84" s="29">
        <f t="shared" si="119"/>
        <v>0.11764705882352941</v>
      </c>
      <c r="M84" s="29">
        <f t="shared" si="119"/>
        <v>5.8823529411764705E-2</v>
      </c>
      <c r="N84" s="275"/>
      <c r="O84" s="277"/>
      <c r="P84" s="277"/>
      <c r="Q84" s="275"/>
      <c r="R84" s="39"/>
      <c r="T84" s="86"/>
    </row>
    <row r="85" spans="1:20" ht="12" customHeight="1" x14ac:dyDescent="0.2">
      <c r="A85" s="157"/>
      <c r="B85" s="157"/>
      <c r="C85" s="35"/>
      <c r="D85" s="231" t="s">
        <v>7</v>
      </c>
      <c r="E85" s="34"/>
      <c r="F85" s="80">
        <f t="shared" ref="F85" si="120">IF(SUM(G85:I85)=SUM(J85:M85),SUM(G85:I85),"確認")</f>
        <v>3</v>
      </c>
      <c r="G85" s="80">
        <v>3</v>
      </c>
      <c r="H85" s="80">
        <v>0</v>
      </c>
      <c r="I85" s="80">
        <v>0</v>
      </c>
      <c r="J85" s="80">
        <v>2</v>
      </c>
      <c r="K85" s="80">
        <v>1</v>
      </c>
      <c r="L85" s="80">
        <v>0</v>
      </c>
      <c r="M85" s="80">
        <v>0</v>
      </c>
      <c r="N85" s="274">
        <v>3.3333333333333335</v>
      </c>
      <c r="O85" s="276">
        <v>0</v>
      </c>
      <c r="P85" s="276">
        <v>0</v>
      </c>
      <c r="Q85" s="279">
        <f t="shared" ref="Q85" si="121">IF(P85=0,0,P85/O85)*100</f>
        <v>0</v>
      </c>
      <c r="T85" s="86"/>
    </row>
    <row r="86" spans="1:20" ht="12" customHeight="1" x14ac:dyDescent="0.2">
      <c r="A86" s="157"/>
      <c r="B86" s="157"/>
      <c r="C86" s="32"/>
      <c r="D86" s="232"/>
      <c r="E86" s="31"/>
      <c r="F86" s="82">
        <f t="shared" si="103"/>
        <v>1</v>
      </c>
      <c r="G86" s="29">
        <f t="shared" ref="G86:M86" si="122">IF(G85=0,0,G85/$F85)</f>
        <v>1</v>
      </c>
      <c r="H86" s="29">
        <f t="shared" si="122"/>
        <v>0</v>
      </c>
      <c r="I86" s="29">
        <f t="shared" si="122"/>
        <v>0</v>
      </c>
      <c r="J86" s="29">
        <f t="shared" si="122"/>
        <v>0.66666666666666663</v>
      </c>
      <c r="K86" s="29">
        <f t="shared" si="122"/>
        <v>0.33333333333333331</v>
      </c>
      <c r="L86" s="29">
        <f t="shared" si="122"/>
        <v>0</v>
      </c>
      <c r="M86" s="29">
        <f t="shared" si="122"/>
        <v>0</v>
      </c>
      <c r="N86" s="275"/>
      <c r="O86" s="277"/>
      <c r="P86" s="277"/>
      <c r="Q86" s="275"/>
      <c r="R86" s="39"/>
      <c r="T86" s="86"/>
    </row>
    <row r="87" spans="1:20" ht="13.5" customHeight="1" x14ac:dyDescent="0.2">
      <c r="A87" s="157"/>
      <c r="B87" s="157"/>
      <c r="C87" s="35"/>
      <c r="D87" s="248" t="s">
        <v>116</v>
      </c>
      <c r="E87" s="34"/>
      <c r="F87" s="80">
        <f t="shared" ref="F87" si="123">IF(SUM(G87:I87)=SUM(J87:M87),SUM(G87:I87),"確認")</f>
        <v>7</v>
      </c>
      <c r="G87" s="80">
        <v>6</v>
      </c>
      <c r="H87" s="80">
        <v>1</v>
      </c>
      <c r="I87" s="80">
        <v>0</v>
      </c>
      <c r="J87" s="80">
        <v>6</v>
      </c>
      <c r="K87" s="80">
        <v>0</v>
      </c>
      <c r="L87" s="80">
        <v>0</v>
      </c>
      <c r="M87" s="80">
        <v>1</v>
      </c>
      <c r="N87" s="274">
        <v>1.3333333333333333</v>
      </c>
      <c r="O87" s="276">
        <v>10</v>
      </c>
      <c r="P87" s="276">
        <v>3</v>
      </c>
      <c r="Q87" s="279">
        <f t="shared" ref="Q87" si="124">IF(P87=0,0,P87/O87)*100</f>
        <v>30</v>
      </c>
      <c r="T87" s="86"/>
    </row>
    <row r="88" spans="1:20" ht="13.5" customHeight="1" x14ac:dyDescent="0.2">
      <c r="A88" s="157"/>
      <c r="B88" s="157"/>
      <c r="C88" s="32"/>
      <c r="D88" s="232"/>
      <c r="E88" s="31"/>
      <c r="F88" s="82">
        <f t="shared" si="103"/>
        <v>1</v>
      </c>
      <c r="G88" s="29">
        <f t="shared" ref="G88:M88" si="125">IF(G87=0,0,G87/$F87)</f>
        <v>0.8571428571428571</v>
      </c>
      <c r="H88" s="29">
        <f t="shared" si="125"/>
        <v>0.14285714285714285</v>
      </c>
      <c r="I88" s="29">
        <f t="shared" si="125"/>
        <v>0</v>
      </c>
      <c r="J88" s="29">
        <f t="shared" si="125"/>
        <v>0.8571428571428571</v>
      </c>
      <c r="K88" s="29">
        <f t="shared" si="125"/>
        <v>0</v>
      </c>
      <c r="L88" s="29">
        <f t="shared" si="125"/>
        <v>0</v>
      </c>
      <c r="M88" s="29">
        <f t="shared" si="125"/>
        <v>0.14285714285714285</v>
      </c>
      <c r="N88" s="275"/>
      <c r="O88" s="277"/>
      <c r="P88" s="277"/>
      <c r="Q88" s="275"/>
      <c r="R88" s="39"/>
      <c r="T88" s="86"/>
    </row>
    <row r="89" spans="1:20" ht="12" customHeight="1" x14ac:dyDescent="0.2">
      <c r="A89" s="157"/>
      <c r="B89" s="157"/>
      <c r="C89" s="35"/>
      <c r="D89" s="231" t="s">
        <v>5</v>
      </c>
      <c r="E89" s="34"/>
      <c r="F89" s="80">
        <f t="shared" ref="F89" si="126">IF(SUM(G89:I89)=SUM(J89:M89),SUM(G89:I89),"確認")</f>
        <v>17</v>
      </c>
      <c r="G89" s="80">
        <v>10</v>
      </c>
      <c r="H89" s="80">
        <v>5</v>
      </c>
      <c r="I89" s="80">
        <v>2</v>
      </c>
      <c r="J89" s="80">
        <v>13</v>
      </c>
      <c r="K89" s="80">
        <v>0</v>
      </c>
      <c r="L89" s="80">
        <v>0</v>
      </c>
      <c r="M89" s="80">
        <v>4</v>
      </c>
      <c r="N89" s="274">
        <v>1.9230769230769231</v>
      </c>
      <c r="O89" s="276">
        <v>3</v>
      </c>
      <c r="P89" s="276">
        <v>0</v>
      </c>
      <c r="Q89" s="279">
        <f t="shared" ref="Q89" si="127">IF(P89=0,0,P89/O89)*100</f>
        <v>0</v>
      </c>
      <c r="T89" s="86"/>
    </row>
    <row r="90" spans="1:20" ht="12" customHeight="1" x14ac:dyDescent="0.2">
      <c r="A90" s="157"/>
      <c r="B90" s="157"/>
      <c r="C90" s="32"/>
      <c r="D90" s="232"/>
      <c r="E90" s="31"/>
      <c r="F90" s="82">
        <f t="shared" si="103"/>
        <v>1</v>
      </c>
      <c r="G90" s="29">
        <f t="shared" ref="G90:M90" si="128">IF(G89=0,0,G89/$F89)</f>
        <v>0.58823529411764708</v>
      </c>
      <c r="H90" s="29">
        <f t="shared" si="128"/>
        <v>0.29411764705882354</v>
      </c>
      <c r="I90" s="29">
        <f t="shared" si="128"/>
        <v>0.11764705882352941</v>
      </c>
      <c r="J90" s="29">
        <f t="shared" si="128"/>
        <v>0.76470588235294112</v>
      </c>
      <c r="K90" s="29">
        <f t="shared" si="128"/>
        <v>0</v>
      </c>
      <c r="L90" s="29">
        <f t="shared" si="128"/>
        <v>0</v>
      </c>
      <c r="M90" s="29">
        <f t="shared" si="128"/>
        <v>0.23529411764705882</v>
      </c>
      <c r="N90" s="275"/>
      <c r="O90" s="277"/>
      <c r="P90" s="277"/>
      <c r="Q90" s="275"/>
      <c r="R90" s="39"/>
      <c r="T90" s="86"/>
    </row>
    <row r="91" spans="1:20" ht="12" customHeight="1" x14ac:dyDescent="0.2">
      <c r="A91" s="157"/>
      <c r="B91" s="157"/>
      <c r="C91" s="35"/>
      <c r="D91" s="231" t="s">
        <v>4</v>
      </c>
      <c r="E91" s="34"/>
      <c r="F91" s="80">
        <f t="shared" ref="F91" si="129">IF(SUM(G91:I91)=SUM(J91:M91),SUM(G91:I91),"確認")</f>
        <v>9</v>
      </c>
      <c r="G91" s="80">
        <v>7</v>
      </c>
      <c r="H91" s="80">
        <v>1</v>
      </c>
      <c r="I91" s="80">
        <v>1</v>
      </c>
      <c r="J91" s="80">
        <v>7</v>
      </c>
      <c r="K91" s="80">
        <v>0</v>
      </c>
      <c r="L91" s="80">
        <v>0</v>
      </c>
      <c r="M91" s="80">
        <v>2</v>
      </c>
      <c r="N91" s="274">
        <v>2.2857142857142856</v>
      </c>
      <c r="O91" s="276">
        <v>2</v>
      </c>
      <c r="P91" s="276">
        <v>0</v>
      </c>
      <c r="Q91" s="279">
        <f t="shared" ref="Q91" si="130">IF(P91=0,0,P91/O91)*100</f>
        <v>0</v>
      </c>
      <c r="T91" s="86"/>
    </row>
    <row r="92" spans="1:20" ht="12" customHeight="1" x14ac:dyDescent="0.2">
      <c r="A92" s="157"/>
      <c r="B92" s="157"/>
      <c r="C92" s="32"/>
      <c r="D92" s="232"/>
      <c r="E92" s="31"/>
      <c r="F92" s="82">
        <f t="shared" si="103"/>
        <v>1</v>
      </c>
      <c r="G92" s="29">
        <f t="shared" ref="G92:M92" si="131">IF(G91=0,0,G91/$F91)</f>
        <v>0.77777777777777779</v>
      </c>
      <c r="H92" s="29">
        <f t="shared" si="131"/>
        <v>0.1111111111111111</v>
      </c>
      <c r="I92" s="29">
        <f t="shared" si="131"/>
        <v>0.1111111111111111</v>
      </c>
      <c r="J92" s="29">
        <f t="shared" si="131"/>
        <v>0.77777777777777779</v>
      </c>
      <c r="K92" s="29">
        <f t="shared" si="131"/>
        <v>0</v>
      </c>
      <c r="L92" s="29">
        <f t="shared" si="131"/>
        <v>0</v>
      </c>
      <c r="M92" s="29">
        <f t="shared" si="131"/>
        <v>0.22222222222222221</v>
      </c>
      <c r="N92" s="275"/>
      <c r="O92" s="277"/>
      <c r="P92" s="277"/>
      <c r="Q92" s="275"/>
      <c r="R92" s="39"/>
      <c r="T92" s="86"/>
    </row>
    <row r="93" spans="1:20" ht="12" customHeight="1" x14ac:dyDescent="0.2">
      <c r="A93" s="157"/>
      <c r="B93" s="157"/>
      <c r="C93" s="35"/>
      <c r="D93" s="231" t="s">
        <v>3</v>
      </c>
      <c r="E93" s="34"/>
      <c r="F93" s="80">
        <f t="shared" ref="F93" si="132">IF(SUM(G93:I93)=SUM(J93:M93),SUM(G93:I93),"確認")</f>
        <v>21</v>
      </c>
      <c r="G93" s="80">
        <v>19</v>
      </c>
      <c r="H93" s="80">
        <v>1</v>
      </c>
      <c r="I93" s="80">
        <v>1</v>
      </c>
      <c r="J93" s="80">
        <v>19</v>
      </c>
      <c r="K93" s="80">
        <v>1</v>
      </c>
      <c r="L93" s="80">
        <v>0</v>
      </c>
      <c r="M93" s="80">
        <v>1</v>
      </c>
      <c r="N93" s="274">
        <v>2.15</v>
      </c>
      <c r="O93" s="276">
        <v>22</v>
      </c>
      <c r="P93" s="276">
        <v>14</v>
      </c>
      <c r="Q93" s="279">
        <f t="shared" ref="Q93" si="133">IF(P93=0,0,P93/O93)*100</f>
        <v>63.636363636363633</v>
      </c>
      <c r="T93" s="86"/>
    </row>
    <row r="94" spans="1:20" ht="12" customHeight="1" x14ac:dyDescent="0.2">
      <c r="A94" s="157"/>
      <c r="B94" s="157"/>
      <c r="C94" s="32"/>
      <c r="D94" s="232"/>
      <c r="E94" s="31"/>
      <c r="F94" s="82">
        <f t="shared" si="103"/>
        <v>1</v>
      </c>
      <c r="G94" s="29">
        <f t="shared" ref="G94:M94" si="134">IF(G93=0,0,G93/$F93)</f>
        <v>0.90476190476190477</v>
      </c>
      <c r="H94" s="29">
        <f t="shared" si="134"/>
        <v>4.7619047619047616E-2</v>
      </c>
      <c r="I94" s="29">
        <f t="shared" si="134"/>
        <v>4.7619047619047616E-2</v>
      </c>
      <c r="J94" s="29">
        <f t="shared" si="134"/>
        <v>0.90476190476190477</v>
      </c>
      <c r="K94" s="29">
        <f t="shared" si="134"/>
        <v>4.7619047619047616E-2</v>
      </c>
      <c r="L94" s="29">
        <f t="shared" si="134"/>
        <v>0</v>
      </c>
      <c r="M94" s="29">
        <f t="shared" si="134"/>
        <v>4.7619047619047616E-2</v>
      </c>
      <c r="N94" s="275"/>
      <c r="O94" s="277"/>
      <c r="P94" s="277"/>
      <c r="Q94" s="275"/>
      <c r="R94" s="39"/>
      <c r="T94" s="86"/>
    </row>
    <row r="95" spans="1:20" ht="12" customHeight="1" x14ac:dyDescent="0.2">
      <c r="A95" s="157"/>
      <c r="B95" s="157"/>
      <c r="C95" s="35"/>
      <c r="D95" s="231" t="s">
        <v>2</v>
      </c>
      <c r="E95" s="34"/>
      <c r="F95" s="80">
        <f t="shared" ref="F95" si="135">IF(SUM(G95:I95)=SUM(J95:M95),SUM(G95:I95),"確認")</f>
        <v>98</v>
      </c>
      <c r="G95" s="80">
        <v>88</v>
      </c>
      <c r="H95" s="80">
        <v>5</v>
      </c>
      <c r="I95" s="80">
        <v>5</v>
      </c>
      <c r="J95" s="80">
        <v>80</v>
      </c>
      <c r="K95" s="80">
        <v>6</v>
      </c>
      <c r="L95" s="80">
        <v>0</v>
      </c>
      <c r="M95" s="80">
        <v>12</v>
      </c>
      <c r="N95" s="274">
        <v>2.1022727272727271</v>
      </c>
      <c r="O95" s="276">
        <v>112</v>
      </c>
      <c r="P95" s="276">
        <v>61</v>
      </c>
      <c r="Q95" s="279">
        <f t="shared" ref="Q95" si="136">IF(P95=0,0,P95/O95)*100</f>
        <v>54.464285714285708</v>
      </c>
      <c r="T95" s="86"/>
    </row>
    <row r="96" spans="1:20" ht="12" customHeight="1" x14ac:dyDescent="0.2">
      <c r="A96" s="157"/>
      <c r="B96" s="157"/>
      <c r="C96" s="32"/>
      <c r="D96" s="232"/>
      <c r="E96" s="31"/>
      <c r="F96" s="82">
        <f t="shared" si="103"/>
        <v>1</v>
      </c>
      <c r="G96" s="29">
        <f t="shared" ref="G96:M96" si="137">IF(G95=0,0,G95/$F95)</f>
        <v>0.89795918367346939</v>
      </c>
      <c r="H96" s="29">
        <f t="shared" si="137"/>
        <v>5.1020408163265307E-2</v>
      </c>
      <c r="I96" s="29">
        <f t="shared" si="137"/>
        <v>5.1020408163265307E-2</v>
      </c>
      <c r="J96" s="29">
        <f t="shared" si="137"/>
        <v>0.81632653061224492</v>
      </c>
      <c r="K96" s="29">
        <f t="shared" si="137"/>
        <v>6.1224489795918366E-2</v>
      </c>
      <c r="L96" s="29">
        <f t="shared" si="137"/>
        <v>0</v>
      </c>
      <c r="M96" s="29">
        <f t="shared" si="137"/>
        <v>0.12244897959183673</v>
      </c>
      <c r="N96" s="275"/>
      <c r="O96" s="277"/>
      <c r="P96" s="277"/>
      <c r="Q96" s="275"/>
      <c r="R96" s="39"/>
      <c r="T96" s="86"/>
    </row>
    <row r="97" spans="1:20" ht="12" customHeight="1" x14ac:dyDescent="0.2">
      <c r="A97" s="157"/>
      <c r="B97" s="157"/>
      <c r="C97" s="35"/>
      <c r="D97" s="231" t="s">
        <v>1</v>
      </c>
      <c r="E97" s="34"/>
      <c r="F97" s="80">
        <f t="shared" ref="F97" si="138">IF(SUM(G97:I97)=SUM(J97:M97),SUM(G97:I97),"確認")</f>
        <v>11</v>
      </c>
      <c r="G97" s="80">
        <v>11</v>
      </c>
      <c r="H97" s="80">
        <v>0</v>
      </c>
      <c r="I97" s="80">
        <v>0</v>
      </c>
      <c r="J97" s="80">
        <v>11</v>
      </c>
      <c r="K97" s="80">
        <v>0</v>
      </c>
      <c r="L97" s="80">
        <v>0</v>
      </c>
      <c r="M97" s="80">
        <v>0</v>
      </c>
      <c r="N97" s="274">
        <v>2.4545454545454546</v>
      </c>
      <c r="O97" s="276">
        <v>19</v>
      </c>
      <c r="P97" s="276">
        <v>7</v>
      </c>
      <c r="Q97" s="279">
        <f t="shared" ref="Q97" si="139">IF(P97=0,0,P97/O97)*100</f>
        <v>36.84210526315789</v>
      </c>
      <c r="T97" s="86"/>
    </row>
    <row r="98" spans="1:20" ht="12" customHeight="1" x14ac:dyDescent="0.2">
      <c r="A98" s="157"/>
      <c r="B98" s="157"/>
      <c r="C98" s="32"/>
      <c r="D98" s="232"/>
      <c r="E98" s="31"/>
      <c r="F98" s="82">
        <f t="shared" si="103"/>
        <v>1</v>
      </c>
      <c r="G98" s="29">
        <f t="shared" ref="G98:M98" si="140">IF(G97=0,0,G97/$F97)</f>
        <v>1</v>
      </c>
      <c r="H98" s="29">
        <f t="shared" si="140"/>
        <v>0</v>
      </c>
      <c r="I98" s="29">
        <f t="shared" si="140"/>
        <v>0</v>
      </c>
      <c r="J98" s="29">
        <f t="shared" si="140"/>
        <v>1</v>
      </c>
      <c r="K98" s="29">
        <f t="shared" si="140"/>
        <v>0</v>
      </c>
      <c r="L98" s="29">
        <f t="shared" si="140"/>
        <v>0</v>
      </c>
      <c r="M98" s="29">
        <f t="shared" si="140"/>
        <v>0</v>
      </c>
      <c r="N98" s="275"/>
      <c r="O98" s="277"/>
      <c r="P98" s="277"/>
      <c r="Q98" s="275"/>
      <c r="R98" s="39"/>
      <c r="T98" s="86"/>
    </row>
    <row r="99" spans="1:20" ht="12.75" customHeight="1" x14ac:dyDescent="0.2">
      <c r="A99" s="157"/>
      <c r="B99" s="157"/>
      <c r="C99" s="35"/>
      <c r="D99" s="231" t="s">
        <v>0</v>
      </c>
      <c r="E99" s="34"/>
      <c r="F99" s="80">
        <f t="shared" ref="F99" si="141">IF(SUM(G99:I99)=SUM(J99:M99),SUM(G99:I99),"確認")</f>
        <v>28</v>
      </c>
      <c r="G99" s="80">
        <v>21</v>
      </c>
      <c r="H99" s="80">
        <v>6</v>
      </c>
      <c r="I99" s="80">
        <v>1</v>
      </c>
      <c r="J99" s="80">
        <v>21</v>
      </c>
      <c r="K99" s="80">
        <v>1</v>
      </c>
      <c r="L99" s="80">
        <v>0</v>
      </c>
      <c r="M99" s="80">
        <v>6</v>
      </c>
      <c r="N99" s="274">
        <v>1.9090909090909092</v>
      </c>
      <c r="O99" s="276">
        <v>22</v>
      </c>
      <c r="P99" s="276">
        <v>5</v>
      </c>
      <c r="Q99" s="279">
        <f t="shared" ref="Q99" si="142">IF(P99=0,0,P99/O99)*100</f>
        <v>22.727272727272727</v>
      </c>
      <c r="T99" s="86"/>
    </row>
    <row r="100" spans="1:20" ht="12.75" customHeight="1" x14ac:dyDescent="0.2">
      <c r="A100" s="158"/>
      <c r="B100" s="158"/>
      <c r="C100" s="32"/>
      <c r="D100" s="232"/>
      <c r="E100" s="31"/>
      <c r="F100" s="121">
        <f t="shared" si="103"/>
        <v>1</v>
      </c>
      <c r="G100" s="29">
        <f t="shared" ref="G100:M100" si="143">IF(G99=0,0,G99/$F99)</f>
        <v>0.75</v>
      </c>
      <c r="H100" s="29">
        <f t="shared" si="143"/>
        <v>0.21428571428571427</v>
      </c>
      <c r="I100" s="29">
        <f t="shared" si="143"/>
        <v>3.5714285714285712E-2</v>
      </c>
      <c r="J100" s="29">
        <f t="shared" si="143"/>
        <v>0.75</v>
      </c>
      <c r="K100" s="29">
        <f t="shared" si="143"/>
        <v>3.5714285714285712E-2</v>
      </c>
      <c r="L100" s="29">
        <f t="shared" si="143"/>
        <v>0</v>
      </c>
      <c r="M100" s="29">
        <f t="shared" si="143"/>
        <v>0.21428571428571427</v>
      </c>
      <c r="N100" s="275"/>
      <c r="O100" s="277"/>
      <c r="P100" s="277"/>
      <c r="Q100" s="275"/>
      <c r="R100" s="39"/>
    </row>
    <row r="101" spans="1:20" x14ac:dyDescent="0.2">
      <c r="O101" s="46"/>
      <c r="P101" s="46"/>
    </row>
  </sheetData>
  <mergeCells count="253">
    <mergeCell ref="P67:P68"/>
    <mergeCell ref="P69:P70"/>
    <mergeCell ref="P71:P72"/>
    <mergeCell ref="P73:P74"/>
    <mergeCell ref="P75:P76"/>
    <mergeCell ref="P77:P78"/>
    <mergeCell ref="P79:P80"/>
    <mergeCell ref="P81:P82"/>
    <mergeCell ref="P83:P84"/>
    <mergeCell ref="P13:P14"/>
    <mergeCell ref="P15:P16"/>
    <mergeCell ref="P17:P18"/>
    <mergeCell ref="P19:P20"/>
    <mergeCell ref="P21:P22"/>
    <mergeCell ref="P23:P24"/>
    <mergeCell ref="P27:P28"/>
    <mergeCell ref="P29:P30"/>
    <mergeCell ref="P31:P32"/>
    <mergeCell ref="D99:D100"/>
    <mergeCell ref="O99:O100"/>
    <mergeCell ref="Q99:Q100"/>
    <mergeCell ref="D95:D96"/>
    <mergeCell ref="O95:O96"/>
    <mergeCell ref="Q95:Q96"/>
    <mergeCell ref="D97:D98"/>
    <mergeCell ref="O97:O98"/>
    <mergeCell ref="Q97:Q98"/>
    <mergeCell ref="P95:P96"/>
    <mergeCell ref="P97:P98"/>
    <mergeCell ref="P99:P100"/>
    <mergeCell ref="N95:N96"/>
    <mergeCell ref="N97:N98"/>
    <mergeCell ref="N99:N100"/>
    <mergeCell ref="D91:D92"/>
    <mergeCell ref="O91:O92"/>
    <mergeCell ref="Q91:Q92"/>
    <mergeCell ref="D93:D94"/>
    <mergeCell ref="O93:O94"/>
    <mergeCell ref="Q93:Q94"/>
    <mergeCell ref="D87:D88"/>
    <mergeCell ref="O87:O88"/>
    <mergeCell ref="Q87:Q88"/>
    <mergeCell ref="D89:D90"/>
    <mergeCell ref="O89:O90"/>
    <mergeCell ref="Q89:Q90"/>
    <mergeCell ref="P87:P88"/>
    <mergeCell ref="P89:P90"/>
    <mergeCell ref="P91:P92"/>
    <mergeCell ref="P93:P94"/>
    <mergeCell ref="N87:N88"/>
    <mergeCell ref="N89:N90"/>
    <mergeCell ref="N91:N92"/>
    <mergeCell ref="N93:N94"/>
    <mergeCell ref="Q73:Q74"/>
    <mergeCell ref="D83:D84"/>
    <mergeCell ref="O83:O84"/>
    <mergeCell ref="Q83:Q84"/>
    <mergeCell ref="D85:D86"/>
    <mergeCell ref="O85:O86"/>
    <mergeCell ref="Q85:Q86"/>
    <mergeCell ref="D79:D80"/>
    <mergeCell ref="O79:O80"/>
    <mergeCell ref="Q79:Q80"/>
    <mergeCell ref="D81:D82"/>
    <mergeCell ref="O81:O82"/>
    <mergeCell ref="Q81:Q82"/>
    <mergeCell ref="P85:P86"/>
    <mergeCell ref="N79:N80"/>
    <mergeCell ref="N81:N82"/>
    <mergeCell ref="N83:N84"/>
    <mergeCell ref="N85:N86"/>
    <mergeCell ref="D67:D68"/>
    <mergeCell ref="O67:O68"/>
    <mergeCell ref="Q67:Q68"/>
    <mergeCell ref="B69:B100"/>
    <mergeCell ref="D69:D70"/>
    <mergeCell ref="O69:O70"/>
    <mergeCell ref="Q69:Q70"/>
    <mergeCell ref="D71:D72"/>
    <mergeCell ref="D75:D76"/>
    <mergeCell ref="O75:O76"/>
    <mergeCell ref="Q75:Q76"/>
    <mergeCell ref="D77:D78"/>
    <mergeCell ref="O77:O78"/>
    <mergeCell ref="Q77:Q78"/>
    <mergeCell ref="O71:O72"/>
    <mergeCell ref="Q71:Q72"/>
    <mergeCell ref="D73:D74"/>
    <mergeCell ref="O73:O74"/>
    <mergeCell ref="N67:N68"/>
    <mergeCell ref="N69:N70"/>
    <mergeCell ref="N71:N72"/>
    <mergeCell ref="N73:N74"/>
    <mergeCell ref="N75:N76"/>
    <mergeCell ref="N77:N78"/>
    <mergeCell ref="D63:D64"/>
    <mergeCell ref="O63:O64"/>
    <mergeCell ref="Q63:Q64"/>
    <mergeCell ref="D65:D66"/>
    <mergeCell ref="O65:O66"/>
    <mergeCell ref="Q65:Q66"/>
    <mergeCell ref="D59:D60"/>
    <mergeCell ref="O59:O60"/>
    <mergeCell ref="Q59:Q60"/>
    <mergeCell ref="D61:D62"/>
    <mergeCell ref="O61:O62"/>
    <mergeCell ref="Q61:Q62"/>
    <mergeCell ref="P59:P60"/>
    <mergeCell ref="P61:P62"/>
    <mergeCell ref="P63:P64"/>
    <mergeCell ref="P65:P66"/>
    <mergeCell ref="N59:N60"/>
    <mergeCell ref="N61:N62"/>
    <mergeCell ref="N63:N64"/>
    <mergeCell ref="N65:N66"/>
    <mergeCell ref="D55:D56"/>
    <mergeCell ref="O55:O56"/>
    <mergeCell ref="Q55:Q56"/>
    <mergeCell ref="D57:D58"/>
    <mergeCell ref="O57:O58"/>
    <mergeCell ref="Q57:Q58"/>
    <mergeCell ref="D51:D52"/>
    <mergeCell ref="O51:O52"/>
    <mergeCell ref="Q51:Q52"/>
    <mergeCell ref="D53:D54"/>
    <mergeCell ref="O53:O54"/>
    <mergeCell ref="Q53:Q54"/>
    <mergeCell ref="P51:P52"/>
    <mergeCell ref="P53:P54"/>
    <mergeCell ref="P55:P56"/>
    <mergeCell ref="P57:P58"/>
    <mergeCell ref="N51:N52"/>
    <mergeCell ref="N53:N54"/>
    <mergeCell ref="N55:N56"/>
    <mergeCell ref="N57:N58"/>
    <mergeCell ref="D47:D48"/>
    <mergeCell ref="O47:O48"/>
    <mergeCell ref="Q47:Q48"/>
    <mergeCell ref="D49:D50"/>
    <mergeCell ref="O49:O50"/>
    <mergeCell ref="Q49:Q50"/>
    <mergeCell ref="D43:D44"/>
    <mergeCell ref="O43:O44"/>
    <mergeCell ref="Q43:Q44"/>
    <mergeCell ref="D45:D46"/>
    <mergeCell ref="O45:O46"/>
    <mergeCell ref="Q45:Q46"/>
    <mergeCell ref="P45:P46"/>
    <mergeCell ref="P47:P48"/>
    <mergeCell ref="P49:P50"/>
    <mergeCell ref="N45:N46"/>
    <mergeCell ref="N47:N48"/>
    <mergeCell ref="N49:N50"/>
    <mergeCell ref="P43:P44"/>
    <mergeCell ref="Q29:Q30"/>
    <mergeCell ref="D39:D40"/>
    <mergeCell ref="O39:O40"/>
    <mergeCell ref="Q39:Q40"/>
    <mergeCell ref="D41:D42"/>
    <mergeCell ref="O41:O42"/>
    <mergeCell ref="Q41:Q42"/>
    <mergeCell ref="D35:D36"/>
    <mergeCell ref="O35:O36"/>
    <mergeCell ref="Q35:Q36"/>
    <mergeCell ref="D37:D38"/>
    <mergeCell ref="O37:O38"/>
    <mergeCell ref="Q37:Q38"/>
    <mergeCell ref="P33:P34"/>
    <mergeCell ref="P35:P36"/>
    <mergeCell ref="P37:P38"/>
    <mergeCell ref="P39:P40"/>
    <mergeCell ref="P41:P42"/>
    <mergeCell ref="B19:B68"/>
    <mergeCell ref="D19:D20"/>
    <mergeCell ref="O19:O20"/>
    <mergeCell ref="Q19:Q20"/>
    <mergeCell ref="D21:D22"/>
    <mergeCell ref="O21:O22"/>
    <mergeCell ref="Q21:Q22"/>
    <mergeCell ref="D31:D32"/>
    <mergeCell ref="O31:O32"/>
    <mergeCell ref="Q31:Q32"/>
    <mergeCell ref="D33:D34"/>
    <mergeCell ref="O33:O34"/>
    <mergeCell ref="Q33:Q34"/>
    <mergeCell ref="D27:D28"/>
    <mergeCell ref="O27:O28"/>
    <mergeCell ref="Q27:Q28"/>
    <mergeCell ref="D29:D30"/>
    <mergeCell ref="N33:N34"/>
    <mergeCell ref="N35:N36"/>
    <mergeCell ref="N37:N38"/>
    <mergeCell ref="N39:N40"/>
    <mergeCell ref="N41:N42"/>
    <mergeCell ref="N43:N44"/>
    <mergeCell ref="O29:O30"/>
    <mergeCell ref="D23:D24"/>
    <mergeCell ref="O23:O24"/>
    <mergeCell ref="Q23:Q24"/>
    <mergeCell ref="D25:D26"/>
    <mergeCell ref="O25:O26"/>
    <mergeCell ref="Q25:Q26"/>
    <mergeCell ref="P25:P26"/>
    <mergeCell ref="A7:E8"/>
    <mergeCell ref="O7:O8"/>
    <mergeCell ref="Q7:Q8"/>
    <mergeCell ref="A9:A18"/>
    <mergeCell ref="B9:E10"/>
    <mergeCell ref="O9:O10"/>
    <mergeCell ref="Q9:Q10"/>
    <mergeCell ref="B11:E12"/>
    <mergeCell ref="B15:E16"/>
    <mergeCell ref="O15:O16"/>
    <mergeCell ref="Q15:Q16"/>
    <mergeCell ref="B17:E18"/>
    <mergeCell ref="O17:O18"/>
    <mergeCell ref="Q17:Q18"/>
    <mergeCell ref="O11:O12"/>
    <mergeCell ref="Q11:Q12"/>
    <mergeCell ref="A19:A100"/>
    <mergeCell ref="B13:E14"/>
    <mergeCell ref="O13:O14"/>
    <mergeCell ref="O3:O6"/>
    <mergeCell ref="P3:P6"/>
    <mergeCell ref="Q3:Q6"/>
    <mergeCell ref="J4:J6"/>
    <mergeCell ref="K4:K6"/>
    <mergeCell ref="L4:L6"/>
    <mergeCell ref="M4:M6"/>
    <mergeCell ref="A3:E6"/>
    <mergeCell ref="F3:F6"/>
    <mergeCell ref="G3:G6"/>
    <mergeCell ref="H3:H6"/>
    <mergeCell ref="I3:I6"/>
    <mergeCell ref="N4:N6"/>
    <mergeCell ref="J3:N3"/>
    <mergeCell ref="N7:N8"/>
    <mergeCell ref="N9:N10"/>
    <mergeCell ref="N11:N12"/>
    <mergeCell ref="N13:N14"/>
    <mergeCell ref="Q13:Q14"/>
    <mergeCell ref="P7:P8"/>
    <mergeCell ref="P9:P10"/>
    <mergeCell ref="P11:P12"/>
    <mergeCell ref="N15:N16"/>
    <mergeCell ref="N17:N18"/>
    <mergeCell ref="N19:N20"/>
    <mergeCell ref="N21:N22"/>
    <mergeCell ref="N23:N24"/>
    <mergeCell ref="N25:N26"/>
    <mergeCell ref="N27:N28"/>
    <mergeCell ref="N29:N30"/>
    <mergeCell ref="N31:N3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4" ht="14.4" x14ac:dyDescent="0.2">
      <c r="A1" s="16" t="s">
        <v>643</v>
      </c>
    </row>
    <row r="3" spans="1:14" ht="14.25" customHeight="1" x14ac:dyDescent="0.2">
      <c r="A3" s="170" t="s">
        <v>63</v>
      </c>
      <c r="B3" s="171"/>
      <c r="C3" s="171"/>
      <c r="D3" s="171"/>
      <c r="E3" s="172"/>
      <c r="F3" s="179" t="s">
        <v>126</v>
      </c>
      <c r="G3" s="222" t="s">
        <v>128</v>
      </c>
      <c r="H3" s="222"/>
      <c r="I3" s="222" t="s">
        <v>443</v>
      </c>
      <c r="J3" s="222"/>
      <c r="K3" s="222" t="s">
        <v>442</v>
      </c>
      <c r="L3" s="222"/>
      <c r="M3" s="194" t="s">
        <v>127</v>
      </c>
      <c r="N3" s="195"/>
    </row>
    <row r="4" spans="1:14" ht="42" customHeight="1" x14ac:dyDescent="0.2">
      <c r="A4" s="173"/>
      <c r="B4" s="174"/>
      <c r="C4" s="174"/>
      <c r="D4" s="174"/>
      <c r="E4" s="175"/>
      <c r="F4" s="183"/>
      <c r="G4" s="222"/>
      <c r="H4" s="222"/>
      <c r="I4" s="222"/>
      <c r="J4" s="222"/>
      <c r="K4" s="222"/>
      <c r="L4" s="222"/>
      <c r="M4" s="196"/>
      <c r="N4" s="19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722</v>
      </c>
      <c r="H7" s="6">
        <f t="shared" ref="H7:H53" si="0">IF(G7=0,0,G7/$F7*100)</f>
        <v>78.478260869565219</v>
      </c>
      <c r="I7" s="7">
        <f>SUM(I8:I12)</f>
        <v>49</v>
      </c>
      <c r="J7" s="6">
        <f t="shared" ref="J7:J53" si="1">IF(I7=0,0,I7/$F7*100)</f>
        <v>5.3260869565217392</v>
      </c>
      <c r="K7" s="7">
        <f>SUM(K8:K12)</f>
        <v>143</v>
      </c>
      <c r="L7" s="6">
        <f t="shared" ref="L7:L53" si="2">IF(K7=0,0,K7/$F7*100)</f>
        <v>15.543478260869565</v>
      </c>
      <c r="M7" s="7">
        <f>SUM(M8:M12)</f>
        <v>6</v>
      </c>
      <c r="N7" s="6">
        <f t="shared" ref="N7:N53" si="3">IF(M7=0,0,M7/$F7*100)</f>
        <v>0.65217391304347827</v>
      </c>
    </row>
    <row r="8" spans="1:14" ht="23.1" customHeight="1" x14ac:dyDescent="0.2">
      <c r="A8" s="159" t="s">
        <v>48</v>
      </c>
      <c r="B8" s="162" t="s">
        <v>47</v>
      </c>
      <c r="C8" s="163"/>
      <c r="D8" s="163"/>
      <c r="E8" s="164"/>
      <c r="F8" s="8">
        <f t="shared" ref="F8:F53" si="4">SUM(G8,I8,K8,M8)</f>
        <v>262</v>
      </c>
      <c r="G8" s="7">
        <v>121</v>
      </c>
      <c r="H8" s="6">
        <f t="shared" si="0"/>
        <v>46.18320610687023</v>
      </c>
      <c r="I8" s="7">
        <v>37</v>
      </c>
      <c r="J8" s="6">
        <f t="shared" si="1"/>
        <v>14.122137404580155</v>
      </c>
      <c r="K8" s="7">
        <v>103</v>
      </c>
      <c r="L8" s="6">
        <f t="shared" si="2"/>
        <v>39.31297709923664</v>
      </c>
      <c r="M8" s="7">
        <v>1</v>
      </c>
      <c r="N8" s="6">
        <f t="shared" si="3"/>
        <v>0.38167938931297707</v>
      </c>
    </row>
    <row r="9" spans="1:14" ht="23.1" customHeight="1" x14ac:dyDescent="0.2">
      <c r="A9" s="160"/>
      <c r="B9" s="162" t="s">
        <v>46</v>
      </c>
      <c r="C9" s="163"/>
      <c r="D9" s="163"/>
      <c r="E9" s="164"/>
      <c r="F9" s="8">
        <f>SUM(G9,I9,K9,M9)</f>
        <v>136</v>
      </c>
      <c r="G9" s="7">
        <v>111</v>
      </c>
      <c r="H9" s="6">
        <f t="shared" ref="H9:H12" si="5">IF(G9=0,0,G9/$F9*100)</f>
        <v>81.617647058823522</v>
      </c>
      <c r="I9" s="7">
        <v>7</v>
      </c>
      <c r="J9" s="6">
        <f t="shared" ref="J9:J12" si="6">IF(I9=0,0,I9/$F9*100)</f>
        <v>5.1470588235294112</v>
      </c>
      <c r="K9" s="7">
        <v>17</v>
      </c>
      <c r="L9" s="6">
        <f t="shared" ref="L9:L12" si="7">IF(K9=0,0,K9/$F9*100)</f>
        <v>12.5</v>
      </c>
      <c r="M9" s="7">
        <v>1</v>
      </c>
      <c r="N9" s="6">
        <f t="shared" ref="N9:N12" si="8">IF(M9=0,0,M9/$F9*100)</f>
        <v>0.73529411764705876</v>
      </c>
    </row>
    <row r="10" spans="1:14" ht="23.1" customHeight="1" x14ac:dyDescent="0.2">
      <c r="A10" s="160"/>
      <c r="B10" s="162" t="s">
        <v>45</v>
      </c>
      <c r="C10" s="163"/>
      <c r="D10" s="163"/>
      <c r="E10" s="164"/>
      <c r="F10" s="8">
        <f t="shared" ref="F10:F12" si="9">SUM(G10,I10,K10,M10)</f>
        <v>249</v>
      </c>
      <c r="G10" s="7">
        <v>235</v>
      </c>
      <c r="H10" s="6">
        <f t="shared" si="5"/>
        <v>94.377510040160644</v>
      </c>
      <c r="I10" s="7">
        <v>2</v>
      </c>
      <c r="J10" s="6">
        <f t="shared" si="6"/>
        <v>0.80321285140562237</v>
      </c>
      <c r="K10" s="7">
        <v>11</v>
      </c>
      <c r="L10" s="6">
        <f t="shared" si="7"/>
        <v>4.4176706827309236</v>
      </c>
      <c r="M10" s="7">
        <v>1</v>
      </c>
      <c r="N10" s="6">
        <f t="shared" si="8"/>
        <v>0.40160642570281119</v>
      </c>
    </row>
    <row r="11" spans="1:14" ht="23.1" customHeight="1" x14ac:dyDescent="0.2">
      <c r="A11" s="160"/>
      <c r="B11" s="162" t="s">
        <v>44</v>
      </c>
      <c r="C11" s="163"/>
      <c r="D11" s="163"/>
      <c r="E11" s="164"/>
      <c r="F11" s="8">
        <f t="shared" si="9"/>
        <v>72</v>
      </c>
      <c r="G11" s="7">
        <v>69</v>
      </c>
      <c r="H11" s="6">
        <f t="shared" si="5"/>
        <v>95.833333333333343</v>
      </c>
      <c r="I11" s="7">
        <v>1</v>
      </c>
      <c r="J11" s="6">
        <f t="shared" si="6"/>
        <v>1.3888888888888888</v>
      </c>
      <c r="K11" s="7">
        <v>2</v>
      </c>
      <c r="L11" s="6">
        <f t="shared" si="7"/>
        <v>2.7777777777777777</v>
      </c>
      <c r="M11" s="7">
        <v>0</v>
      </c>
      <c r="N11" s="6">
        <f t="shared" si="8"/>
        <v>0</v>
      </c>
    </row>
    <row r="12" spans="1:14" ht="23.1" customHeight="1" x14ac:dyDescent="0.2">
      <c r="A12" s="161"/>
      <c r="B12" s="162" t="s">
        <v>43</v>
      </c>
      <c r="C12" s="163"/>
      <c r="D12" s="163"/>
      <c r="E12" s="164"/>
      <c r="F12" s="8">
        <f t="shared" si="9"/>
        <v>201</v>
      </c>
      <c r="G12" s="7">
        <v>186</v>
      </c>
      <c r="H12" s="6">
        <f t="shared" si="5"/>
        <v>92.537313432835816</v>
      </c>
      <c r="I12" s="7">
        <v>2</v>
      </c>
      <c r="J12" s="6">
        <f t="shared" si="6"/>
        <v>0.99502487562189057</v>
      </c>
      <c r="K12" s="7">
        <v>10</v>
      </c>
      <c r="L12" s="6">
        <f t="shared" si="7"/>
        <v>4.9751243781094532</v>
      </c>
      <c r="M12" s="7">
        <v>3</v>
      </c>
      <c r="N12" s="6">
        <f t="shared" si="8"/>
        <v>1.4925373134328357</v>
      </c>
    </row>
    <row r="13" spans="1:14" ht="23.1" customHeight="1" x14ac:dyDescent="0.2">
      <c r="A13" s="156" t="s">
        <v>42</v>
      </c>
      <c r="B13" s="156" t="s">
        <v>41</v>
      </c>
      <c r="C13" s="11"/>
      <c r="D13" s="12" t="s">
        <v>15</v>
      </c>
      <c r="E13" s="9"/>
      <c r="F13" s="8">
        <f>SUM(G13,I13,K13,M13)</f>
        <v>239</v>
      </c>
      <c r="G13" s="7">
        <f>SUM(G14:G37)</f>
        <v>204</v>
      </c>
      <c r="H13" s="6">
        <f t="shared" si="0"/>
        <v>85.355648535564853</v>
      </c>
      <c r="I13" s="7">
        <f>SUM(I14:I37)</f>
        <v>10</v>
      </c>
      <c r="J13" s="6">
        <f t="shared" si="1"/>
        <v>4.1841004184100417</v>
      </c>
      <c r="K13" s="7">
        <f>SUM(K14:K37)</f>
        <v>25</v>
      </c>
      <c r="L13" s="6">
        <f t="shared" si="2"/>
        <v>10.460251046025103</v>
      </c>
      <c r="M13" s="7">
        <f>SUM(M14:M37)</f>
        <v>0</v>
      </c>
      <c r="N13" s="6">
        <f t="shared" si="3"/>
        <v>0</v>
      </c>
    </row>
    <row r="14" spans="1:14" ht="23.1" customHeight="1" x14ac:dyDescent="0.2">
      <c r="A14" s="157"/>
      <c r="B14" s="157"/>
      <c r="C14" s="11"/>
      <c r="D14" s="12" t="s">
        <v>40</v>
      </c>
      <c r="E14" s="9"/>
      <c r="F14" s="8">
        <f t="shared" ref="F14:F37" si="10">SUM(G14,I14,K14,M14)</f>
        <v>32</v>
      </c>
      <c r="G14" s="7">
        <v>26</v>
      </c>
      <c r="H14" s="6">
        <f t="shared" si="0"/>
        <v>81.25</v>
      </c>
      <c r="I14" s="7">
        <v>2</v>
      </c>
      <c r="J14" s="6">
        <f t="shared" si="1"/>
        <v>6.25</v>
      </c>
      <c r="K14" s="7">
        <v>4</v>
      </c>
      <c r="L14" s="6">
        <f t="shared" si="2"/>
        <v>12.5</v>
      </c>
      <c r="M14" s="7">
        <v>0</v>
      </c>
      <c r="N14" s="6">
        <f t="shared" si="3"/>
        <v>0</v>
      </c>
    </row>
    <row r="15" spans="1:14" ht="23.1" customHeight="1" x14ac:dyDescent="0.2">
      <c r="A15" s="157"/>
      <c r="B15" s="157"/>
      <c r="C15" s="11"/>
      <c r="D15" s="12" t="s">
        <v>39</v>
      </c>
      <c r="E15" s="9"/>
      <c r="F15" s="8">
        <f t="shared" si="10"/>
        <v>4</v>
      </c>
      <c r="G15" s="7">
        <v>4</v>
      </c>
      <c r="H15" s="6">
        <f t="shared" si="0"/>
        <v>100</v>
      </c>
      <c r="I15" s="7">
        <v>0</v>
      </c>
      <c r="J15" s="6">
        <f t="shared" si="1"/>
        <v>0</v>
      </c>
      <c r="K15" s="7">
        <v>0</v>
      </c>
      <c r="L15" s="6">
        <f t="shared" si="2"/>
        <v>0</v>
      </c>
      <c r="M15" s="7">
        <v>0</v>
      </c>
      <c r="N15" s="6">
        <f t="shared" si="3"/>
        <v>0</v>
      </c>
    </row>
    <row r="16" spans="1:14" ht="23.1" customHeight="1" x14ac:dyDescent="0.2">
      <c r="A16" s="157"/>
      <c r="B16" s="157"/>
      <c r="C16" s="11"/>
      <c r="D16" s="12" t="s">
        <v>38</v>
      </c>
      <c r="E16" s="9"/>
      <c r="F16" s="8">
        <f t="shared" si="10"/>
        <v>11</v>
      </c>
      <c r="G16" s="7">
        <v>9</v>
      </c>
      <c r="H16" s="6">
        <f t="shared" si="0"/>
        <v>81.818181818181827</v>
      </c>
      <c r="I16" s="7">
        <v>0</v>
      </c>
      <c r="J16" s="6">
        <f t="shared" si="1"/>
        <v>0</v>
      </c>
      <c r="K16" s="7">
        <v>2</v>
      </c>
      <c r="L16" s="6">
        <f t="shared" si="2"/>
        <v>18.181818181818183</v>
      </c>
      <c r="M16" s="7">
        <v>0</v>
      </c>
      <c r="N16" s="6">
        <f t="shared" si="3"/>
        <v>0</v>
      </c>
    </row>
    <row r="17" spans="1:14" ht="23.1" customHeight="1" x14ac:dyDescent="0.2">
      <c r="A17" s="157"/>
      <c r="B17" s="157"/>
      <c r="C17" s="11"/>
      <c r="D17" s="12" t="s">
        <v>37</v>
      </c>
      <c r="E17" s="9"/>
      <c r="F17" s="8">
        <f t="shared" si="10"/>
        <v>2</v>
      </c>
      <c r="G17" s="7">
        <v>1</v>
      </c>
      <c r="H17" s="6">
        <f t="shared" si="0"/>
        <v>50</v>
      </c>
      <c r="I17" s="7">
        <v>1</v>
      </c>
      <c r="J17" s="6">
        <f t="shared" si="1"/>
        <v>50</v>
      </c>
      <c r="K17" s="7">
        <v>0</v>
      </c>
      <c r="L17" s="6">
        <f t="shared" si="2"/>
        <v>0</v>
      </c>
      <c r="M17" s="7">
        <v>0</v>
      </c>
      <c r="N17" s="6">
        <f t="shared" si="3"/>
        <v>0</v>
      </c>
    </row>
    <row r="18" spans="1:14" ht="23.1" customHeight="1" x14ac:dyDescent="0.2">
      <c r="A18" s="157"/>
      <c r="B18" s="157"/>
      <c r="C18" s="11"/>
      <c r="D18" s="12" t="s">
        <v>36</v>
      </c>
      <c r="E18" s="9"/>
      <c r="F18" s="8">
        <f t="shared" si="10"/>
        <v>6</v>
      </c>
      <c r="G18" s="7">
        <v>4</v>
      </c>
      <c r="H18" s="6">
        <f t="shared" si="0"/>
        <v>66.666666666666657</v>
      </c>
      <c r="I18" s="7">
        <v>1</v>
      </c>
      <c r="J18" s="6">
        <f t="shared" si="1"/>
        <v>16.666666666666664</v>
      </c>
      <c r="K18" s="7">
        <v>1</v>
      </c>
      <c r="L18" s="6">
        <f t="shared" si="2"/>
        <v>16.666666666666664</v>
      </c>
      <c r="M18" s="7">
        <v>0</v>
      </c>
      <c r="N18" s="6">
        <f t="shared" si="3"/>
        <v>0</v>
      </c>
    </row>
    <row r="19" spans="1:14" ht="23.1" customHeight="1" x14ac:dyDescent="0.2">
      <c r="A19" s="157"/>
      <c r="B19" s="157"/>
      <c r="C19" s="11"/>
      <c r="D19" s="12" t="s">
        <v>35</v>
      </c>
      <c r="E19" s="9"/>
      <c r="F19" s="8">
        <f t="shared" si="10"/>
        <v>1</v>
      </c>
      <c r="G19" s="7">
        <v>1</v>
      </c>
      <c r="H19" s="6">
        <f t="shared" si="0"/>
        <v>100</v>
      </c>
      <c r="I19" s="7">
        <v>0</v>
      </c>
      <c r="J19" s="6">
        <f t="shared" si="1"/>
        <v>0</v>
      </c>
      <c r="K19" s="7">
        <v>0</v>
      </c>
      <c r="L19" s="6">
        <f t="shared" si="2"/>
        <v>0</v>
      </c>
      <c r="M19" s="7">
        <v>0</v>
      </c>
      <c r="N19" s="6">
        <f t="shared" si="3"/>
        <v>0</v>
      </c>
    </row>
    <row r="20" spans="1:14" ht="23.1" customHeight="1" x14ac:dyDescent="0.2">
      <c r="A20" s="157"/>
      <c r="B20" s="157"/>
      <c r="C20" s="11"/>
      <c r="D20" s="12" t="s">
        <v>34</v>
      </c>
      <c r="E20" s="9"/>
      <c r="F20" s="8">
        <f t="shared" si="10"/>
        <v>8</v>
      </c>
      <c r="G20" s="7">
        <v>7</v>
      </c>
      <c r="H20" s="6">
        <f t="shared" si="0"/>
        <v>87.5</v>
      </c>
      <c r="I20" s="7">
        <v>1</v>
      </c>
      <c r="J20" s="6">
        <f t="shared" si="1"/>
        <v>12.5</v>
      </c>
      <c r="K20" s="7">
        <v>0</v>
      </c>
      <c r="L20" s="6">
        <f t="shared" si="2"/>
        <v>0</v>
      </c>
      <c r="M20" s="7">
        <v>0</v>
      </c>
      <c r="N20" s="6">
        <f t="shared" si="3"/>
        <v>0</v>
      </c>
    </row>
    <row r="21" spans="1:14" ht="23.1" customHeight="1" x14ac:dyDescent="0.2">
      <c r="A21" s="157"/>
      <c r="B21" s="157"/>
      <c r="C21" s="11"/>
      <c r="D21" s="12" t="s">
        <v>33</v>
      </c>
      <c r="E21" s="9"/>
      <c r="F21" s="8">
        <f t="shared" si="10"/>
        <v>7</v>
      </c>
      <c r="G21" s="7">
        <v>7</v>
      </c>
      <c r="H21" s="6">
        <f t="shared" si="0"/>
        <v>100</v>
      </c>
      <c r="I21" s="7">
        <v>0</v>
      </c>
      <c r="J21" s="6">
        <f t="shared" si="1"/>
        <v>0</v>
      </c>
      <c r="K21" s="7">
        <v>0</v>
      </c>
      <c r="L21" s="6">
        <f t="shared" si="2"/>
        <v>0</v>
      </c>
      <c r="M21" s="7">
        <v>0</v>
      </c>
      <c r="N21" s="6">
        <f t="shared" si="3"/>
        <v>0</v>
      </c>
    </row>
    <row r="22" spans="1:14" ht="23.1" customHeight="1" x14ac:dyDescent="0.2">
      <c r="A22" s="157"/>
      <c r="B22" s="157"/>
      <c r="C22" s="11"/>
      <c r="D22" s="12" t="s">
        <v>32</v>
      </c>
      <c r="E22" s="9"/>
      <c r="F22" s="8">
        <f t="shared" si="10"/>
        <v>1</v>
      </c>
      <c r="G22" s="7">
        <v>1</v>
      </c>
      <c r="H22" s="6">
        <f t="shared" si="0"/>
        <v>100</v>
      </c>
      <c r="I22" s="7">
        <v>0</v>
      </c>
      <c r="J22" s="6">
        <f t="shared" si="1"/>
        <v>0</v>
      </c>
      <c r="K22" s="7">
        <v>0</v>
      </c>
      <c r="L22" s="6">
        <f t="shared" si="2"/>
        <v>0</v>
      </c>
      <c r="M22" s="7">
        <v>0</v>
      </c>
      <c r="N22" s="6">
        <f t="shared" si="3"/>
        <v>0</v>
      </c>
    </row>
    <row r="23" spans="1:14" ht="23.1" customHeight="1" x14ac:dyDescent="0.2">
      <c r="A23" s="157"/>
      <c r="B23" s="157"/>
      <c r="C23" s="11"/>
      <c r="D23" s="12" t="s">
        <v>31</v>
      </c>
      <c r="E23" s="9"/>
      <c r="F23" s="8">
        <f t="shared" si="10"/>
        <v>9</v>
      </c>
      <c r="G23" s="7">
        <v>6</v>
      </c>
      <c r="H23" s="6">
        <f t="shared" si="0"/>
        <v>66.666666666666657</v>
      </c>
      <c r="I23" s="7">
        <v>1</v>
      </c>
      <c r="J23" s="6">
        <f t="shared" si="1"/>
        <v>11.111111111111111</v>
      </c>
      <c r="K23" s="7">
        <v>2</v>
      </c>
      <c r="L23" s="6">
        <f t="shared" si="2"/>
        <v>22.222222222222221</v>
      </c>
      <c r="M23" s="7">
        <v>0</v>
      </c>
      <c r="N23" s="6">
        <f t="shared" si="3"/>
        <v>0</v>
      </c>
    </row>
    <row r="24" spans="1:14" ht="23.1" customHeight="1" x14ac:dyDescent="0.2">
      <c r="A24" s="157"/>
      <c r="B24" s="157"/>
      <c r="C24" s="11"/>
      <c r="D24" s="12" t="s">
        <v>30</v>
      </c>
      <c r="E24" s="9"/>
      <c r="F24" s="8">
        <f t="shared" si="10"/>
        <v>1</v>
      </c>
      <c r="G24" s="7">
        <v>1</v>
      </c>
      <c r="H24" s="6">
        <f t="shared" si="0"/>
        <v>100</v>
      </c>
      <c r="I24" s="7">
        <v>0</v>
      </c>
      <c r="J24" s="6">
        <f t="shared" si="1"/>
        <v>0</v>
      </c>
      <c r="K24" s="7">
        <v>0</v>
      </c>
      <c r="L24" s="6">
        <f t="shared" si="2"/>
        <v>0</v>
      </c>
      <c r="M24" s="7">
        <v>0</v>
      </c>
      <c r="N24" s="6">
        <f t="shared" si="3"/>
        <v>0</v>
      </c>
    </row>
    <row r="25" spans="1:14" ht="23.1" customHeight="1" x14ac:dyDescent="0.2">
      <c r="A25" s="157"/>
      <c r="B25" s="157"/>
      <c r="C25" s="11"/>
      <c r="D25" s="10" t="s">
        <v>29</v>
      </c>
      <c r="E25" s="9"/>
      <c r="F25" s="8">
        <f t="shared" si="10"/>
        <v>2</v>
      </c>
      <c r="G25" s="7">
        <v>2</v>
      </c>
      <c r="H25" s="6">
        <f t="shared" si="0"/>
        <v>100</v>
      </c>
      <c r="I25" s="7">
        <v>0</v>
      </c>
      <c r="J25" s="6">
        <f t="shared" si="1"/>
        <v>0</v>
      </c>
      <c r="K25" s="7">
        <v>0</v>
      </c>
      <c r="L25" s="6">
        <f t="shared" si="2"/>
        <v>0</v>
      </c>
      <c r="M25" s="7">
        <v>0</v>
      </c>
      <c r="N25" s="6">
        <f t="shared" si="3"/>
        <v>0</v>
      </c>
    </row>
    <row r="26" spans="1:14" ht="23.1" customHeight="1" x14ac:dyDescent="0.2">
      <c r="A26" s="157"/>
      <c r="B26" s="157"/>
      <c r="C26" s="11"/>
      <c r="D26" s="12" t="s">
        <v>28</v>
      </c>
      <c r="E26" s="9"/>
      <c r="F26" s="8">
        <f t="shared" si="10"/>
        <v>11</v>
      </c>
      <c r="G26" s="7">
        <v>10</v>
      </c>
      <c r="H26" s="6">
        <f t="shared" si="0"/>
        <v>90.909090909090907</v>
      </c>
      <c r="I26" s="7">
        <v>0</v>
      </c>
      <c r="J26" s="6">
        <f t="shared" si="1"/>
        <v>0</v>
      </c>
      <c r="K26" s="7">
        <v>1</v>
      </c>
      <c r="L26" s="6">
        <f t="shared" si="2"/>
        <v>9.0909090909090917</v>
      </c>
      <c r="M26" s="7">
        <v>0</v>
      </c>
      <c r="N26" s="6">
        <f t="shared" si="3"/>
        <v>0</v>
      </c>
    </row>
    <row r="27" spans="1:14" ht="23.1" customHeight="1" x14ac:dyDescent="0.2">
      <c r="A27" s="157"/>
      <c r="B27" s="157"/>
      <c r="C27" s="11"/>
      <c r="D27" s="12" t="s">
        <v>27</v>
      </c>
      <c r="E27" s="9"/>
      <c r="F27" s="8">
        <f t="shared" si="10"/>
        <v>4</v>
      </c>
      <c r="G27" s="7">
        <v>3</v>
      </c>
      <c r="H27" s="6">
        <f t="shared" si="0"/>
        <v>75</v>
      </c>
      <c r="I27" s="7">
        <v>1</v>
      </c>
      <c r="J27" s="6">
        <f t="shared" si="1"/>
        <v>25</v>
      </c>
      <c r="K27" s="7">
        <v>0</v>
      </c>
      <c r="L27" s="6">
        <f t="shared" si="2"/>
        <v>0</v>
      </c>
      <c r="M27" s="7">
        <v>0</v>
      </c>
      <c r="N27" s="6">
        <f t="shared" si="3"/>
        <v>0</v>
      </c>
    </row>
    <row r="28" spans="1:14" ht="23.1" customHeight="1" x14ac:dyDescent="0.2">
      <c r="A28" s="157"/>
      <c r="B28" s="157"/>
      <c r="C28" s="11"/>
      <c r="D28" s="12" t="s">
        <v>26</v>
      </c>
      <c r="E28" s="9"/>
      <c r="F28" s="8">
        <f t="shared" si="10"/>
        <v>5</v>
      </c>
      <c r="G28" s="7">
        <v>3</v>
      </c>
      <c r="H28" s="6">
        <f t="shared" si="0"/>
        <v>60</v>
      </c>
      <c r="I28" s="7">
        <v>0</v>
      </c>
      <c r="J28" s="6">
        <f t="shared" si="1"/>
        <v>0</v>
      </c>
      <c r="K28" s="7">
        <v>2</v>
      </c>
      <c r="L28" s="6">
        <f t="shared" si="2"/>
        <v>40</v>
      </c>
      <c r="M28" s="7">
        <v>0</v>
      </c>
      <c r="N28" s="6">
        <f t="shared" si="3"/>
        <v>0</v>
      </c>
    </row>
    <row r="29" spans="1:14" ht="23.1" customHeight="1" x14ac:dyDescent="0.2">
      <c r="A29" s="157"/>
      <c r="B29" s="157"/>
      <c r="C29" s="11"/>
      <c r="D29" s="12" t="s">
        <v>25</v>
      </c>
      <c r="E29" s="9"/>
      <c r="F29" s="8">
        <f t="shared" si="10"/>
        <v>13</v>
      </c>
      <c r="G29" s="7">
        <v>11</v>
      </c>
      <c r="H29" s="6">
        <f t="shared" si="0"/>
        <v>84.615384615384613</v>
      </c>
      <c r="I29" s="7">
        <v>1</v>
      </c>
      <c r="J29" s="6">
        <f t="shared" si="1"/>
        <v>7.6923076923076925</v>
      </c>
      <c r="K29" s="7">
        <v>1</v>
      </c>
      <c r="L29" s="6">
        <f t="shared" si="2"/>
        <v>7.6923076923076925</v>
      </c>
      <c r="M29" s="7">
        <v>0</v>
      </c>
      <c r="N29" s="6">
        <f t="shared" si="3"/>
        <v>0</v>
      </c>
    </row>
    <row r="30" spans="1:14" ht="23.1" customHeight="1" x14ac:dyDescent="0.2">
      <c r="A30" s="157"/>
      <c r="B30" s="157"/>
      <c r="C30" s="11"/>
      <c r="D30" s="12" t="s">
        <v>24</v>
      </c>
      <c r="E30" s="9"/>
      <c r="F30" s="8">
        <f t="shared" si="10"/>
        <v>5</v>
      </c>
      <c r="G30" s="7">
        <v>4</v>
      </c>
      <c r="H30" s="6">
        <f t="shared" si="0"/>
        <v>80</v>
      </c>
      <c r="I30" s="7">
        <v>0</v>
      </c>
      <c r="J30" s="6">
        <f t="shared" si="1"/>
        <v>0</v>
      </c>
      <c r="K30" s="7">
        <v>1</v>
      </c>
      <c r="L30" s="6">
        <f t="shared" si="2"/>
        <v>20</v>
      </c>
      <c r="M30" s="7">
        <v>0</v>
      </c>
      <c r="N30" s="6">
        <f t="shared" si="3"/>
        <v>0</v>
      </c>
    </row>
    <row r="31" spans="1:14" ht="23.1" customHeight="1" x14ac:dyDescent="0.2">
      <c r="A31" s="157"/>
      <c r="B31" s="157"/>
      <c r="C31" s="11"/>
      <c r="D31" s="12" t="s">
        <v>23</v>
      </c>
      <c r="E31" s="9"/>
      <c r="F31" s="8">
        <f t="shared" si="10"/>
        <v>33</v>
      </c>
      <c r="G31" s="7">
        <v>26</v>
      </c>
      <c r="H31" s="6">
        <f t="shared" si="0"/>
        <v>78.787878787878782</v>
      </c>
      <c r="I31" s="7">
        <v>0</v>
      </c>
      <c r="J31" s="6">
        <f t="shared" si="1"/>
        <v>0</v>
      </c>
      <c r="K31" s="7">
        <v>7</v>
      </c>
      <c r="L31" s="6">
        <f t="shared" si="2"/>
        <v>21.212121212121211</v>
      </c>
      <c r="M31" s="7">
        <v>0</v>
      </c>
      <c r="N31" s="6">
        <f t="shared" si="3"/>
        <v>0</v>
      </c>
    </row>
    <row r="32" spans="1:14" ht="23.1" customHeight="1" x14ac:dyDescent="0.2">
      <c r="A32" s="157"/>
      <c r="B32" s="157"/>
      <c r="C32" s="11"/>
      <c r="D32" s="12" t="s">
        <v>22</v>
      </c>
      <c r="E32" s="9"/>
      <c r="F32" s="8">
        <f t="shared" si="10"/>
        <v>5</v>
      </c>
      <c r="G32" s="7">
        <v>4</v>
      </c>
      <c r="H32" s="6">
        <f t="shared" si="0"/>
        <v>80</v>
      </c>
      <c r="I32" s="7">
        <v>0</v>
      </c>
      <c r="J32" s="6">
        <f t="shared" si="1"/>
        <v>0</v>
      </c>
      <c r="K32" s="7">
        <v>1</v>
      </c>
      <c r="L32" s="6">
        <f t="shared" si="2"/>
        <v>20</v>
      </c>
      <c r="M32" s="7">
        <v>0</v>
      </c>
      <c r="N32" s="6">
        <f t="shared" si="3"/>
        <v>0</v>
      </c>
    </row>
    <row r="33" spans="1:14" ht="24" customHeight="1" x14ac:dyDescent="0.2">
      <c r="A33" s="157"/>
      <c r="B33" s="157"/>
      <c r="C33" s="11"/>
      <c r="D33" s="12" t="s">
        <v>21</v>
      </c>
      <c r="E33" s="9"/>
      <c r="F33" s="8">
        <f t="shared" si="10"/>
        <v>32</v>
      </c>
      <c r="G33" s="7">
        <v>30</v>
      </c>
      <c r="H33" s="6">
        <f t="shared" si="0"/>
        <v>93.75</v>
      </c>
      <c r="I33" s="7">
        <v>1</v>
      </c>
      <c r="J33" s="6">
        <f t="shared" si="1"/>
        <v>3.125</v>
      </c>
      <c r="K33" s="7">
        <v>1</v>
      </c>
      <c r="L33" s="6">
        <f t="shared" si="2"/>
        <v>3.125</v>
      </c>
      <c r="M33" s="7">
        <v>0</v>
      </c>
      <c r="N33" s="6">
        <f t="shared" si="3"/>
        <v>0</v>
      </c>
    </row>
    <row r="34" spans="1:14" ht="23.1" customHeight="1" x14ac:dyDescent="0.2">
      <c r="A34" s="157"/>
      <c r="B34" s="157"/>
      <c r="C34" s="11"/>
      <c r="D34" s="12" t="s">
        <v>20</v>
      </c>
      <c r="E34" s="9"/>
      <c r="F34" s="8">
        <f t="shared" si="10"/>
        <v>17</v>
      </c>
      <c r="G34" s="7">
        <v>16</v>
      </c>
      <c r="H34" s="6">
        <f t="shared" si="0"/>
        <v>94.117647058823522</v>
      </c>
      <c r="I34" s="7">
        <v>1</v>
      </c>
      <c r="J34" s="6">
        <f t="shared" si="1"/>
        <v>5.8823529411764701</v>
      </c>
      <c r="K34" s="7">
        <v>0</v>
      </c>
      <c r="L34" s="6">
        <f t="shared" si="2"/>
        <v>0</v>
      </c>
      <c r="M34" s="7">
        <v>0</v>
      </c>
      <c r="N34" s="6">
        <f t="shared" si="3"/>
        <v>0</v>
      </c>
    </row>
    <row r="35" spans="1:14" ht="23.1" customHeight="1" x14ac:dyDescent="0.2">
      <c r="A35" s="157"/>
      <c r="B35" s="157"/>
      <c r="C35" s="11"/>
      <c r="D35" s="12" t="s">
        <v>19</v>
      </c>
      <c r="E35" s="9"/>
      <c r="F35" s="8">
        <f t="shared" si="10"/>
        <v>8</v>
      </c>
      <c r="G35" s="7">
        <v>8</v>
      </c>
      <c r="H35" s="6">
        <f t="shared" si="0"/>
        <v>100</v>
      </c>
      <c r="I35" s="7">
        <v>0</v>
      </c>
      <c r="J35" s="6">
        <f t="shared" si="1"/>
        <v>0</v>
      </c>
      <c r="K35" s="7">
        <v>0</v>
      </c>
      <c r="L35" s="6">
        <f t="shared" si="2"/>
        <v>0</v>
      </c>
      <c r="M35" s="7">
        <v>0</v>
      </c>
      <c r="N35" s="6">
        <f t="shared" si="3"/>
        <v>0</v>
      </c>
    </row>
    <row r="36" spans="1:14" ht="23.1" customHeight="1" x14ac:dyDescent="0.2">
      <c r="A36" s="157"/>
      <c r="B36" s="157"/>
      <c r="C36" s="11"/>
      <c r="D36" s="12" t="s">
        <v>18</v>
      </c>
      <c r="E36" s="9"/>
      <c r="F36" s="8">
        <f t="shared" si="10"/>
        <v>14</v>
      </c>
      <c r="G36" s="7">
        <v>13</v>
      </c>
      <c r="H36" s="6">
        <f t="shared" si="0"/>
        <v>92.857142857142861</v>
      </c>
      <c r="I36" s="7">
        <v>0</v>
      </c>
      <c r="J36" s="6">
        <f t="shared" si="1"/>
        <v>0</v>
      </c>
      <c r="K36" s="7">
        <v>1</v>
      </c>
      <c r="L36" s="6">
        <f t="shared" si="2"/>
        <v>7.1428571428571423</v>
      </c>
      <c r="M36" s="7">
        <v>0</v>
      </c>
      <c r="N36" s="6">
        <f t="shared" si="3"/>
        <v>0</v>
      </c>
    </row>
    <row r="37" spans="1:14" ht="23.1" customHeight="1" x14ac:dyDescent="0.2">
      <c r="A37" s="157"/>
      <c r="B37" s="158"/>
      <c r="C37" s="11"/>
      <c r="D37" s="12" t="s">
        <v>17</v>
      </c>
      <c r="E37" s="9"/>
      <c r="F37" s="8">
        <f t="shared" si="10"/>
        <v>8</v>
      </c>
      <c r="G37" s="7">
        <v>7</v>
      </c>
      <c r="H37" s="6">
        <f t="shared" si="0"/>
        <v>87.5</v>
      </c>
      <c r="I37" s="7">
        <v>0</v>
      </c>
      <c r="J37" s="6">
        <f t="shared" si="1"/>
        <v>0</v>
      </c>
      <c r="K37" s="7">
        <v>1</v>
      </c>
      <c r="L37" s="6">
        <f t="shared" si="2"/>
        <v>12.5</v>
      </c>
      <c r="M37" s="7">
        <v>0</v>
      </c>
      <c r="N37" s="6">
        <f t="shared" si="3"/>
        <v>0</v>
      </c>
    </row>
    <row r="38" spans="1:14" ht="23.1" customHeight="1" x14ac:dyDescent="0.2">
      <c r="A38" s="157"/>
      <c r="B38" s="156" t="s">
        <v>16</v>
      </c>
      <c r="C38" s="11"/>
      <c r="D38" s="12" t="s">
        <v>15</v>
      </c>
      <c r="E38" s="9"/>
      <c r="F38" s="8">
        <f t="shared" si="4"/>
        <v>681</v>
      </c>
      <c r="G38" s="7">
        <f>SUM(G39:G53)</f>
        <v>518</v>
      </c>
      <c r="H38" s="6">
        <f t="shared" si="0"/>
        <v>76.064610866372988</v>
      </c>
      <c r="I38" s="7">
        <f>SUM(I39:I53)</f>
        <v>39</v>
      </c>
      <c r="J38" s="6">
        <f t="shared" si="1"/>
        <v>5.7268722466960353</v>
      </c>
      <c r="K38" s="7">
        <f>SUM(K39:K53)</f>
        <v>118</v>
      </c>
      <c r="L38" s="6">
        <f t="shared" si="2"/>
        <v>17.327459618208515</v>
      </c>
      <c r="M38" s="7">
        <f>SUM(M39:M53)</f>
        <v>6</v>
      </c>
      <c r="N38" s="6">
        <f t="shared" si="3"/>
        <v>0.88105726872246704</v>
      </c>
    </row>
    <row r="39" spans="1:14" ht="23.1" customHeight="1" x14ac:dyDescent="0.2">
      <c r="A39" s="157"/>
      <c r="B39" s="157"/>
      <c r="C39" s="11"/>
      <c r="D39" s="12" t="s">
        <v>14</v>
      </c>
      <c r="E39" s="9"/>
      <c r="F39" s="8">
        <f t="shared" si="4"/>
        <v>6</v>
      </c>
      <c r="G39" s="7">
        <v>4</v>
      </c>
      <c r="H39" s="6">
        <f t="shared" si="0"/>
        <v>66.666666666666657</v>
      </c>
      <c r="I39" s="7">
        <v>0</v>
      </c>
      <c r="J39" s="6">
        <f t="shared" si="1"/>
        <v>0</v>
      </c>
      <c r="K39" s="7">
        <v>2</v>
      </c>
      <c r="L39" s="6">
        <f t="shared" si="2"/>
        <v>33.333333333333329</v>
      </c>
      <c r="M39" s="7">
        <v>0</v>
      </c>
      <c r="N39" s="6">
        <f t="shared" si="3"/>
        <v>0</v>
      </c>
    </row>
    <row r="40" spans="1:14" ht="23.1" customHeight="1" x14ac:dyDescent="0.2">
      <c r="A40" s="157"/>
      <c r="B40" s="157"/>
      <c r="C40" s="11"/>
      <c r="D40" s="12" t="s">
        <v>13</v>
      </c>
      <c r="E40" s="9"/>
      <c r="F40" s="8">
        <f t="shared" si="4"/>
        <v>77</v>
      </c>
      <c r="G40" s="7">
        <v>41</v>
      </c>
      <c r="H40" s="6">
        <f t="shared" si="0"/>
        <v>53.246753246753244</v>
      </c>
      <c r="I40" s="7">
        <v>13</v>
      </c>
      <c r="J40" s="6">
        <f t="shared" si="1"/>
        <v>16.883116883116884</v>
      </c>
      <c r="K40" s="7">
        <v>23</v>
      </c>
      <c r="L40" s="6">
        <f t="shared" si="2"/>
        <v>29.870129870129869</v>
      </c>
      <c r="M40" s="7">
        <v>0</v>
      </c>
      <c r="N40" s="6">
        <f t="shared" si="3"/>
        <v>0</v>
      </c>
    </row>
    <row r="41" spans="1:14" ht="23.1" customHeight="1" x14ac:dyDescent="0.2">
      <c r="A41" s="157"/>
      <c r="B41" s="157"/>
      <c r="C41" s="11"/>
      <c r="D41" s="12" t="s">
        <v>12</v>
      </c>
      <c r="E41" s="9"/>
      <c r="F41" s="8">
        <f t="shared" si="4"/>
        <v>13</v>
      </c>
      <c r="G41" s="7">
        <v>13</v>
      </c>
      <c r="H41" s="6">
        <f t="shared" si="0"/>
        <v>100</v>
      </c>
      <c r="I41" s="7">
        <v>0</v>
      </c>
      <c r="J41" s="6">
        <f t="shared" si="1"/>
        <v>0</v>
      </c>
      <c r="K41" s="7">
        <v>0</v>
      </c>
      <c r="L41" s="6">
        <f t="shared" si="2"/>
        <v>0</v>
      </c>
      <c r="M41" s="7">
        <v>0</v>
      </c>
      <c r="N41" s="6">
        <f t="shared" si="3"/>
        <v>0</v>
      </c>
    </row>
    <row r="42" spans="1:14" ht="23.1" customHeight="1" x14ac:dyDescent="0.2">
      <c r="A42" s="157"/>
      <c r="B42" s="157"/>
      <c r="C42" s="11"/>
      <c r="D42" s="12" t="s">
        <v>209</v>
      </c>
      <c r="E42" s="9"/>
      <c r="F42" s="8">
        <f t="shared" si="4"/>
        <v>15</v>
      </c>
      <c r="G42" s="7">
        <v>13</v>
      </c>
      <c r="H42" s="6">
        <f t="shared" si="0"/>
        <v>86.666666666666671</v>
      </c>
      <c r="I42" s="7">
        <v>0</v>
      </c>
      <c r="J42" s="6">
        <f t="shared" si="1"/>
        <v>0</v>
      </c>
      <c r="K42" s="7">
        <v>2</v>
      </c>
      <c r="L42" s="6">
        <f t="shared" si="2"/>
        <v>13.333333333333334</v>
      </c>
      <c r="M42" s="7">
        <v>0</v>
      </c>
      <c r="N42" s="6">
        <f t="shared" si="3"/>
        <v>0</v>
      </c>
    </row>
    <row r="43" spans="1:14" ht="23.1" customHeight="1" x14ac:dyDescent="0.2">
      <c r="A43" s="157"/>
      <c r="B43" s="157"/>
      <c r="C43" s="11"/>
      <c r="D43" s="12" t="s">
        <v>208</v>
      </c>
      <c r="E43" s="9"/>
      <c r="F43" s="8">
        <f t="shared" si="4"/>
        <v>38</v>
      </c>
      <c r="G43" s="7">
        <v>34</v>
      </c>
      <c r="H43" s="6">
        <f t="shared" si="0"/>
        <v>89.473684210526315</v>
      </c>
      <c r="I43" s="7">
        <v>1</v>
      </c>
      <c r="J43" s="6">
        <f t="shared" si="1"/>
        <v>2.6315789473684208</v>
      </c>
      <c r="K43" s="7">
        <v>3</v>
      </c>
      <c r="L43" s="6">
        <f t="shared" si="2"/>
        <v>7.8947368421052628</v>
      </c>
      <c r="M43" s="7">
        <v>0</v>
      </c>
      <c r="N43" s="6">
        <f t="shared" si="3"/>
        <v>0</v>
      </c>
    </row>
    <row r="44" spans="1:14" ht="23.1" customHeight="1" x14ac:dyDescent="0.2">
      <c r="A44" s="157"/>
      <c r="B44" s="157"/>
      <c r="C44" s="11"/>
      <c r="D44" s="12" t="s">
        <v>9</v>
      </c>
      <c r="E44" s="9"/>
      <c r="F44" s="8">
        <f t="shared" si="4"/>
        <v>154</v>
      </c>
      <c r="G44" s="7">
        <v>108</v>
      </c>
      <c r="H44" s="6">
        <f t="shared" si="0"/>
        <v>70.129870129870127</v>
      </c>
      <c r="I44" s="7">
        <v>9</v>
      </c>
      <c r="J44" s="6">
        <f t="shared" si="1"/>
        <v>5.8441558441558437</v>
      </c>
      <c r="K44" s="7">
        <v>32</v>
      </c>
      <c r="L44" s="6">
        <f t="shared" si="2"/>
        <v>20.779220779220779</v>
      </c>
      <c r="M44" s="7">
        <v>5</v>
      </c>
      <c r="N44" s="6">
        <f t="shared" si="3"/>
        <v>3.2467532467532463</v>
      </c>
    </row>
    <row r="45" spans="1:14" ht="23.1" customHeight="1" x14ac:dyDescent="0.2">
      <c r="A45" s="157"/>
      <c r="B45" s="157"/>
      <c r="C45" s="11"/>
      <c r="D45" s="12" t="s">
        <v>8</v>
      </c>
      <c r="E45" s="9"/>
      <c r="F45" s="8">
        <f t="shared" si="4"/>
        <v>22</v>
      </c>
      <c r="G45" s="7">
        <v>20</v>
      </c>
      <c r="H45" s="6">
        <f t="shared" si="0"/>
        <v>90.909090909090907</v>
      </c>
      <c r="I45" s="7">
        <v>1</v>
      </c>
      <c r="J45" s="6">
        <f t="shared" si="1"/>
        <v>4.5454545454545459</v>
      </c>
      <c r="K45" s="7">
        <v>1</v>
      </c>
      <c r="L45" s="6">
        <f t="shared" si="2"/>
        <v>4.5454545454545459</v>
      </c>
      <c r="M45" s="7">
        <v>0</v>
      </c>
      <c r="N45" s="6">
        <f t="shared" si="3"/>
        <v>0</v>
      </c>
    </row>
    <row r="46" spans="1:14" ht="23.1" customHeight="1" x14ac:dyDescent="0.2">
      <c r="A46" s="157"/>
      <c r="B46" s="157"/>
      <c r="C46" s="11"/>
      <c r="D46" s="12" t="s">
        <v>207</v>
      </c>
      <c r="E46" s="9"/>
      <c r="F46" s="8">
        <f t="shared" si="4"/>
        <v>10</v>
      </c>
      <c r="G46" s="7">
        <v>8</v>
      </c>
      <c r="H46" s="6">
        <f t="shared" si="0"/>
        <v>80</v>
      </c>
      <c r="I46" s="7">
        <v>0</v>
      </c>
      <c r="J46" s="6">
        <f t="shared" si="1"/>
        <v>0</v>
      </c>
      <c r="K46" s="7">
        <v>2</v>
      </c>
      <c r="L46" s="6">
        <f t="shared" si="2"/>
        <v>20</v>
      </c>
      <c r="M46" s="7">
        <v>0</v>
      </c>
      <c r="N46" s="6">
        <f t="shared" si="3"/>
        <v>0</v>
      </c>
    </row>
    <row r="47" spans="1:14" ht="24" customHeight="1" x14ac:dyDescent="0.2">
      <c r="A47" s="157"/>
      <c r="B47" s="157"/>
      <c r="C47" s="11"/>
      <c r="D47" s="10" t="s">
        <v>6</v>
      </c>
      <c r="E47" s="9"/>
      <c r="F47" s="8">
        <f t="shared" si="4"/>
        <v>17</v>
      </c>
      <c r="G47" s="7">
        <v>10</v>
      </c>
      <c r="H47" s="6">
        <f t="shared" si="0"/>
        <v>58.82352941176471</v>
      </c>
      <c r="I47" s="7">
        <v>4</v>
      </c>
      <c r="J47" s="6">
        <f t="shared" si="1"/>
        <v>23.52941176470588</v>
      </c>
      <c r="K47" s="7">
        <v>3</v>
      </c>
      <c r="L47" s="6">
        <f t="shared" si="2"/>
        <v>17.647058823529413</v>
      </c>
      <c r="M47" s="7">
        <v>0</v>
      </c>
      <c r="N47" s="6">
        <f t="shared" si="3"/>
        <v>0</v>
      </c>
    </row>
    <row r="48" spans="1:14" ht="23.1" customHeight="1" x14ac:dyDescent="0.2">
      <c r="A48" s="157"/>
      <c r="B48" s="157"/>
      <c r="C48" s="11"/>
      <c r="D48" s="12" t="s">
        <v>206</v>
      </c>
      <c r="E48" s="9"/>
      <c r="F48" s="8">
        <f t="shared" si="4"/>
        <v>41</v>
      </c>
      <c r="G48" s="7">
        <v>20</v>
      </c>
      <c r="H48" s="6">
        <f t="shared" si="0"/>
        <v>48.780487804878049</v>
      </c>
      <c r="I48" s="7">
        <v>1</v>
      </c>
      <c r="J48" s="6">
        <f t="shared" si="1"/>
        <v>2.4390243902439024</v>
      </c>
      <c r="K48" s="7">
        <v>19</v>
      </c>
      <c r="L48" s="6">
        <f t="shared" si="2"/>
        <v>46.341463414634148</v>
      </c>
      <c r="M48" s="7">
        <v>1</v>
      </c>
      <c r="N48" s="6">
        <f t="shared" si="3"/>
        <v>2.4390243902439024</v>
      </c>
    </row>
    <row r="49" spans="1:14" ht="23.1" customHeight="1" x14ac:dyDescent="0.2">
      <c r="A49" s="157"/>
      <c r="B49" s="157"/>
      <c r="C49" s="11"/>
      <c r="D49" s="12" t="s">
        <v>205</v>
      </c>
      <c r="E49" s="9"/>
      <c r="F49" s="8">
        <f t="shared" si="4"/>
        <v>23</v>
      </c>
      <c r="G49" s="7">
        <v>18</v>
      </c>
      <c r="H49" s="6">
        <f t="shared" si="0"/>
        <v>78.260869565217391</v>
      </c>
      <c r="I49" s="7">
        <v>3</v>
      </c>
      <c r="J49" s="6">
        <f t="shared" si="1"/>
        <v>13.043478260869565</v>
      </c>
      <c r="K49" s="7">
        <v>2</v>
      </c>
      <c r="L49" s="6">
        <f t="shared" si="2"/>
        <v>8.695652173913043</v>
      </c>
      <c r="M49" s="7">
        <v>0</v>
      </c>
      <c r="N49" s="6">
        <f t="shared" si="3"/>
        <v>0</v>
      </c>
    </row>
    <row r="50" spans="1:14" ht="23.1" customHeight="1" x14ac:dyDescent="0.2">
      <c r="A50" s="157"/>
      <c r="B50" s="157"/>
      <c r="C50" s="11"/>
      <c r="D50" s="12" t="s">
        <v>204</v>
      </c>
      <c r="E50" s="9"/>
      <c r="F50" s="8">
        <f t="shared" si="4"/>
        <v>24</v>
      </c>
      <c r="G50" s="7">
        <v>22</v>
      </c>
      <c r="H50" s="6">
        <f t="shared" si="0"/>
        <v>91.666666666666657</v>
      </c>
      <c r="I50" s="7">
        <v>1</v>
      </c>
      <c r="J50" s="6">
        <f t="shared" si="1"/>
        <v>4.1666666666666661</v>
      </c>
      <c r="K50" s="7">
        <v>1</v>
      </c>
      <c r="L50" s="6">
        <f t="shared" si="2"/>
        <v>4.1666666666666661</v>
      </c>
      <c r="M50" s="7">
        <v>0</v>
      </c>
      <c r="N50" s="6">
        <f t="shared" si="3"/>
        <v>0</v>
      </c>
    </row>
    <row r="51" spans="1:14" ht="23.1" customHeight="1" x14ac:dyDescent="0.2">
      <c r="A51" s="157"/>
      <c r="B51" s="157"/>
      <c r="C51" s="11"/>
      <c r="D51" s="12" t="s">
        <v>203</v>
      </c>
      <c r="E51" s="9"/>
      <c r="F51" s="8">
        <f t="shared" si="4"/>
        <v>159</v>
      </c>
      <c r="G51" s="7">
        <v>137</v>
      </c>
      <c r="H51" s="6">
        <f t="shared" si="0"/>
        <v>86.163522012578625</v>
      </c>
      <c r="I51" s="7">
        <v>2</v>
      </c>
      <c r="J51" s="6">
        <f t="shared" si="1"/>
        <v>1.257861635220126</v>
      </c>
      <c r="K51" s="7">
        <v>20</v>
      </c>
      <c r="L51" s="6">
        <f t="shared" si="2"/>
        <v>12.578616352201259</v>
      </c>
      <c r="M51" s="7">
        <v>0</v>
      </c>
      <c r="N51" s="6">
        <f t="shared" si="3"/>
        <v>0</v>
      </c>
    </row>
    <row r="52" spans="1:14" ht="23.1" customHeight="1" x14ac:dyDescent="0.2">
      <c r="A52" s="157"/>
      <c r="B52" s="157"/>
      <c r="C52" s="11"/>
      <c r="D52" s="12" t="s">
        <v>202</v>
      </c>
      <c r="E52" s="9"/>
      <c r="F52" s="8">
        <f t="shared" si="4"/>
        <v>21</v>
      </c>
      <c r="G52" s="7">
        <v>20</v>
      </c>
      <c r="H52" s="6">
        <f t="shared" si="0"/>
        <v>95.238095238095227</v>
      </c>
      <c r="I52" s="7">
        <v>0</v>
      </c>
      <c r="J52" s="6">
        <f t="shared" si="1"/>
        <v>0</v>
      </c>
      <c r="K52" s="7">
        <v>1</v>
      </c>
      <c r="L52" s="6">
        <f t="shared" si="2"/>
        <v>4.7619047619047619</v>
      </c>
      <c r="M52" s="7">
        <v>0</v>
      </c>
      <c r="N52" s="6">
        <f t="shared" si="3"/>
        <v>0</v>
      </c>
    </row>
    <row r="53" spans="1:14" ht="24" customHeight="1" x14ac:dyDescent="0.2">
      <c r="A53" s="158"/>
      <c r="B53" s="158"/>
      <c r="C53" s="11"/>
      <c r="D53" s="10" t="s">
        <v>201</v>
      </c>
      <c r="E53" s="9"/>
      <c r="F53" s="8">
        <f t="shared" si="4"/>
        <v>61</v>
      </c>
      <c r="G53" s="7">
        <v>50</v>
      </c>
      <c r="H53" s="6">
        <f t="shared" si="0"/>
        <v>81.967213114754102</v>
      </c>
      <c r="I53" s="7">
        <v>4</v>
      </c>
      <c r="J53" s="6">
        <f t="shared" si="1"/>
        <v>6.557377049180328</v>
      </c>
      <c r="K53" s="7">
        <v>7</v>
      </c>
      <c r="L53" s="6">
        <f t="shared" si="2"/>
        <v>11.475409836065573</v>
      </c>
      <c r="M53" s="7">
        <v>0</v>
      </c>
      <c r="N53" s="6">
        <f t="shared" si="3"/>
        <v>0</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4">
    <mergeCell ref="G3:H4"/>
    <mergeCell ref="I3:J4"/>
    <mergeCell ref="K5:K6"/>
    <mergeCell ref="K3:L4"/>
    <mergeCell ref="M3:N4"/>
    <mergeCell ref="J5:J6"/>
    <mergeCell ref="M5:M6"/>
    <mergeCell ref="L5:L6"/>
    <mergeCell ref="G5:G6"/>
    <mergeCell ref="H5:H6"/>
    <mergeCell ref="N5:N6"/>
    <mergeCell ref="I5:I6"/>
    <mergeCell ref="A13:A53"/>
    <mergeCell ref="B13:B37"/>
    <mergeCell ref="B38:B53"/>
    <mergeCell ref="B10:E10"/>
    <mergeCell ref="B11:E11"/>
    <mergeCell ref="A3:E6"/>
    <mergeCell ref="F3:F6"/>
    <mergeCell ref="A7:E7"/>
    <mergeCell ref="A8:A12"/>
    <mergeCell ref="B12:E12"/>
    <mergeCell ref="B8:E8"/>
    <mergeCell ref="B9:E9"/>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0.6640625" style="1" customWidth="1"/>
    <col min="15" max="16384" width="9" style="1"/>
  </cols>
  <sheetData>
    <row r="1" spans="1:15" ht="14.4" x14ac:dyDescent="0.2">
      <c r="A1" s="16" t="s">
        <v>543</v>
      </c>
    </row>
    <row r="2" spans="1:15" x14ac:dyDescent="0.2">
      <c r="N2" s="38" t="s">
        <v>453</v>
      </c>
    </row>
    <row r="3" spans="1:15" x14ac:dyDescent="0.2">
      <c r="A3" s="233" t="s">
        <v>63</v>
      </c>
      <c r="B3" s="234"/>
      <c r="C3" s="234"/>
      <c r="D3" s="234"/>
      <c r="E3" s="235"/>
      <c r="F3" s="179" t="s">
        <v>126</v>
      </c>
      <c r="G3" s="194" t="s">
        <v>150</v>
      </c>
      <c r="H3" s="208"/>
      <c r="I3" s="208"/>
      <c r="J3" s="208"/>
      <c r="K3" s="208"/>
      <c r="L3" s="195"/>
      <c r="M3" s="224" t="s">
        <v>149</v>
      </c>
      <c r="N3" s="224" t="s">
        <v>141</v>
      </c>
    </row>
    <row r="4" spans="1:15" ht="22.5" customHeight="1" x14ac:dyDescent="0.2">
      <c r="A4" s="236"/>
      <c r="B4" s="237"/>
      <c r="C4" s="237"/>
      <c r="D4" s="237"/>
      <c r="E4" s="238"/>
      <c r="F4" s="183"/>
      <c r="G4" s="229"/>
      <c r="H4" s="222" t="s">
        <v>148</v>
      </c>
      <c r="I4" s="222"/>
      <c r="J4" s="222"/>
      <c r="K4" s="222"/>
      <c r="L4" s="222"/>
      <c r="M4" s="229"/>
      <c r="N4" s="229"/>
    </row>
    <row r="5" spans="1:15" ht="14.25" customHeight="1" x14ac:dyDescent="0.2">
      <c r="A5" s="236"/>
      <c r="B5" s="237"/>
      <c r="C5" s="237"/>
      <c r="D5" s="237"/>
      <c r="E5" s="238"/>
      <c r="F5" s="183"/>
      <c r="G5" s="229"/>
      <c r="H5" s="229" t="s">
        <v>212</v>
      </c>
      <c r="I5" s="229" t="s">
        <v>211</v>
      </c>
      <c r="J5" s="229" t="s">
        <v>210</v>
      </c>
      <c r="K5" s="229" t="s">
        <v>141</v>
      </c>
      <c r="L5" s="229" t="s">
        <v>407</v>
      </c>
      <c r="M5" s="229"/>
      <c r="N5" s="229"/>
    </row>
    <row r="6" spans="1:15" ht="39" customHeight="1" x14ac:dyDescent="0.2">
      <c r="A6" s="239"/>
      <c r="B6" s="240"/>
      <c r="C6" s="240"/>
      <c r="D6" s="240"/>
      <c r="E6" s="241"/>
      <c r="F6" s="180"/>
      <c r="G6" s="230"/>
      <c r="H6" s="230"/>
      <c r="I6" s="230"/>
      <c r="J6" s="230"/>
      <c r="K6" s="230"/>
      <c r="L6" s="230"/>
      <c r="M6" s="230"/>
      <c r="N6" s="230"/>
    </row>
    <row r="7" spans="1:15" ht="12" customHeight="1" x14ac:dyDescent="0.2">
      <c r="A7" s="170" t="s">
        <v>49</v>
      </c>
      <c r="B7" s="171"/>
      <c r="C7" s="171"/>
      <c r="D7" s="171"/>
      <c r="E7" s="172"/>
      <c r="F7" s="33">
        <f>SUM(G7,M7,N7)</f>
        <v>722</v>
      </c>
      <c r="G7" s="33">
        <f t="shared" ref="G7:N7" si="0">SUM(G9,G11,G13,G15,G17)</f>
        <v>275</v>
      </c>
      <c r="H7" s="33">
        <f t="shared" si="0"/>
        <v>2</v>
      </c>
      <c r="I7" s="33">
        <f t="shared" si="0"/>
        <v>136</v>
      </c>
      <c r="J7" s="33">
        <f t="shared" si="0"/>
        <v>91</v>
      </c>
      <c r="K7" s="33">
        <f>SUM(K9,K11,K13,K15,K17)</f>
        <v>46</v>
      </c>
      <c r="L7" s="280">
        <v>7.3231441049999999</v>
      </c>
      <c r="M7" s="33">
        <f t="shared" si="0"/>
        <v>433</v>
      </c>
      <c r="N7" s="33">
        <f t="shared" si="0"/>
        <v>14</v>
      </c>
    </row>
    <row r="8" spans="1:15" ht="12" customHeight="1" x14ac:dyDescent="0.2">
      <c r="A8" s="173"/>
      <c r="B8" s="174"/>
      <c r="C8" s="174"/>
      <c r="D8" s="174"/>
      <c r="E8" s="175"/>
      <c r="F8" s="36">
        <f t="shared" ref="F8:F10" si="1">SUM(G8,M8,N8)</f>
        <v>1</v>
      </c>
      <c r="G8" s="29">
        <f>IF(G7=0,0,G7/$F7)</f>
        <v>0.38088642659279781</v>
      </c>
      <c r="H8" s="29">
        <f>IF(H7=0,0,H7/$G7)</f>
        <v>7.2727272727272727E-3</v>
      </c>
      <c r="I8" s="29">
        <f>IF(I7=0,0,I7/$G7)</f>
        <v>0.49454545454545457</v>
      </c>
      <c r="J8" s="29">
        <f>IF(J7=0,0,J7/$G7)</f>
        <v>0.33090909090909093</v>
      </c>
      <c r="K8" s="29">
        <f>IF(K7=0,0,K7/$G7)</f>
        <v>0.16727272727272727</v>
      </c>
      <c r="L8" s="228"/>
      <c r="M8" s="29">
        <f>IF(M7=0,0,M7/$F7)</f>
        <v>0.59972299168975074</v>
      </c>
      <c r="N8" s="29">
        <f>IF(N7=0,0,N7/$F7)</f>
        <v>1.9390581717451522E-2</v>
      </c>
      <c r="O8" s="39"/>
    </row>
    <row r="9" spans="1:15" ht="12" customHeight="1" x14ac:dyDescent="0.2">
      <c r="A9" s="159" t="s">
        <v>48</v>
      </c>
      <c r="B9" s="242" t="s">
        <v>47</v>
      </c>
      <c r="C9" s="243"/>
      <c r="D9" s="243"/>
      <c r="E9" s="244"/>
      <c r="F9" s="33">
        <f t="shared" si="1"/>
        <v>121</v>
      </c>
      <c r="G9" s="33">
        <v>50</v>
      </c>
      <c r="H9" s="33">
        <v>0</v>
      </c>
      <c r="I9" s="33">
        <v>27</v>
      </c>
      <c r="J9" s="33">
        <v>13</v>
      </c>
      <c r="K9" s="33">
        <v>10</v>
      </c>
      <c r="L9" s="280">
        <v>6.6749999999999998</v>
      </c>
      <c r="M9" s="33">
        <v>68</v>
      </c>
      <c r="N9" s="33">
        <v>3</v>
      </c>
    </row>
    <row r="10" spans="1:15" ht="12" customHeight="1" x14ac:dyDescent="0.2">
      <c r="A10" s="160"/>
      <c r="B10" s="245"/>
      <c r="C10" s="246"/>
      <c r="D10" s="246"/>
      <c r="E10" s="247"/>
      <c r="F10" s="36">
        <f t="shared" si="1"/>
        <v>1</v>
      </c>
      <c r="G10" s="29">
        <f>IF(G9=0,0,G9/$F9)</f>
        <v>0.41322314049586778</v>
      </c>
      <c r="H10" s="29">
        <f>IF(H9=0,0,H9/$G9)</f>
        <v>0</v>
      </c>
      <c r="I10" s="29">
        <f>IF(I9=0,0,I9/$G9)</f>
        <v>0.54</v>
      </c>
      <c r="J10" s="29">
        <f>IF(J9=0,0,J9/$G9)</f>
        <v>0.26</v>
      </c>
      <c r="K10" s="29">
        <f>IF(K9=0,0,K9/$G9)</f>
        <v>0.2</v>
      </c>
      <c r="L10" s="228"/>
      <c r="M10" s="29">
        <f>IF(M9=0,0,M9/$F9)</f>
        <v>0.56198347107438018</v>
      </c>
      <c r="N10" s="29">
        <f>IF(N9=0,0,N9/$F9)</f>
        <v>2.4793388429752067E-2</v>
      </c>
    </row>
    <row r="11" spans="1:15" ht="12" customHeight="1" x14ac:dyDescent="0.2">
      <c r="A11" s="160"/>
      <c r="B11" s="242" t="s">
        <v>46</v>
      </c>
      <c r="C11" s="243"/>
      <c r="D11" s="243"/>
      <c r="E11" s="244"/>
      <c r="F11" s="33">
        <f t="shared" ref="F11:F74" si="2">SUM(G11,M11,N11)</f>
        <v>111</v>
      </c>
      <c r="G11" s="33">
        <v>38</v>
      </c>
      <c r="H11" s="33">
        <v>0</v>
      </c>
      <c r="I11" s="33">
        <v>17</v>
      </c>
      <c r="J11" s="33">
        <v>9</v>
      </c>
      <c r="K11" s="33">
        <v>12</v>
      </c>
      <c r="L11" s="280">
        <v>7.115384615384615</v>
      </c>
      <c r="M11" s="33">
        <v>70</v>
      </c>
      <c r="N11" s="33">
        <v>3</v>
      </c>
    </row>
    <row r="12" spans="1:15" ht="12" customHeight="1" x14ac:dyDescent="0.2">
      <c r="A12" s="160"/>
      <c r="B12" s="245"/>
      <c r="C12" s="246"/>
      <c r="D12" s="246"/>
      <c r="E12" s="247"/>
      <c r="F12" s="36">
        <f t="shared" si="2"/>
        <v>1</v>
      </c>
      <c r="G12" s="29">
        <f t="shared" ref="G12" si="3">IF(G11=0,0,G11/$F11)</f>
        <v>0.34234234234234234</v>
      </c>
      <c r="H12" s="29">
        <f t="shared" ref="H12" si="4">IF(H11=0,0,H11/$G11)</f>
        <v>0</v>
      </c>
      <c r="I12" s="29">
        <f t="shared" ref="I12" si="5">IF(I11=0,0,I11/$G11)</f>
        <v>0.44736842105263158</v>
      </c>
      <c r="J12" s="29">
        <f t="shared" ref="J12" si="6">IF(J11=0,0,J11/$G11)</f>
        <v>0.23684210526315788</v>
      </c>
      <c r="K12" s="29">
        <f t="shared" ref="K12" si="7">IF(K11=0,0,K11/$G11)</f>
        <v>0.31578947368421051</v>
      </c>
      <c r="L12" s="228"/>
      <c r="M12" s="29">
        <f t="shared" ref="M12" si="8">IF(M11=0,0,M11/$F11)</f>
        <v>0.63063063063063063</v>
      </c>
      <c r="N12" s="29">
        <f t="shared" ref="N12" si="9">IF(N11=0,0,N11/$F11)</f>
        <v>2.7027027027027029E-2</v>
      </c>
    </row>
    <row r="13" spans="1:15" ht="12" customHeight="1" x14ac:dyDescent="0.2">
      <c r="A13" s="160"/>
      <c r="B13" s="242" t="s">
        <v>45</v>
      </c>
      <c r="C13" s="243"/>
      <c r="D13" s="243"/>
      <c r="E13" s="244"/>
      <c r="F13" s="33">
        <f t="shared" si="2"/>
        <v>235</v>
      </c>
      <c r="G13" s="33">
        <v>78</v>
      </c>
      <c r="H13" s="33">
        <v>1</v>
      </c>
      <c r="I13" s="33">
        <v>34</v>
      </c>
      <c r="J13" s="33">
        <v>34</v>
      </c>
      <c r="K13" s="33">
        <v>9</v>
      </c>
      <c r="L13" s="280">
        <v>7.4637681159420293</v>
      </c>
      <c r="M13" s="33">
        <v>155</v>
      </c>
      <c r="N13" s="33">
        <v>2</v>
      </c>
    </row>
    <row r="14" spans="1:15" ht="12" customHeight="1" x14ac:dyDescent="0.2">
      <c r="A14" s="160"/>
      <c r="B14" s="245"/>
      <c r="C14" s="246"/>
      <c r="D14" s="246"/>
      <c r="E14" s="247"/>
      <c r="F14" s="36">
        <f t="shared" si="2"/>
        <v>1</v>
      </c>
      <c r="G14" s="29">
        <f t="shared" ref="G14" si="10">IF(G13=0,0,G13/$F13)</f>
        <v>0.33191489361702126</v>
      </c>
      <c r="H14" s="29">
        <f t="shared" ref="H14" si="11">IF(H13=0,0,H13/$G13)</f>
        <v>1.282051282051282E-2</v>
      </c>
      <c r="I14" s="29">
        <f t="shared" ref="I14" si="12">IF(I13=0,0,I13/$G13)</f>
        <v>0.4358974358974359</v>
      </c>
      <c r="J14" s="29">
        <f t="shared" ref="J14" si="13">IF(J13=0,0,J13/$G13)</f>
        <v>0.4358974358974359</v>
      </c>
      <c r="K14" s="29">
        <f t="shared" ref="K14" si="14">IF(K13=0,0,K13/$G13)</f>
        <v>0.11538461538461539</v>
      </c>
      <c r="L14" s="228"/>
      <c r="M14" s="29">
        <f t="shared" ref="M14" si="15">IF(M13=0,0,M13/$F13)</f>
        <v>0.65957446808510634</v>
      </c>
      <c r="N14" s="29">
        <f t="shared" ref="N14" si="16">IF(N13=0,0,N13/$F13)</f>
        <v>8.5106382978723406E-3</v>
      </c>
    </row>
    <row r="15" spans="1:15" ht="12" customHeight="1" x14ac:dyDescent="0.2">
      <c r="A15" s="160"/>
      <c r="B15" s="242" t="s">
        <v>44</v>
      </c>
      <c r="C15" s="243"/>
      <c r="D15" s="243"/>
      <c r="E15" s="244"/>
      <c r="F15" s="33">
        <f t="shared" si="2"/>
        <v>69</v>
      </c>
      <c r="G15" s="33">
        <v>18</v>
      </c>
      <c r="H15" s="33">
        <v>1</v>
      </c>
      <c r="I15" s="33">
        <v>7</v>
      </c>
      <c r="J15" s="33">
        <v>5</v>
      </c>
      <c r="K15" s="33">
        <v>5</v>
      </c>
      <c r="L15" s="280">
        <v>10</v>
      </c>
      <c r="M15" s="33">
        <v>49</v>
      </c>
      <c r="N15" s="33">
        <v>2</v>
      </c>
    </row>
    <row r="16" spans="1:15" ht="12" customHeight="1" x14ac:dyDescent="0.2">
      <c r="A16" s="160"/>
      <c r="B16" s="245"/>
      <c r="C16" s="246"/>
      <c r="D16" s="246"/>
      <c r="E16" s="247"/>
      <c r="F16" s="36">
        <f t="shared" si="2"/>
        <v>1</v>
      </c>
      <c r="G16" s="29">
        <f t="shared" ref="G16" si="17">IF(G15=0,0,G15/$F15)</f>
        <v>0.2608695652173913</v>
      </c>
      <c r="H16" s="29">
        <f t="shared" ref="H16" si="18">IF(H15=0,0,H15/$G15)</f>
        <v>5.5555555555555552E-2</v>
      </c>
      <c r="I16" s="29">
        <f t="shared" ref="I16" si="19">IF(I15=0,0,I15/$G15)</f>
        <v>0.3888888888888889</v>
      </c>
      <c r="J16" s="29">
        <f t="shared" ref="J16" si="20">IF(J15=0,0,J15/$G15)</f>
        <v>0.27777777777777779</v>
      </c>
      <c r="K16" s="29">
        <f t="shared" ref="K16" si="21">IF(K15=0,0,K15/$G15)</f>
        <v>0.27777777777777779</v>
      </c>
      <c r="L16" s="228"/>
      <c r="M16" s="29">
        <f t="shared" ref="M16" si="22">IF(M15=0,0,M15/$F15)</f>
        <v>0.71014492753623193</v>
      </c>
      <c r="N16" s="29">
        <f t="shared" ref="N16" si="23">IF(N15=0,0,N15/$F15)</f>
        <v>2.8985507246376812E-2</v>
      </c>
    </row>
    <row r="17" spans="1:14" ht="12" customHeight="1" x14ac:dyDescent="0.2">
      <c r="A17" s="160"/>
      <c r="B17" s="242" t="s">
        <v>43</v>
      </c>
      <c r="C17" s="243"/>
      <c r="D17" s="243"/>
      <c r="E17" s="244"/>
      <c r="F17" s="33">
        <f t="shared" si="2"/>
        <v>186</v>
      </c>
      <c r="G17" s="33">
        <v>91</v>
      </c>
      <c r="H17" s="33">
        <v>0</v>
      </c>
      <c r="I17" s="33">
        <v>51</v>
      </c>
      <c r="J17" s="33">
        <v>30</v>
      </c>
      <c r="K17" s="33">
        <v>10</v>
      </c>
      <c r="L17" s="280">
        <v>7.1604938271604937</v>
      </c>
      <c r="M17" s="33">
        <v>91</v>
      </c>
      <c r="N17" s="33">
        <v>4</v>
      </c>
    </row>
    <row r="18" spans="1:14" ht="12" customHeight="1" x14ac:dyDescent="0.2">
      <c r="A18" s="161"/>
      <c r="B18" s="245"/>
      <c r="C18" s="246"/>
      <c r="D18" s="246"/>
      <c r="E18" s="247"/>
      <c r="F18" s="36">
        <f t="shared" si="2"/>
        <v>1</v>
      </c>
      <c r="G18" s="29">
        <f t="shared" ref="G18" si="24">IF(G17=0,0,G17/$F17)</f>
        <v>0.489247311827957</v>
      </c>
      <c r="H18" s="29">
        <f t="shared" ref="H18" si="25">IF(H17=0,0,H17/$G17)</f>
        <v>0</v>
      </c>
      <c r="I18" s="29">
        <f t="shared" ref="I18" si="26">IF(I17=0,0,I17/$G17)</f>
        <v>0.56043956043956045</v>
      </c>
      <c r="J18" s="29">
        <f t="shared" ref="J18" si="27">IF(J17=0,0,J17/$G17)</f>
        <v>0.32967032967032966</v>
      </c>
      <c r="K18" s="29">
        <f t="shared" ref="K18" si="28">IF(K17=0,0,K17/$G17)</f>
        <v>0.10989010989010989</v>
      </c>
      <c r="L18" s="228"/>
      <c r="M18" s="29">
        <f t="shared" ref="M18" si="29">IF(M17=0,0,M17/$F17)</f>
        <v>0.489247311827957</v>
      </c>
      <c r="N18" s="29">
        <f t="shared" ref="N18" si="30">IF(N17=0,0,N17/$F17)</f>
        <v>2.1505376344086023E-2</v>
      </c>
    </row>
    <row r="19" spans="1:14" ht="12" customHeight="1" x14ac:dyDescent="0.2">
      <c r="A19" s="156" t="s">
        <v>42</v>
      </c>
      <c r="B19" s="156" t="s">
        <v>41</v>
      </c>
      <c r="C19" s="35"/>
      <c r="D19" s="231" t="s">
        <v>15</v>
      </c>
      <c r="E19" s="34"/>
      <c r="F19" s="33">
        <f t="shared" si="2"/>
        <v>204</v>
      </c>
      <c r="G19" s="33">
        <f>SUM(G21,G23,G25,G27,G29,G31,G33,G35,G37,G39,G41,G43,G45,G47,G49,G51,G53,G55,G57,G59,G61,G63,G65,G67)</f>
        <v>49</v>
      </c>
      <c r="H19" s="33">
        <f>SUM(H21,H23,H25,H27,H29,H31,H33,H35,H37,H39,H41,H43,H45,H47,H49,H51,H53,H55,H57,H59,H61,H63,H65,H67)</f>
        <v>1</v>
      </c>
      <c r="I19" s="33">
        <f>SUM(I21,I23,I25,I27,I29,I31,I33,I35,I37,I39,I41,I43,I45,I47,I49,I51,I53,I55,I57,I59,I61,I63,I65,I67)</f>
        <v>26</v>
      </c>
      <c r="J19" s="33">
        <f>SUM(J21,J23,J25,J27,J29,J31,J33,J35,J37,J39,J41,J43,J45,J47,J49,J51,J53,J55,J57,J59,J61,J63,J65,J67)</f>
        <v>16</v>
      </c>
      <c r="K19" s="33">
        <f>SUM(K21,K23,K25,K27,K29,K31,K33,K35,K37,K39,K41,K43,K45,K47,K49,K51,K53,K55,K57,K59,K61,K63,K65,K67)</f>
        <v>6</v>
      </c>
      <c r="L19" s="280">
        <v>7.8139534880000001</v>
      </c>
      <c r="M19" s="33">
        <f>SUM(M21,M23,M25,M27,M29,M31,M33,M35,M37,M39,M41,M43,M45,M47,M49,M51,M53,M55,M57,M59,M61,M63,M65,M67)</f>
        <v>152</v>
      </c>
      <c r="N19" s="33">
        <f>SUM(N21,N23,N25,N27,N29,N31,N33,N35,N37,N39,N41,N43,N45,N47,N49,N51,N53,N55,N57,N59,N61,N63,N65,N67)</f>
        <v>3</v>
      </c>
    </row>
    <row r="20" spans="1:14" ht="12" customHeight="1" x14ac:dyDescent="0.2">
      <c r="A20" s="157"/>
      <c r="B20" s="157"/>
      <c r="C20" s="32"/>
      <c r="D20" s="232"/>
      <c r="E20" s="31"/>
      <c r="F20" s="36">
        <f t="shared" si="2"/>
        <v>1</v>
      </c>
      <c r="G20" s="29">
        <f t="shared" ref="G20" si="31">IF(G19=0,0,G19/$F19)</f>
        <v>0.24019607843137256</v>
      </c>
      <c r="H20" s="29">
        <f t="shared" ref="H20" si="32">IF(H19=0,0,H19/$G19)</f>
        <v>2.0408163265306121E-2</v>
      </c>
      <c r="I20" s="29">
        <f t="shared" ref="I20" si="33">IF(I19=0,0,I19/$G19)</f>
        <v>0.53061224489795922</v>
      </c>
      <c r="J20" s="29">
        <f t="shared" ref="J20" si="34">IF(J19=0,0,J19/$G19)</f>
        <v>0.32653061224489793</v>
      </c>
      <c r="K20" s="29">
        <f t="shared" ref="K20" si="35">IF(K19=0,0,K19/$G19)</f>
        <v>0.12244897959183673</v>
      </c>
      <c r="L20" s="228"/>
      <c r="M20" s="29">
        <f t="shared" ref="M20" si="36">IF(M19=0,0,M19/$F19)</f>
        <v>0.74509803921568629</v>
      </c>
      <c r="N20" s="29">
        <f t="shared" ref="N20" si="37">IF(N19=0,0,N19/$F19)</f>
        <v>1.4705882352941176E-2</v>
      </c>
    </row>
    <row r="21" spans="1:14" ht="12" customHeight="1" x14ac:dyDescent="0.2">
      <c r="A21" s="157"/>
      <c r="B21" s="157"/>
      <c r="C21" s="35"/>
      <c r="D21" s="231" t="s">
        <v>354</v>
      </c>
      <c r="E21" s="34"/>
      <c r="F21" s="33">
        <f t="shared" si="2"/>
        <v>26</v>
      </c>
      <c r="G21" s="33">
        <v>5</v>
      </c>
      <c r="H21" s="33">
        <v>0</v>
      </c>
      <c r="I21" s="33">
        <v>4</v>
      </c>
      <c r="J21" s="33">
        <v>1</v>
      </c>
      <c r="K21" s="33">
        <v>0</v>
      </c>
      <c r="L21" s="280">
        <v>6</v>
      </c>
      <c r="M21" s="33">
        <v>20</v>
      </c>
      <c r="N21" s="33">
        <v>1</v>
      </c>
    </row>
    <row r="22" spans="1:14" ht="12" customHeight="1" x14ac:dyDescent="0.2">
      <c r="A22" s="157"/>
      <c r="B22" s="157"/>
      <c r="C22" s="32"/>
      <c r="D22" s="232"/>
      <c r="E22" s="31"/>
      <c r="F22" s="36">
        <f t="shared" si="2"/>
        <v>1</v>
      </c>
      <c r="G22" s="29">
        <f t="shared" ref="G22" si="38">IF(G21=0,0,G21/$F21)</f>
        <v>0.19230769230769232</v>
      </c>
      <c r="H22" s="29">
        <f t="shared" ref="H22" si="39">IF(H21=0,0,H21/$G21)</f>
        <v>0</v>
      </c>
      <c r="I22" s="29">
        <f t="shared" ref="I22" si="40">IF(I21=0,0,I21/$G21)</f>
        <v>0.8</v>
      </c>
      <c r="J22" s="29">
        <f t="shared" ref="J22" si="41">IF(J21=0,0,J21/$G21)</f>
        <v>0.2</v>
      </c>
      <c r="K22" s="29">
        <f t="shared" ref="K22" si="42">IF(K21=0,0,K21/$G21)</f>
        <v>0</v>
      </c>
      <c r="L22" s="228"/>
      <c r="M22" s="29">
        <f t="shared" ref="M22" si="43">IF(M21=0,0,M21/$F21)</f>
        <v>0.76923076923076927</v>
      </c>
      <c r="N22" s="29">
        <f t="shared" ref="N22" si="44">IF(N21=0,0,N21/$F21)</f>
        <v>3.8461538461538464E-2</v>
      </c>
    </row>
    <row r="23" spans="1:14" ht="12" customHeight="1" x14ac:dyDescent="0.2">
      <c r="A23" s="157"/>
      <c r="B23" s="157"/>
      <c r="C23" s="35"/>
      <c r="D23" s="231" t="s">
        <v>355</v>
      </c>
      <c r="E23" s="34"/>
      <c r="F23" s="33">
        <f t="shared" si="2"/>
        <v>4</v>
      </c>
      <c r="G23" s="33">
        <v>0</v>
      </c>
      <c r="H23" s="33">
        <v>0</v>
      </c>
      <c r="I23" s="33">
        <v>0</v>
      </c>
      <c r="J23" s="33">
        <v>0</v>
      </c>
      <c r="K23" s="33">
        <v>0</v>
      </c>
      <c r="L23" s="280" t="s">
        <v>595</v>
      </c>
      <c r="M23" s="33">
        <v>4</v>
      </c>
      <c r="N23" s="33">
        <v>0</v>
      </c>
    </row>
    <row r="24" spans="1:14" ht="12" customHeight="1" x14ac:dyDescent="0.2">
      <c r="A24" s="157"/>
      <c r="B24" s="157"/>
      <c r="C24" s="32"/>
      <c r="D24" s="232"/>
      <c r="E24" s="31"/>
      <c r="F24" s="36">
        <f t="shared" si="2"/>
        <v>1</v>
      </c>
      <c r="G24" s="29">
        <f t="shared" ref="G24" si="45">IF(G23=0,0,G23/$F23)</f>
        <v>0</v>
      </c>
      <c r="H24" s="29">
        <f t="shared" ref="H24" si="46">IF(H23=0,0,H23/$G23)</f>
        <v>0</v>
      </c>
      <c r="I24" s="29">
        <f t="shared" ref="I24" si="47">IF(I23=0,0,I23/$G23)</f>
        <v>0</v>
      </c>
      <c r="J24" s="29">
        <f t="shared" ref="J24" si="48">IF(J23=0,0,J23/$G23)</f>
        <v>0</v>
      </c>
      <c r="K24" s="29">
        <f t="shared" ref="K24" si="49">IF(K23=0,0,K23/$G23)</f>
        <v>0</v>
      </c>
      <c r="L24" s="228"/>
      <c r="M24" s="29">
        <f t="shared" ref="M24" si="50">IF(M23=0,0,M23/$F23)</f>
        <v>1</v>
      </c>
      <c r="N24" s="29">
        <f t="shared" ref="N24" si="51">IF(N23=0,0,N23/$F23)</f>
        <v>0</v>
      </c>
    </row>
    <row r="25" spans="1:14" ht="12" customHeight="1" x14ac:dyDescent="0.2">
      <c r="A25" s="157"/>
      <c r="B25" s="157"/>
      <c r="C25" s="35"/>
      <c r="D25" s="231" t="s">
        <v>356</v>
      </c>
      <c r="E25" s="34"/>
      <c r="F25" s="33">
        <f t="shared" si="2"/>
        <v>9</v>
      </c>
      <c r="G25" s="33">
        <v>0</v>
      </c>
      <c r="H25" s="33">
        <v>0</v>
      </c>
      <c r="I25" s="33">
        <v>0</v>
      </c>
      <c r="J25" s="33">
        <v>0</v>
      </c>
      <c r="K25" s="33">
        <v>0</v>
      </c>
      <c r="L25" s="280" t="s">
        <v>595</v>
      </c>
      <c r="M25" s="33">
        <v>9</v>
      </c>
      <c r="N25" s="33">
        <v>0</v>
      </c>
    </row>
    <row r="26" spans="1:14" ht="12" customHeight="1" x14ac:dyDescent="0.2">
      <c r="A26" s="157"/>
      <c r="B26" s="157"/>
      <c r="C26" s="32"/>
      <c r="D26" s="232"/>
      <c r="E26" s="31"/>
      <c r="F26" s="36">
        <f t="shared" si="2"/>
        <v>1</v>
      </c>
      <c r="G26" s="29">
        <f t="shared" ref="G26" si="52">IF(G25=0,0,G25/$F25)</f>
        <v>0</v>
      </c>
      <c r="H26" s="29">
        <f t="shared" ref="H26" si="53">IF(H25=0,0,H25/$G25)</f>
        <v>0</v>
      </c>
      <c r="I26" s="29">
        <f t="shared" ref="I26" si="54">IF(I25=0,0,I25/$G25)</f>
        <v>0</v>
      </c>
      <c r="J26" s="29">
        <f t="shared" ref="J26" si="55">IF(J25=0,0,J25/$G25)</f>
        <v>0</v>
      </c>
      <c r="K26" s="29">
        <f t="shared" ref="K26" si="56">IF(K25=0,0,K25/$G25)</f>
        <v>0</v>
      </c>
      <c r="L26" s="228"/>
      <c r="M26" s="29">
        <f t="shared" ref="M26" si="57">IF(M25=0,0,M25/$F25)</f>
        <v>1</v>
      </c>
      <c r="N26" s="29">
        <f t="shared" ref="N26" si="58">IF(N25=0,0,N25/$F25)</f>
        <v>0</v>
      </c>
    </row>
    <row r="27" spans="1:14" ht="12" customHeight="1" x14ac:dyDescent="0.2">
      <c r="A27" s="157"/>
      <c r="B27" s="157"/>
      <c r="C27" s="35"/>
      <c r="D27" s="231" t="s">
        <v>357</v>
      </c>
      <c r="E27" s="34"/>
      <c r="F27" s="33">
        <f t="shared" si="2"/>
        <v>1</v>
      </c>
      <c r="G27" s="33">
        <v>0</v>
      </c>
      <c r="H27" s="33">
        <v>0</v>
      </c>
      <c r="I27" s="33">
        <v>0</v>
      </c>
      <c r="J27" s="33">
        <v>0</v>
      </c>
      <c r="K27" s="33">
        <v>0</v>
      </c>
      <c r="L27" s="280" t="s">
        <v>595</v>
      </c>
      <c r="M27" s="33">
        <v>1</v>
      </c>
      <c r="N27" s="33">
        <v>0</v>
      </c>
    </row>
    <row r="28" spans="1:14" ht="12" customHeight="1" x14ac:dyDescent="0.2">
      <c r="A28" s="157"/>
      <c r="B28" s="157"/>
      <c r="C28" s="32"/>
      <c r="D28" s="232"/>
      <c r="E28" s="31"/>
      <c r="F28" s="36">
        <f t="shared" si="2"/>
        <v>1</v>
      </c>
      <c r="G28" s="29">
        <f t="shared" ref="G28" si="59">IF(G27=0,0,G27/$F27)</f>
        <v>0</v>
      </c>
      <c r="H28" s="29">
        <f t="shared" ref="H28" si="60">IF(H27=0,0,H27/$G27)</f>
        <v>0</v>
      </c>
      <c r="I28" s="29">
        <f t="shared" ref="I28" si="61">IF(I27=0,0,I27/$G27)</f>
        <v>0</v>
      </c>
      <c r="J28" s="29">
        <f t="shared" ref="J28" si="62">IF(J27=0,0,J27/$G27)</f>
        <v>0</v>
      </c>
      <c r="K28" s="29">
        <f t="shared" ref="K28" si="63">IF(K27=0,0,K27/$G27)</f>
        <v>0</v>
      </c>
      <c r="L28" s="228"/>
      <c r="M28" s="29">
        <f t="shared" ref="M28" si="64">IF(M27=0,0,M27/$F27)</f>
        <v>1</v>
      </c>
      <c r="N28" s="29">
        <f t="shared" ref="N28" si="65">IF(N27=0,0,N27/$F27)</f>
        <v>0</v>
      </c>
    </row>
    <row r="29" spans="1:14" ht="12" customHeight="1" x14ac:dyDescent="0.2">
      <c r="A29" s="157"/>
      <c r="B29" s="157"/>
      <c r="C29" s="35"/>
      <c r="D29" s="231" t="s">
        <v>358</v>
      </c>
      <c r="E29" s="34"/>
      <c r="F29" s="33">
        <f t="shared" si="2"/>
        <v>4</v>
      </c>
      <c r="G29" s="33">
        <v>1</v>
      </c>
      <c r="H29" s="33">
        <v>0</v>
      </c>
      <c r="I29" s="33">
        <v>1</v>
      </c>
      <c r="J29" s="33">
        <v>0</v>
      </c>
      <c r="K29" s="33">
        <v>0</v>
      </c>
      <c r="L29" s="280">
        <v>5</v>
      </c>
      <c r="M29" s="33">
        <v>3</v>
      </c>
      <c r="N29" s="33">
        <v>0</v>
      </c>
    </row>
    <row r="30" spans="1:14" ht="12" customHeight="1" x14ac:dyDescent="0.2">
      <c r="A30" s="157"/>
      <c r="B30" s="157"/>
      <c r="C30" s="32"/>
      <c r="D30" s="232"/>
      <c r="E30" s="31"/>
      <c r="F30" s="36">
        <f t="shared" si="2"/>
        <v>1</v>
      </c>
      <c r="G30" s="29">
        <f t="shared" ref="G30" si="66">IF(G29=0,0,G29/$F29)</f>
        <v>0.25</v>
      </c>
      <c r="H30" s="29">
        <f t="shared" ref="H30" si="67">IF(H29=0,0,H29/$G29)</f>
        <v>0</v>
      </c>
      <c r="I30" s="29">
        <f t="shared" ref="I30" si="68">IF(I29=0,0,I29/$G29)</f>
        <v>1</v>
      </c>
      <c r="J30" s="29">
        <f t="shared" ref="J30" si="69">IF(J29=0,0,J29/$G29)</f>
        <v>0</v>
      </c>
      <c r="K30" s="29">
        <f t="shared" ref="K30" si="70">IF(K29=0,0,K29/$G29)</f>
        <v>0</v>
      </c>
      <c r="L30" s="228"/>
      <c r="M30" s="29">
        <f t="shared" ref="M30" si="71">IF(M29=0,0,M29/$F29)</f>
        <v>0.75</v>
      </c>
      <c r="N30" s="29">
        <f t="shared" ref="N30" si="72">IF(N29=0,0,N29/$F29)</f>
        <v>0</v>
      </c>
    </row>
    <row r="31" spans="1:14" ht="12" customHeight="1" x14ac:dyDescent="0.2">
      <c r="A31" s="157"/>
      <c r="B31" s="157"/>
      <c r="C31" s="35"/>
      <c r="D31" s="231" t="s">
        <v>359</v>
      </c>
      <c r="E31" s="34"/>
      <c r="F31" s="33">
        <f t="shared" si="2"/>
        <v>1</v>
      </c>
      <c r="G31" s="33">
        <v>0</v>
      </c>
      <c r="H31" s="33">
        <v>0</v>
      </c>
      <c r="I31" s="33">
        <v>0</v>
      </c>
      <c r="J31" s="33">
        <v>0</v>
      </c>
      <c r="K31" s="33">
        <v>0</v>
      </c>
      <c r="L31" s="280" t="s">
        <v>595</v>
      </c>
      <c r="M31" s="33">
        <v>1</v>
      </c>
      <c r="N31" s="33">
        <v>0</v>
      </c>
    </row>
    <row r="32" spans="1:14" ht="12" customHeight="1" x14ac:dyDescent="0.2">
      <c r="A32" s="157"/>
      <c r="B32" s="157"/>
      <c r="C32" s="32"/>
      <c r="D32" s="232"/>
      <c r="E32" s="31"/>
      <c r="F32" s="36">
        <f t="shared" si="2"/>
        <v>1</v>
      </c>
      <c r="G32" s="29">
        <f t="shared" ref="G32" si="73">IF(G31=0,0,G31/$F31)</f>
        <v>0</v>
      </c>
      <c r="H32" s="29">
        <f t="shared" ref="H32" si="74">IF(H31=0,0,H31/$G31)</f>
        <v>0</v>
      </c>
      <c r="I32" s="29">
        <f t="shared" ref="I32" si="75">IF(I31=0,0,I31/$G31)</f>
        <v>0</v>
      </c>
      <c r="J32" s="29">
        <f t="shared" ref="J32" si="76">IF(J31=0,0,J31/$G31)</f>
        <v>0</v>
      </c>
      <c r="K32" s="29">
        <f t="shared" ref="K32" si="77">IF(K31=0,0,K31/$G31)</f>
        <v>0</v>
      </c>
      <c r="L32" s="228"/>
      <c r="M32" s="29">
        <f t="shared" ref="M32" si="78">IF(M31=0,0,M31/$F31)</f>
        <v>1</v>
      </c>
      <c r="N32" s="29">
        <f t="shared" ref="N32" si="79">IF(N31=0,0,N31/$F31)</f>
        <v>0</v>
      </c>
    </row>
    <row r="33" spans="1:14" ht="12" customHeight="1" x14ac:dyDescent="0.2">
      <c r="A33" s="157"/>
      <c r="B33" s="157"/>
      <c r="C33" s="35"/>
      <c r="D33" s="231" t="s">
        <v>360</v>
      </c>
      <c r="E33" s="34"/>
      <c r="F33" s="33">
        <f t="shared" si="2"/>
        <v>7</v>
      </c>
      <c r="G33" s="33">
        <v>4</v>
      </c>
      <c r="H33" s="33">
        <v>0</v>
      </c>
      <c r="I33" s="33">
        <v>1</v>
      </c>
      <c r="J33" s="33">
        <v>2</v>
      </c>
      <c r="K33" s="33">
        <v>1</v>
      </c>
      <c r="L33" s="280">
        <v>8.3333333333333339</v>
      </c>
      <c r="M33" s="33">
        <v>3</v>
      </c>
      <c r="N33" s="33">
        <v>0</v>
      </c>
    </row>
    <row r="34" spans="1:14" ht="12" customHeight="1" x14ac:dyDescent="0.2">
      <c r="A34" s="157"/>
      <c r="B34" s="157"/>
      <c r="C34" s="32"/>
      <c r="D34" s="232"/>
      <c r="E34" s="31"/>
      <c r="F34" s="36">
        <f t="shared" si="2"/>
        <v>1</v>
      </c>
      <c r="G34" s="29">
        <f t="shared" ref="G34" si="80">IF(G33=0,0,G33/$F33)</f>
        <v>0.5714285714285714</v>
      </c>
      <c r="H34" s="29">
        <f t="shared" ref="H34" si="81">IF(H33=0,0,H33/$G33)</f>
        <v>0</v>
      </c>
      <c r="I34" s="29">
        <f t="shared" ref="I34" si="82">IF(I33=0,0,I33/$G33)</f>
        <v>0.25</v>
      </c>
      <c r="J34" s="29">
        <f t="shared" ref="J34" si="83">IF(J33=0,0,J33/$G33)</f>
        <v>0.5</v>
      </c>
      <c r="K34" s="29">
        <f t="shared" ref="K34" si="84">IF(K33=0,0,K33/$G33)</f>
        <v>0.25</v>
      </c>
      <c r="L34" s="228"/>
      <c r="M34" s="29">
        <f t="shared" ref="M34" si="85">IF(M33=0,0,M33/$F33)</f>
        <v>0.42857142857142855</v>
      </c>
      <c r="N34" s="29">
        <f t="shared" ref="N34" si="86">IF(N33=0,0,N33/$F33)</f>
        <v>0</v>
      </c>
    </row>
    <row r="35" spans="1:14" ht="12" customHeight="1" x14ac:dyDescent="0.2">
      <c r="A35" s="157"/>
      <c r="B35" s="157"/>
      <c r="C35" s="35"/>
      <c r="D35" s="231" t="s">
        <v>361</v>
      </c>
      <c r="E35" s="34"/>
      <c r="F35" s="33">
        <f t="shared" si="2"/>
        <v>7</v>
      </c>
      <c r="G35" s="33">
        <v>1</v>
      </c>
      <c r="H35" s="33">
        <v>0</v>
      </c>
      <c r="I35" s="33">
        <v>1</v>
      </c>
      <c r="J35" s="33">
        <v>0</v>
      </c>
      <c r="K35" s="33">
        <v>0</v>
      </c>
      <c r="L35" s="280">
        <v>5</v>
      </c>
      <c r="M35" s="33">
        <v>6</v>
      </c>
      <c r="N35" s="33">
        <v>0</v>
      </c>
    </row>
    <row r="36" spans="1:14" ht="12" customHeight="1" x14ac:dyDescent="0.2">
      <c r="A36" s="157"/>
      <c r="B36" s="157"/>
      <c r="C36" s="32"/>
      <c r="D36" s="232"/>
      <c r="E36" s="31"/>
      <c r="F36" s="36">
        <f t="shared" si="2"/>
        <v>1</v>
      </c>
      <c r="G36" s="29">
        <f t="shared" ref="G36" si="87">IF(G35=0,0,G35/$F35)</f>
        <v>0.14285714285714285</v>
      </c>
      <c r="H36" s="29">
        <f t="shared" ref="H36" si="88">IF(H35=0,0,H35/$G35)</f>
        <v>0</v>
      </c>
      <c r="I36" s="29">
        <f t="shared" ref="I36" si="89">IF(I35=0,0,I35/$G35)</f>
        <v>1</v>
      </c>
      <c r="J36" s="29">
        <f t="shared" ref="J36" si="90">IF(J35=0,0,J35/$G35)</f>
        <v>0</v>
      </c>
      <c r="K36" s="29">
        <f t="shared" ref="K36" si="91">IF(K35=0,0,K35/$G35)</f>
        <v>0</v>
      </c>
      <c r="L36" s="228"/>
      <c r="M36" s="29">
        <f t="shared" ref="M36" si="92">IF(M35=0,0,M35/$F35)</f>
        <v>0.8571428571428571</v>
      </c>
      <c r="N36" s="29">
        <f t="shared" ref="N36" si="93">IF(N35=0,0,N35/$F35)</f>
        <v>0</v>
      </c>
    </row>
    <row r="37" spans="1:14" ht="12" customHeight="1" x14ac:dyDescent="0.2">
      <c r="A37" s="157"/>
      <c r="B37" s="157"/>
      <c r="C37" s="35"/>
      <c r="D37" s="231" t="s">
        <v>362</v>
      </c>
      <c r="E37" s="34"/>
      <c r="F37" s="33">
        <f t="shared" si="2"/>
        <v>1</v>
      </c>
      <c r="G37" s="33">
        <v>0</v>
      </c>
      <c r="H37" s="33">
        <v>0</v>
      </c>
      <c r="I37" s="33">
        <v>0</v>
      </c>
      <c r="J37" s="33">
        <v>0</v>
      </c>
      <c r="K37" s="33">
        <v>0</v>
      </c>
      <c r="L37" s="280" t="s">
        <v>595</v>
      </c>
      <c r="M37" s="33">
        <v>1</v>
      </c>
      <c r="N37" s="33">
        <v>0</v>
      </c>
    </row>
    <row r="38" spans="1:14" ht="12" customHeight="1" x14ac:dyDescent="0.2">
      <c r="A38" s="157"/>
      <c r="B38" s="157"/>
      <c r="C38" s="32"/>
      <c r="D38" s="232"/>
      <c r="E38" s="31"/>
      <c r="F38" s="36">
        <f t="shared" si="2"/>
        <v>1</v>
      </c>
      <c r="G38" s="29">
        <f t="shared" ref="G38" si="94">IF(G37=0,0,G37/$F37)</f>
        <v>0</v>
      </c>
      <c r="H38" s="29">
        <f t="shared" ref="H38" si="95">IF(H37=0,0,H37/$G37)</f>
        <v>0</v>
      </c>
      <c r="I38" s="29">
        <f t="shared" ref="I38" si="96">IF(I37=0,0,I37/$G37)</f>
        <v>0</v>
      </c>
      <c r="J38" s="29">
        <f t="shared" ref="J38" si="97">IF(J37=0,0,J37/$G37)</f>
        <v>0</v>
      </c>
      <c r="K38" s="29">
        <f t="shared" ref="K38" si="98">IF(K37=0,0,K37/$G37)</f>
        <v>0</v>
      </c>
      <c r="L38" s="228"/>
      <c r="M38" s="29">
        <f t="shared" ref="M38" si="99">IF(M37=0,0,M37/$F37)</f>
        <v>1</v>
      </c>
      <c r="N38" s="29">
        <f t="shared" ref="N38" si="100">IF(N37=0,0,N37/$F37)</f>
        <v>0</v>
      </c>
    </row>
    <row r="39" spans="1:14" ht="12" customHeight="1" x14ac:dyDescent="0.2">
      <c r="A39" s="157"/>
      <c r="B39" s="157"/>
      <c r="C39" s="35"/>
      <c r="D39" s="231" t="s">
        <v>363</v>
      </c>
      <c r="E39" s="34"/>
      <c r="F39" s="33">
        <f t="shared" si="2"/>
        <v>6</v>
      </c>
      <c r="G39" s="33">
        <v>1</v>
      </c>
      <c r="H39" s="33">
        <v>1</v>
      </c>
      <c r="I39" s="33">
        <v>0</v>
      </c>
      <c r="J39" s="33">
        <v>0</v>
      </c>
      <c r="K39" s="33">
        <v>0</v>
      </c>
      <c r="L39" s="280">
        <v>3</v>
      </c>
      <c r="M39" s="33">
        <v>5</v>
      </c>
      <c r="N39" s="33">
        <v>0</v>
      </c>
    </row>
    <row r="40" spans="1:14" ht="12" customHeight="1" x14ac:dyDescent="0.2">
      <c r="A40" s="157"/>
      <c r="B40" s="157"/>
      <c r="C40" s="32"/>
      <c r="D40" s="232"/>
      <c r="E40" s="31"/>
      <c r="F40" s="36">
        <f t="shared" si="2"/>
        <v>1</v>
      </c>
      <c r="G40" s="29">
        <f t="shared" ref="G40" si="101">IF(G39=0,0,G39/$F39)</f>
        <v>0.16666666666666666</v>
      </c>
      <c r="H40" s="29">
        <f t="shared" ref="H40" si="102">IF(H39=0,0,H39/$G39)</f>
        <v>1</v>
      </c>
      <c r="I40" s="29">
        <f t="shared" ref="I40" si="103">IF(I39=0,0,I39/$G39)</f>
        <v>0</v>
      </c>
      <c r="J40" s="29">
        <f t="shared" ref="J40" si="104">IF(J39=0,0,J39/$G39)</f>
        <v>0</v>
      </c>
      <c r="K40" s="29">
        <f t="shared" ref="K40" si="105">IF(K39=0,0,K39/$G39)</f>
        <v>0</v>
      </c>
      <c r="L40" s="228"/>
      <c r="M40" s="29">
        <f t="shared" ref="M40" si="106">IF(M39=0,0,M39/$F39)</f>
        <v>0.83333333333333337</v>
      </c>
      <c r="N40" s="29">
        <f t="shared" ref="N40" si="107">IF(N39=0,0,N39/$F39)</f>
        <v>0</v>
      </c>
    </row>
    <row r="41" spans="1:14" ht="12" customHeight="1" x14ac:dyDescent="0.2">
      <c r="A41" s="157"/>
      <c r="B41" s="157"/>
      <c r="C41" s="35"/>
      <c r="D41" s="231" t="s">
        <v>364</v>
      </c>
      <c r="E41" s="34"/>
      <c r="F41" s="33">
        <f t="shared" si="2"/>
        <v>1</v>
      </c>
      <c r="G41" s="33">
        <v>0</v>
      </c>
      <c r="H41" s="33">
        <v>0</v>
      </c>
      <c r="I41" s="33">
        <v>0</v>
      </c>
      <c r="J41" s="33">
        <v>0</v>
      </c>
      <c r="K41" s="33">
        <v>0</v>
      </c>
      <c r="L41" s="280" t="s">
        <v>595</v>
      </c>
      <c r="M41" s="33">
        <v>1</v>
      </c>
      <c r="N41" s="33">
        <v>0</v>
      </c>
    </row>
    <row r="42" spans="1:14" ht="12" customHeight="1" x14ac:dyDescent="0.2">
      <c r="A42" s="157"/>
      <c r="B42" s="157"/>
      <c r="C42" s="32"/>
      <c r="D42" s="232"/>
      <c r="E42" s="31"/>
      <c r="F42" s="36">
        <f t="shared" si="2"/>
        <v>1</v>
      </c>
      <c r="G42" s="29">
        <f t="shared" ref="G42" si="108">IF(G41=0,0,G41/$F41)</f>
        <v>0</v>
      </c>
      <c r="H42" s="29">
        <f t="shared" ref="H42" si="109">IF(H41=0,0,H41/$G41)</f>
        <v>0</v>
      </c>
      <c r="I42" s="29">
        <f t="shared" ref="I42" si="110">IF(I41=0,0,I41/$G41)</f>
        <v>0</v>
      </c>
      <c r="J42" s="29">
        <f t="shared" ref="J42" si="111">IF(J41=0,0,J41/$G41)</f>
        <v>0</v>
      </c>
      <c r="K42" s="29">
        <f t="shared" ref="K42" si="112">IF(K41=0,0,K41/$G41)</f>
        <v>0</v>
      </c>
      <c r="L42" s="228"/>
      <c r="M42" s="29">
        <f t="shared" ref="M42" si="113">IF(M41=0,0,M41/$F41)</f>
        <v>1</v>
      </c>
      <c r="N42" s="29">
        <f t="shared" ref="N42" si="114">IF(N41=0,0,N41/$F41)</f>
        <v>0</v>
      </c>
    </row>
    <row r="43" spans="1:14" ht="12" customHeight="1" x14ac:dyDescent="0.2">
      <c r="A43" s="157"/>
      <c r="B43" s="157"/>
      <c r="C43" s="35"/>
      <c r="D43" s="231" t="s">
        <v>365</v>
      </c>
      <c r="E43" s="34"/>
      <c r="F43" s="33">
        <f t="shared" si="2"/>
        <v>2</v>
      </c>
      <c r="G43" s="33">
        <v>0</v>
      </c>
      <c r="H43" s="33">
        <v>0</v>
      </c>
      <c r="I43" s="33">
        <v>0</v>
      </c>
      <c r="J43" s="33">
        <v>0</v>
      </c>
      <c r="K43" s="33">
        <v>0</v>
      </c>
      <c r="L43" s="280" t="s">
        <v>595</v>
      </c>
      <c r="M43" s="33">
        <v>2</v>
      </c>
      <c r="N43" s="33">
        <v>0</v>
      </c>
    </row>
    <row r="44" spans="1:14" ht="12" customHeight="1" x14ac:dyDescent="0.2">
      <c r="A44" s="157"/>
      <c r="B44" s="157"/>
      <c r="C44" s="32"/>
      <c r="D44" s="232"/>
      <c r="E44" s="31"/>
      <c r="F44" s="36">
        <f t="shared" si="2"/>
        <v>1</v>
      </c>
      <c r="G44" s="29">
        <f t="shared" ref="G44" si="115">IF(G43=0,0,G43/$F43)</f>
        <v>0</v>
      </c>
      <c r="H44" s="29">
        <f t="shared" ref="H44" si="116">IF(H43=0,0,H43/$G43)</f>
        <v>0</v>
      </c>
      <c r="I44" s="29">
        <f t="shared" ref="I44" si="117">IF(I43=0,0,I43/$G43)</f>
        <v>0</v>
      </c>
      <c r="J44" s="29">
        <f t="shared" ref="J44" si="118">IF(J43=0,0,J43/$G43)</f>
        <v>0</v>
      </c>
      <c r="K44" s="29">
        <f t="shared" ref="K44" si="119">IF(K43=0,0,K43/$G43)</f>
        <v>0</v>
      </c>
      <c r="L44" s="228"/>
      <c r="M44" s="29">
        <f t="shared" ref="M44" si="120">IF(M43=0,0,M43/$F43)</f>
        <v>1</v>
      </c>
      <c r="N44" s="29">
        <f t="shared" ref="N44" si="121">IF(N43=0,0,N43/$F43)</f>
        <v>0</v>
      </c>
    </row>
    <row r="45" spans="1:14" ht="12" customHeight="1" x14ac:dyDescent="0.2">
      <c r="A45" s="157"/>
      <c r="B45" s="157"/>
      <c r="C45" s="35"/>
      <c r="D45" s="231" t="s">
        <v>366</v>
      </c>
      <c r="E45" s="34"/>
      <c r="F45" s="33">
        <f t="shared" si="2"/>
        <v>10</v>
      </c>
      <c r="G45" s="33">
        <v>3</v>
      </c>
      <c r="H45" s="33">
        <v>0</v>
      </c>
      <c r="I45" s="33">
        <v>2</v>
      </c>
      <c r="J45" s="33">
        <v>1</v>
      </c>
      <c r="K45" s="33">
        <v>0</v>
      </c>
      <c r="L45" s="280">
        <v>6.666666666666667</v>
      </c>
      <c r="M45" s="33">
        <v>7</v>
      </c>
      <c r="N45" s="33">
        <v>0</v>
      </c>
    </row>
    <row r="46" spans="1:14" ht="12" customHeight="1" x14ac:dyDescent="0.2">
      <c r="A46" s="157"/>
      <c r="B46" s="157"/>
      <c r="C46" s="32"/>
      <c r="D46" s="232"/>
      <c r="E46" s="31"/>
      <c r="F46" s="36">
        <f t="shared" si="2"/>
        <v>1</v>
      </c>
      <c r="G46" s="29">
        <f t="shared" ref="G46" si="122">IF(G45=0,0,G45/$F45)</f>
        <v>0.3</v>
      </c>
      <c r="H46" s="29">
        <f t="shared" ref="H46" si="123">IF(H45=0,0,H45/$G45)</f>
        <v>0</v>
      </c>
      <c r="I46" s="29">
        <f t="shared" ref="I46" si="124">IF(I45=0,0,I45/$G45)</f>
        <v>0.66666666666666663</v>
      </c>
      <c r="J46" s="29">
        <f t="shared" ref="J46" si="125">IF(J45=0,0,J45/$G45)</f>
        <v>0.33333333333333331</v>
      </c>
      <c r="K46" s="29">
        <f t="shared" ref="K46" si="126">IF(K45=0,0,K45/$G45)</f>
        <v>0</v>
      </c>
      <c r="L46" s="228"/>
      <c r="M46" s="29">
        <f t="shared" ref="M46" si="127">IF(M45=0,0,M45/$F45)</f>
        <v>0.7</v>
      </c>
      <c r="N46" s="29">
        <f t="shared" ref="N46" si="128">IF(N45=0,0,N45/$F45)</f>
        <v>0</v>
      </c>
    </row>
    <row r="47" spans="1:14" ht="12" customHeight="1" x14ac:dyDescent="0.2">
      <c r="A47" s="157"/>
      <c r="B47" s="157"/>
      <c r="C47" s="35"/>
      <c r="D47" s="231" t="s">
        <v>367</v>
      </c>
      <c r="E47" s="34"/>
      <c r="F47" s="33">
        <f t="shared" si="2"/>
        <v>3</v>
      </c>
      <c r="G47" s="33">
        <v>0</v>
      </c>
      <c r="H47" s="33">
        <v>0</v>
      </c>
      <c r="I47" s="33">
        <v>0</v>
      </c>
      <c r="J47" s="33">
        <v>0</v>
      </c>
      <c r="K47" s="33">
        <v>0</v>
      </c>
      <c r="L47" s="280" t="s">
        <v>595</v>
      </c>
      <c r="M47" s="33">
        <v>3</v>
      </c>
      <c r="N47" s="33">
        <v>0</v>
      </c>
    </row>
    <row r="48" spans="1:14" ht="12" customHeight="1" x14ac:dyDescent="0.2">
      <c r="A48" s="157"/>
      <c r="B48" s="157"/>
      <c r="C48" s="32"/>
      <c r="D48" s="232"/>
      <c r="E48" s="31"/>
      <c r="F48" s="36">
        <f t="shared" si="2"/>
        <v>1</v>
      </c>
      <c r="G48" s="29">
        <f t="shared" ref="G48" si="129">IF(G47=0,0,G47/$F47)</f>
        <v>0</v>
      </c>
      <c r="H48" s="29">
        <f t="shared" ref="H48" si="130">IF(H47=0,0,H47/$G47)</f>
        <v>0</v>
      </c>
      <c r="I48" s="29">
        <f t="shared" ref="I48" si="131">IF(I47=0,0,I47/$G47)</f>
        <v>0</v>
      </c>
      <c r="J48" s="29">
        <f t="shared" ref="J48" si="132">IF(J47=0,0,J47/$G47)</f>
        <v>0</v>
      </c>
      <c r="K48" s="29">
        <f t="shared" ref="K48" si="133">IF(K47=0,0,K47/$G47)</f>
        <v>0</v>
      </c>
      <c r="L48" s="228"/>
      <c r="M48" s="29">
        <f t="shared" ref="M48" si="134">IF(M47=0,0,M47/$F47)</f>
        <v>1</v>
      </c>
      <c r="N48" s="29">
        <f t="shared" ref="N48" si="135">IF(N47=0,0,N47/$F47)</f>
        <v>0</v>
      </c>
    </row>
    <row r="49" spans="1:14" ht="12" customHeight="1" x14ac:dyDescent="0.2">
      <c r="A49" s="157"/>
      <c r="B49" s="157"/>
      <c r="C49" s="35"/>
      <c r="D49" s="231" t="s">
        <v>368</v>
      </c>
      <c r="E49" s="34"/>
      <c r="F49" s="33">
        <f t="shared" si="2"/>
        <v>3</v>
      </c>
      <c r="G49" s="33">
        <v>1</v>
      </c>
      <c r="H49" s="33">
        <v>0</v>
      </c>
      <c r="I49" s="33">
        <v>0</v>
      </c>
      <c r="J49" s="33">
        <v>1</v>
      </c>
      <c r="K49" s="33">
        <v>0</v>
      </c>
      <c r="L49" s="280">
        <v>10</v>
      </c>
      <c r="M49" s="33">
        <v>2</v>
      </c>
      <c r="N49" s="33">
        <v>0</v>
      </c>
    </row>
    <row r="50" spans="1:14" ht="12" customHeight="1" x14ac:dyDescent="0.2">
      <c r="A50" s="157"/>
      <c r="B50" s="157"/>
      <c r="C50" s="32"/>
      <c r="D50" s="232"/>
      <c r="E50" s="31"/>
      <c r="F50" s="36">
        <f t="shared" si="2"/>
        <v>1</v>
      </c>
      <c r="G50" s="29">
        <f t="shared" ref="G50" si="136">IF(G49=0,0,G49/$F49)</f>
        <v>0.33333333333333331</v>
      </c>
      <c r="H50" s="29">
        <f t="shared" ref="H50" si="137">IF(H49=0,0,H49/$G49)</f>
        <v>0</v>
      </c>
      <c r="I50" s="29">
        <f t="shared" ref="I50" si="138">IF(I49=0,0,I49/$G49)</f>
        <v>0</v>
      </c>
      <c r="J50" s="29">
        <f t="shared" ref="J50" si="139">IF(J49=0,0,J49/$G49)</f>
        <v>1</v>
      </c>
      <c r="K50" s="29">
        <f t="shared" ref="K50" si="140">IF(K49=0,0,K49/$G49)</f>
        <v>0</v>
      </c>
      <c r="L50" s="228"/>
      <c r="M50" s="29">
        <f t="shared" ref="M50" si="141">IF(M49=0,0,M49/$F49)</f>
        <v>0.66666666666666663</v>
      </c>
      <c r="N50" s="29">
        <f t="shared" ref="N50" si="142">IF(N49=0,0,N49/$F49)</f>
        <v>0</v>
      </c>
    </row>
    <row r="51" spans="1:14" ht="12" customHeight="1" x14ac:dyDescent="0.2">
      <c r="A51" s="157"/>
      <c r="B51" s="157"/>
      <c r="C51" s="35"/>
      <c r="D51" s="231" t="s">
        <v>369</v>
      </c>
      <c r="E51" s="34"/>
      <c r="F51" s="33">
        <f t="shared" si="2"/>
        <v>11</v>
      </c>
      <c r="G51" s="33">
        <v>3</v>
      </c>
      <c r="H51" s="33">
        <v>0</v>
      </c>
      <c r="I51" s="33">
        <v>2</v>
      </c>
      <c r="J51" s="33">
        <v>1</v>
      </c>
      <c r="K51" s="33">
        <v>0</v>
      </c>
      <c r="L51" s="280">
        <v>6.666666666666667</v>
      </c>
      <c r="M51" s="33">
        <v>7</v>
      </c>
      <c r="N51" s="33">
        <v>1</v>
      </c>
    </row>
    <row r="52" spans="1:14" ht="12" customHeight="1" x14ac:dyDescent="0.2">
      <c r="A52" s="157"/>
      <c r="B52" s="157"/>
      <c r="C52" s="32"/>
      <c r="D52" s="232"/>
      <c r="E52" s="31"/>
      <c r="F52" s="36">
        <f t="shared" si="2"/>
        <v>1</v>
      </c>
      <c r="G52" s="29">
        <f t="shared" ref="G52" si="143">IF(G51=0,0,G51/$F51)</f>
        <v>0.27272727272727271</v>
      </c>
      <c r="H52" s="29">
        <f t="shared" ref="H52" si="144">IF(H51=0,0,H51/$G51)</f>
        <v>0</v>
      </c>
      <c r="I52" s="29">
        <f t="shared" ref="I52" si="145">IF(I51=0,0,I51/$G51)</f>
        <v>0.66666666666666663</v>
      </c>
      <c r="J52" s="29">
        <f t="shared" ref="J52" si="146">IF(J51=0,0,J51/$G51)</f>
        <v>0.33333333333333331</v>
      </c>
      <c r="K52" s="29">
        <f t="shared" ref="K52" si="147">IF(K51=0,0,K51/$G51)</f>
        <v>0</v>
      </c>
      <c r="L52" s="228"/>
      <c r="M52" s="29">
        <f t="shared" ref="M52" si="148">IF(M51=0,0,M51/$F51)</f>
        <v>0.63636363636363635</v>
      </c>
      <c r="N52" s="29">
        <f t="shared" ref="N52" si="149">IF(N51=0,0,N51/$F51)</f>
        <v>9.0909090909090912E-2</v>
      </c>
    </row>
    <row r="53" spans="1:14" ht="12" customHeight="1" x14ac:dyDescent="0.2">
      <c r="A53" s="157"/>
      <c r="B53" s="157"/>
      <c r="C53" s="35"/>
      <c r="D53" s="231" t="s">
        <v>370</v>
      </c>
      <c r="E53" s="34"/>
      <c r="F53" s="33">
        <f t="shared" si="2"/>
        <v>4</v>
      </c>
      <c r="G53" s="33">
        <v>3</v>
      </c>
      <c r="H53" s="33">
        <v>0</v>
      </c>
      <c r="I53" s="33">
        <v>1</v>
      </c>
      <c r="J53" s="33">
        <v>1</v>
      </c>
      <c r="K53" s="33">
        <v>1</v>
      </c>
      <c r="L53" s="280">
        <v>7.5</v>
      </c>
      <c r="M53" s="33">
        <v>1</v>
      </c>
      <c r="N53" s="33">
        <v>0</v>
      </c>
    </row>
    <row r="54" spans="1:14" ht="12" customHeight="1" x14ac:dyDescent="0.2">
      <c r="A54" s="157"/>
      <c r="B54" s="157"/>
      <c r="C54" s="32"/>
      <c r="D54" s="232"/>
      <c r="E54" s="31"/>
      <c r="F54" s="36">
        <f t="shared" si="2"/>
        <v>1</v>
      </c>
      <c r="G54" s="29">
        <f t="shared" ref="G54" si="150">IF(G53=0,0,G53/$F53)</f>
        <v>0.75</v>
      </c>
      <c r="H54" s="29">
        <f t="shared" ref="H54" si="151">IF(H53=0,0,H53/$G53)</f>
        <v>0</v>
      </c>
      <c r="I54" s="29">
        <f t="shared" ref="I54" si="152">IF(I53=0,0,I53/$G53)</f>
        <v>0.33333333333333331</v>
      </c>
      <c r="J54" s="29">
        <f t="shared" ref="J54" si="153">IF(J53=0,0,J53/$G53)</f>
        <v>0.33333333333333331</v>
      </c>
      <c r="K54" s="29">
        <f t="shared" ref="K54" si="154">IF(K53=0,0,K53/$G53)</f>
        <v>0.33333333333333331</v>
      </c>
      <c r="L54" s="228"/>
      <c r="M54" s="29">
        <f t="shared" ref="M54" si="155">IF(M53=0,0,M53/$F53)</f>
        <v>0.25</v>
      </c>
      <c r="N54" s="29">
        <f t="shared" ref="N54" si="156">IF(N53=0,0,N53/$F53)</f>
        <v>0</v>
      </c>
    </row>
    <row r="55" spans="1:14" ht="12" customHeight="1" x14ac:dyDescent="0.2">
      <c r="A55" s="157"/>
      <c r="B55" s="157"/>
      <c r="C55" s="35"/>
      <c r="D55" s="231" t="s">
        <v>371</v>
      </c>
      <c r="E55" s="34"/>
      <c r="F55" s="33">
        <f t="shared" si="2"/>
        <v>26</v>
      </c>
      <c r="G55" s="33">
        <v>7</v>
      </c>
      <c r="H55" s="33">
        <v>0</v>
      </c>
      <c r="I55" s="33">
        <v>4</v>
      </c>
      <c r="J55" s="33">
        <v>3</v>
      </c>
      <c r="K55" s="33">
        <v>0</v>
      </c>
      <c r="L55" s="280">
        <v>7.1428571428571432</v>
      </c>
      <c r="M55" s="33">
        <v>19</v>
      </c>
      <c r="N55" s="33">
        <v>0</v>
      </c>
    </row>
    <row r="56" spans="1:14" ht="12" customHeight="1" x14ac:dyDescent="0.2">
      <c r="A56" s="157"/>
      <c r="B56" s="157"/>
      <c r="C56" s="32"/>
      <c r="D56" s="232"/>
      <c r="E56" s="31"/>
      <c r="F56" s="36">
        <f t="shared" si="2"/>
        <v>1</v>
      </c>
      <c r="G56" s="29">
        <f t="shared" ref="G56" si="157">IF(G55=0,0,G55/$F55)</f>
        <v>0.26923076923076922</v>
      </c>
      <c r="H56" s="29">
        <f t="shared" ref="H56" si="158">IF(H55=0,0,H55/$G55)</f>
        <v>0</v>
      </c>
      <c r="I56" s="29">
        <f t="shared" ref="I56" si="159">IF(I55=0,0,I55/$G55)</f>
        <v>0.5714285714285714</v>
      </c>
      <c r="J56" s="29">
        <f t="shared" ref="J56" si="160">IF(J55=0,0,J55/$G55)</f>
        <v>0.42857142857142855</v>
      </c>
      <c r="K56" s="29">
        <f t="shared" ref="K56" si="161">IF(K55=0,0,K55/$G55)</f>
        <v>0</v>
      </c>
      <c r="L56" s="228"/>
      <c r="M56" s="29">
        <f t="shared" ref="M56" si="162">IF(M55=0,0,M55/$F55)</f>
        <v>0.73076923076923073</v>
      </c>
      <c r="N56" s="29">
        <f t="shared" ref="N56" si="163">IF(N55=0,0,N55/$F55)</f>
        <v>0</v>
      </c>
    </row>
    <row r="57" spans="1:14" ht="12" customHeight="1" x14ac:dyDescent="0.2">
      <c r="A57" s="157"/>
      <c r="B57" s="157"/>
      <c r="C57" s="35"/>
      <c r="D57" s="231" t="s">
        <v>372</v>
      </c>
      <c r="E57" s="34"/>
      <c r="F57" s="33">
        <f t="shared" si="2"/>
        <v>4</v>
      </c>
      <c r="G57" s="33">
        <v>0</v>
      </c>
      <c r="H57" s="33">
        <v>0</v>
      </c>
      <c r="I57" s="33">
        <v>0</v>
      </c>
      <c r="J57" s="33">
        <v>0</v>
      </c>
      <c r="K57" s="33">
        <v>0</v>
      </c>
      <c r="L57" s="280" t="s">
        <v>595</v>
      </c>
      <c r="M57" s="33">
        <v>4</v>
      </c>
      <c r="N57" s="33">
        <v>0</v>
      </c>
    </row>
    <row r="58" spans="1:14" ht="12" customHeight="1" x14ac:dyDescent="0.2">
      <c r="A58" s="157"/>
      <c r="B58" s="157"/>
      <c r="C58" s="32"/>
      <c r="D58" s="232"/>
      <c r="E58" s="31"/>
      <c r="F58" s="36">
        <f t="shared" si="2"/>
        <v>1</v>
      </c>
      <c r="G58" s="29">
        <f t="shared" ref="G58" si="164">IF(G57=0,0,G57/$F57)</f>
        <v>0</v>
      </c>
      <c r="H58" s="29">
        <f t="shared" ref="H58" si="165">IF(H57=0,0,H57/$G57)</f>
        <v>0</v>
      </c>
      <c r="I58" s="29">
        <f t="shared" ref="I58" si="166">IF(I57=0,0,I57/$G57)</f>
        <v>0</v>
      </c>
      <c r="J58" s="29">
        <f t="shared" ref="J58" si="167">IF(J57=0,0,J57/$G57)</f>
        <v>0</v>
      </c>
      <c r="K58" s="29">
        <f t="shared" ref="K58" si="168">IF(K57=0,0,K57/$G57)</f>
        <v>0</v>
      </c>
      <c r="L58" s="228"/>
      <c r="M58" s="29">
        <f t="shared" ref="M58" si="169">IF(M57=0,0,M57/$F57)</f>
        <v>1</v>
      </c>
      <c r="N58" s="29">
        <f t="shared" ref="N58" si="170">IF(N57=0,0,N57/$F57)</f>
        <v>0</v>
      </c>
    </row>
    <row r="59" spans="1:14" ht="12.75" customHeight="1" x14ac:dyDescent="0.2">
      <c r="A59" s="157"/>
      <c r="B59" s="157"/>
      <c r="C59" s="35"/>
      <c r="D59" s="231" t="s">
        <v>373</v>
      </c>
      <c r="E59" s="34"/>
      <c r="F59" s="33">
        <f t="shared" si="2"/>
        <v>30</v>
      </c>
      <c r="G59" s="33">
        <v>10</v>
      </c>
      <c r="H59" s="33">
        <v>0</v>
      </c>
      <c r="I59" s="33">
        <v>4</v>
      </c>
      <c r="J59" s="33">
        <v>5</v>
      </c>
      <c r="K59" s="33">
        <v>1</v>
      </c>
      <c r="L59" s="280">
        <v>12.222222222222221</v>
      </c>
      <c r="M59" s="33">
        <v>20</v>
      </c>
      <c r="N59" s="33">
        <v>0</v>
      </c>
    </row>
    <row r="60" spans="1:14" ht="12.75" customHeight="1" x14ac:dyDescent="0.2">
      <c r="A60" s="157"/>
      <c r="B60" s="157"/>
      <c r="C60" s="32"/>
      <c r="D60" s="232"/>
      <c r="E60" s="31"/>
      <c r="F60" s="36">
        <f t="shared" si="2"/>
        <v>1</v>
      </c>
      <c r="G60" s="29">
        <f t="shared" ref="G60" si="171">IF(G59=0,0,G59/$F59)</f>
        <v>0.33333333333333331</v>
      </c>
      <c r="H60" s="29">
        <f t="shared" ref="H60" si="172">IF(H59=0,0,H59/$G59)</f>
        <v>0</v>
      </c>
      <c r="I60" s="29">
        <f t="shared" ref="I60" si="173">IF(I59=0,0,I59/$G59)</f>
        <v>0.4</v>
      </c>
      <c r="J60" s="29">
        <f t="shared" ref="J60" si="174">IF(J59=0,0,J59/$G59)</f>
        <v>0.5</v>
      </c>
      <c r="K60" s="29">
        <f t="shared" ref="K60" si="175">IF(K59=0,0,K59/$G59)</f>
        <v>0.1</v>
      </c>
      <c r="L60" s="228"/>
      <c r="M60" s="29">
        <f t="shared" ref="M60" si="176">IF(M59=0,0,M59/$F59)</f>
        <v>0.66666666666666663</v>
      </c>
      <c r="N60" s="29">
        <f t="shared" ref="N60" si="177">IF(N59=0,0,N59/$F59)</f>
        <v>0</v>
      </c>
    </row>
    <row r="61" spans="1:14" ht="12" customHeight="1" x14ac:dyDescent="0.2">
      <c r="A61" s="157"/>
      <c r="B61" s="157"/>
      <c r="C61" s="35"/>
      <c r="D61" s="231" t="s">
        <v>20</v>
      </c>
      <c r="E61" s="34"/>
      <c r="F61" s="33">
        <f t="shared" si="2"/>
        <v>16</v>
      </c>
      <c r="G61" s="33">
        <v>1</v>
      </c>
      <c r="H61" s="33">
        <v>0</v>
      </c>
      <c r="I61" s="33">
        <v>0</v>
      </c>
      <c r="J61" s="33">
        <v>0</v>
      </c>
      <c r="K61" s="33">
        <v>1</v>
      </c>
      <c r="L61" s="280" t="s">
        <v>595</v>
      </c>
      <c r="M61" s="33">
        <v>15</v>
      </c>
      <c r="N61" s="33">
        <v>0</v>
      </c>
    </row>
    <row r="62" spans="1:14" ht="12" customHeight="1" x14ac:dyDescent="0.2">
      <c r="A62" s="157"/>
      <c r="B62" s="157"/>
      <c r="C62" s="32"/>
      <c r="D62" s="232"/>
      <c r="E62" s="31"/>
      <c r="F62" s="36">
        <f t="shared" si="2"/>
        <v>1</v>
      </c>
      <c r="G62" s="29">
        <f t="shared" ref="G62" si="178">IF(G61=0,0,G61/$F61)</f>
        <v>6.25E-2</v>
      </c>
      <c r="H62" s="29">
        <f t="shared" ref="H62" si="179">IF(H61=0,0,H61/$G61)</f>
        <v>0</v>
      </c>
      <c r="I62" s="29">
        <f t="shared" ref="I62" si="180">IF(I61=0,0,I61/$G61)</f>
        <v>0</v>
      </c>
      <c r="J62" s="29">
        <f t="shared" ref="J62" si="181">IF(J61=0,0,J61/$G61)</f>
        <v>0</v>
      </c>
      <c r="K62" s="29">
        <f t="shared" ref="K62" si="182">IF(K61=0,0,K61/$G61)</f>
        <v>1</v>
      </c>
      <c r="L62" s="228"/>
      <c r="M62" s="29">
        <f t="shared" ref="M62" si="183">IF(M61=0,0,M61/$F61)</f>
        <v>0.9375</v>
      </c>
      <c r="N62" s="29">
        <f t="shared" ref="N62" si="184">IF(N61=0,0,N61/$F61)</f>
        <v>0</v>
      </c>
    </row>
    <row r="63" spans="1:14" ht="12" customHeight="1" x14ac:dyDescent="0.2">
      <c r="A63" s="157"/>
      <c r="B63" s="157"/>
      <c r="C63" s="35"/>
      <c r="D63" s="231" t="s">
        <v>374</v>
      </c>
      <c r="E63" s="34"/>
      <c r="F63" s="33">
        <f t="shared" si="2"/>
        <v>8</v>
      </c>
      <c r="G63" s="33">
        <v>5</v>
      </c>
      <c r="H63" s="33">
        <v>0</v>
      </c>
      <c r="I63" s="33">
        <v>3</v>
      </c>
      <c r="J63" s="33">
        <v>0</v>
      </c>
      <c r="K63" s="33">
        <v>2</v>
      </c>
      <c r="L63" s="280">
        <v>5</v>
      </c>
      <c r="M63" s="33">
        <v>3</v>
      </c>
      <c r="N63" s="33">
        <v>0</v>
      </c>
    </row>
    <row r="64" spans="1:14" ht="12" customHeight="1" x14ac:dyDescent="0.2">
      <c r="A64" s="157"/>
      <c r="B64" s="157"/>
      <c r="C64" s="32"/>
      <c r="D64" s="232"/>
      <c r="E64" s="31"/>
      <c r="F64" s="36">
        <f t="shared" si="2"/>
        <v>1</v>
      </c>
      <c r="G64" s="29">
        <f t="shared" ref="G64" si="185">IF(G63=0,0,G63/$F63)</f>
        <v>0.625</v>
      </c>
      <c r="H64" s="29">
        <f t="shared" ref="H64" si="186">IF(H63=0,0,H63/$G63)</f>
        <v>0</v>
      </c>
      <c r="I64" s="29">
        <f t="shared" ref="I64" si="187">IF(I63=0,0,I63/$G63)</f>
        <v>0.6</v>
      </c>
      <c r="J64" s="29">
        <f t="shared" ref="J64" si="188">IF(J63=0,0,J63/$G63)</f>
        <v>0</v>
      </c>
      <c r="K64" s="29">
        <f t="shared" ref="K64" si="189">IF(K63=0,0,K63/$G63)</f>
        <v>0.4</v>
      </c>
      <c r="L64" s="228"/>
      <c r="M64" s="29">
        <f t="shared" ref="M64" si="190">IF(M63=0,0,M63/$F63)</f>
        <v>0.375</v>
      </c>
      <c r="N64" s="29">
        <f t="shared" ref="N64" si="191">IF(N63=0,0,N63/$F63)</f>
        <v>0</v>
      </c>
    </row>
    <row r="65" spans="1:14" ht="12" customHeight="1" x14ac:dyDescent="0.2">
      <c r="A65" s="157"/>
      <c r="B65" s="157"/>
      <c r="C65" s="35"/>
      <c r="D65" s="231" t="s">
        <v>375</v>
      </c>
      <c r="E65" s="34"/>
      <c r="F65" s="33">
        <f t="shared" si="2"/>
        <v>13</v>
      </c>
      <c r="G65" s="33">
        <v>2</v>
      </c>
      <c r="H65" s="33">
        <v>0</v>
      </c>
      <c r="I65" s="33">
        <v>1</v>
      </c>
      <c r="J65" s="33">
        <v>1</v>
      </c>
      <c r="K65" s="33">
        <v>0</v>
      </c>
      <c r="L65" s="280">
        <v>7.5</v>
      </c>
      <c r="M65" s="33">
        <v>10</v>
      </c>
      <c r="N65" s="33">
        <v>1</v>
      </c>
    </row>
    <row r="66" spans="1:14" ht="12" customHeight="1" x14ac:dyDescent="0.2">
      <c r="A66" s="157"/>
      <c r="B66" s="157"/>
      <c r="C66" s="32"/>
      <c r="D66" s="232"/>
      <c r="E66" s="31"/>
      <c r="F66" s="36">
        <f t="shared" si="2"/>
        <v>1</v>
      </c>
      <c r="G66" s="29">
        <f t="shared" ref="G66" si="192">IF(G65=0,0,G65/$F65)</f>
        <v>0.15384615384615385</v>
      </c>
      <c r="H66" s="29">
        <f t="shared" ref="H66" si="193">IF(H65=0,0,H65/$G65)</f>
        <v>0</v>
      </c>
      <c r="I66" s="29">
        <f t="shared" ref="I66" si="194">IF(I65=0,0,I65/$G65)</f>
        <v>0.5</v>
      </c>
      <c r="J66" s="29">
        <f t="shared" ref="J66" si="195">IF(J65=0,0,J65/$G65)</f>
        <v>0.5</v>
      </c>
      <c r="K66" s="29">
        <f t="shared" ref="K66" si="196">IF(K65=0,0,K65/$G65)</f>
        <v>0</v>
      </c>
      <c r="L66" s="228"/>
      <c r="M66" s="29">
        <f t="shared" ref="M66" si="197">IF(M65=0,0,M65/$F65)</f>
        <v>0.76923076923076927</v>
      </c>
      <c r="N66" s="29">
        <f t="shared" ref="N66" si="198">IF(N65=0,0,N65/$F65)</f>
        <v>7.6923076923076927E-2</v>
      </c>
    </row>
    <row r="67" spans="1:14" ht="12" customHeight="1" x14ac:dyDescent="0.2">
      <c r="A67" s="157"/>
      <c r="B67" s="157"/>
      <c r="C67" s="35"/>
      <c r="D67" s="231" t="s">
        <v>376</v>
      </c>
      <c r="E67" s="34"/>
      <c r="F67" s="33">
        <f t="shared" si="2"/>
        <v>7</v>
      </c>
      <c r="G67" s="33">
        <v>2</v>
      </c>
      <c r="H67" s="33">
        <v>0</v>
      </c>
      <c r="I67" s="33">
        <v>2</v>
      </c>
      <c r="J67" s="33">
        <v>0</v>
      </c>
      <c r="K67" s="33">
        <v>0</v>
      </c>
      <c r="L67" s="280">
        <v>6.5</v>
      </c>
      <c r="M67" s="33">
        <v>5</v>
      </c>
      <c r="N67" s="33">
        <v>0</v>
      </c>
    </row>
    <row r="68" spans="1:14" ht="12" customHeight="1" x14ac:dyDescent="0.2">
      <c r="A68" s="157"/>
      <c r="B68" s="158"/>
      <c r="C68" s="32"/>
      <c r="D68" s="232"/>
      <c r="E68" s="31"/>
      <c r="F68" s="36">
        <f t="shared" si="2"/>
        <v>1</v>
      </c>
      <c r="G68" s="29">
        <f t="shared" ref="G68" si="199">IF(G67=0,0,G67/$F67)</f>
        <v>0.2857142857142857</v>
      </c>
      <c r="H68" s="29">
        <f t="shared" ref="H68" si="200">IF(H67=0,0,H67/$G67)</f>
        <v>0</v>
      </c>
      <c r="I68" s="29">
        <f t="shared" ref="I68" si="201">IF(I67=0,0,I67/$G67)</f>
        <v>1</v>
      </c>
      <c r="J68" s="29">
        <f t="shared" ref="J68" si="202">IF(J67=0,0,J67/$G67)</f>
        <v>0</v>
      </c>
      <c r="K68" s="29">
        <f t="shared" ref="K68" si="203">IF(K67=0,0,K67/$G67)</f>
        <v>0</v>
      </c>
      <c r="L68" s="228"/>
      <c r="M68" s="29">
        <f t="shared" ref="M68" si="204">IF(M67=0,0,M67/$F67)</f>
        <v>0.7142857142857143</v>
      </c>
      <c r="N68" s="29">
        <f t="shared" ref="N68" si="205">IF(N67=0,0,N67/$F67)</f>
        <v>0</v>
      </c>
    </row>
    <row r="69" spans="1:14" ht="12" customHeight="1" x14ac:dyDescent="0.2">
      <c r="A69" s="157"/>
      <c r="B69" s="156" t="s">
        <v>16</v>
      </c>
      <c r="C69" s="35"/>
      <c r="D69" s="231" t="s">
        <v>15</v>
      </c>
      <c r="E69" s="34"/>
      <c r="F69" s="33">
        <f t="shared" si="2"/>
        <v>518</v>
      </c>
      <c r="G69" s="33">
        <f>SUM(G71,G73,G75,G77,G79,G81,G83,G85,G87,G89,G91,G93,G95,G97,G99)</f>
        <v>226</v>
      </c>
      <c r="H69" s="33">
        <f>SUM(H71,H73,H75,H77,H79,H81,H83,H85,H87,H89,H91,H93,H95,H97,H99)</f>
        <v>1</v>
      </c>
      <c r="I69" s="33">
        <f>SUM(I71,I73,I75,I77,I79,I81,I83,I85,I87,I89,I91,I93,I95,I97,I99)</f>
        <v>110</v>
      </c>
      <c r="J69" s="33">
        <f>SUM(J71,J73,J75,J77,J79,J81,J83,J85,J87,J89,J91,J93,J95,J97,J99)</f>
        <v>75</v>
      </c>
      <c r="K69" s="33">
        <f>SUM(K71,K73,K75,K77,K79,K81,K83,K85,K87,K89,K91,K93,K95,K97,K99)</f>
        <v>40</v>
      </c>
      <c r="L69" s="280">
        <v>7.2096774190000001</v>
      </c>
      <c r="M69" s="33">
        <f>SUM(M71,M73,M75,M77,M79,M81,M83,M85,M87,M89,M91,M93,M95,M97,M99)</f>
        <v>281</v>
      </c>
      <c r="N69" s="33">
        <f>SUM(N71,N73,N75,N77,N79,N81,N83,N85,N87,N89,N91,N93,N95,N97,N99)</f>
        <v>11</v>
      </c>
    </row>
    <row r="70" spans="1:14" ht="12" customHeight="1" x14ac:dyDescent="0.2">
      <c r="A70" s="157"/>
      <c r="B70" s="157"/>
      <c r="C70" s="32"/>
      <c r="D70" s="232"/>
      <c r="E70" s="31"/>
      <c r="F70" s="36">
        <f t="shared" si="2"/>
        <v>1</v>
      </c>
      <c r="G70" s="29">
        <f t="shared" ref="G70" si="206">IF(G69=0,0,G69/$F69)</f>
        <v>0.43629343629343631</v>
      </c>
      <c r="H70" s="29">
        <f t="shared" ref="H70" si="207">IF(H69=0,0,H69/$G69)</f>
        <v>4.4247787610619468E-3</v>
      </c>
      <c r="I70" s="29">
        <f t="shared" ref="I70" si="208">IF(I69=0,0,I69/$G69)</f>
        <v>0.48672566371681414</v>
      </c>
      <c r="J70" s="29">
        <f t="shared" ref="J70" si="209">IF(J69=0,0,J69/$G69)</f>
        <v>0.33185840707964603</v>
      </c>
      <c r="K70" s="29">
        <f t="shared" ref="K70" si="210">IF(K69=0,0,K69/$G69)</f>
        <v>0.17699115044247787</v>
      </c>
      <c r="L70" s="228"/>
      <c r="M70" s="29">
        <f t="shared" ref="M70" si="211">IF(M69=0,0,M69/$F69)</f>
        <v>0.5424710424710425</v>
      </c>
      <c r="N70" s="29">
        <f t="shared" ref="N70" si="212">IF(N69=0,0,N69/$F69)</f>
        <v>2.1235521235521235E-2</v>
      </c>
    </row>
    <row r="71" spans="1:14" ht="12" customHeight="1" x14ac:dyDescent="0.2">
      <c r="A71" s="157"/>
      <c r="B71" s="157"/>
      <c r="C71" s="35"/>
      <c r="D71" s="231" t="s">
        <v>117</v>
      </c>
      <c r="E71" s="34"/>
      <c r="F71" s="33">
        <f t="shared" si="2"/>
        <v>4</v>
      </c>
      <c r="G71" s="33">
        <v>1</v>
      </c>
      <c r="H71" s="33">
        <v>0</v>
      </c>
      <c r="I71" s="33">
        <v>1</v>
      </c>
      <c r="J71" s="33">
        <v>0</v>
      </c>
      <c r="K71" s="33">
        <v>0</v>
      </c>
      <c r="L71" s="280">
        <v>5</v>
      </c>
      <c r="M71" s="33">
        <v>3</v>
      </c>
      <c r="N71" s="33">
        <v>0</v>
      </c>
    </row>
    <row r="72" spans="1:14" ht="12" customHeight="1" x14ac:dyDescent="0.2">
      <c r="A72" s="157"/>
      <c r="B72" s="157"/>
      <c r="C72" s="32"/>
      <c r="D72" s="232"/>
      <c r="E72" s="31"/>
      <c r="F72" s="36">
        <f t="shared" si="2"/>
        <v>1</v>
      </c>
      <c r="G72" s="29">
        <f t="shared" ref="G72" si="213">IF(G71=0,0,G71/$F71)</f>
        <v>0.25</v>
      </c>
      <c r="H72" s="29">
        <f t="shared" ref="H72" si="214">IF(H71=0,0,H71/$G71)</f>
        <v>0</v>
      </c>
      <c r="I72" s="29">
        <f t="shared" ref="I72" si="215">IF(I71=0,0,I71/$G71)</f>
        <v>1</v>
      </c>
      <c r="J72" s="29">
        <f t="shared" ref="J72" si="216">IF(J71=0,0,J71/$G71)</f>
        <v>0</v>
      </c>
      <c r="K72" s="29">
        <f t="shared" ref="K72" si="217">IF(K71=0,0,K71/$G71)</f>
        <v>0</v>
      </c>
      <c r="L72" s="228"/>
      <c r="M72" s="29">
        <f t="shared" ref="M72" si="218">IF(M71=0,0,M71/$F71)</f>
        <v>0.75</v>
      </c>
      <c r="N72" s="29">
        <f t="shared" ref="N72" si="219">IF(N71=0,0,N71/$F71)</f>
        <v>0</v>
      </c>
    </row>
    <row r="73" spans="1:14" ht="12" customHeight="1" x14ac:dyDescent="0.2">
      <c r="A73" s="157"/>
      <c r="B73" s="157"/>
      <c r="C73" s="35"/>
      <c r="D73" s="231" t="s">
        <v>13</v>
      </c>
      <c r="E73" s="34"/>
      <c r="F73" s="33">
        <f t="shared" si="2"/>
        <v>41</v>
      </c>
      <c r="G73" s="33">
        <v>20</v>
      </c>
      <c r="H73" s="33">
        <v>0</v>
      </c>
      <c r="I73" s="33">
        <v>9</v>
      </c>
      <c r="J73" s="33">
        <v>3</v>
      </c>
      <c r="K73" s="33">
        <v>8</v>
      </c>
      <c r="L73" s="280">
        <v>6.25</v>
      </c>
      <c r="M73" s="33">
        <v>20</v>
      </c>
      <c r="N73" s="33">
        <v>1</v>
      </c>
    </row>
    <row r="74" spans="1:14" ht="12" customHeight="1" x14ac:dyDescent="0.2">
      <c r="A74" s="157"/>
      <c r="B74" s="157"/>
      <c r="C74" s="32"/>
      <c r="D74" s="232"/>
      <c r="E74" s="31"/>
      <c r="F74" s="36">
        <f t="shared" si="2"/>
        <v>1</v>
      </c>
      <c r="G74" s="29">
        <f t="shared" ref="G74" si="220">IF(G73=0,0,G73/$F73)</f>
        <v>0.48780487804878048</v>
      </c>
      <c r="H74" s="29">
        <f t="shared" ref="H74" si="221">IF(H73=0,0,H73/$G73)</f>
        <v>0</v>
      </c>
      <c r="I74" s="29">
        <f t="shared" ref="I74" si="222">IF(I73=0,0,I73/$G73)</f>
        <v>0.45</v>
      </c>
      <c r="J74" s="29">
        <f t="shared" ref="J74" si="223">IF(J73=0,0,J73/$G73)</f>
        <v>0.15</v>
      </c>
      <c r="K74" s="29">
        <f t="shared" ref="K74" si="224">IF(K73=0,0,K73/$G73)</f>
        <v>0.4</v>
      </c>
      <c r="L74" s="228"/>
      <c r="M74" s="29">
        <f t="shared" ref="M74" si="225">IF(M73=0,0,M73/$F73)</f>
        <v>0.48780487804878048</v>
      </c>
      <c r="N74" s="29">
        <f t="shared" ref="N74" si="226">IF(N73=0,0,N73/$F73)</f>
        <v>2.4390243902439025E-2</v>
      </c>
    </row>
    <row r="75" spans="1:14" ht="12" customHeight="1" x14ac:dyDescent="0.2">
      <c r="A75" s="157"/>
      <c r="B75" s="157"/>
      <c r="C75" s="35"/>
      <c r="D75" s="231" t="s">
        <v>12</v>
      </c>
      <c r="E75" s="34"/>
      <c r="F75" s="33">
        <f t="shared" ref="F75:F100" si="227">SUM(G75,M75,N75)</f>
        <v>13</v>
      </c>
      <c r="G75" s="33">
        <v>5</v>
      </c>
      <c r="H75" s="33">
        <v>0</v>
      </c>
      <c r="I75" s="33">
        <v>2</v>
      </c>
      <c r="J75" s="33">
        <v>2</v>
      </c>
      <c r="K75" s="33">
        <v>1</v>
      </c>
      <c r="L75" s="280">
        <v>7.5</v>
      </c>
      <c r="M75" s="33">
        <v>7</v>
      </c>
      <c r="N75" s="33">
        <v>1</v>
      </c>
    </row>
    <row r="76" spans="1:14" ht="12" customHeight="1" x14ac:dyDescent="0.2">
      <c r="A76" s="157"/>
      <c r="B76" s="157"/>
      <c r="C76" s="32"/>
      <c r="D76" s="232"/>
      <c r="E76" s="31"/>
      <c r="F76" s="36">
        <f t="shared" si="227"/>
        <v>1</v>
      </c>
      <c r="G76" s="29">
        <f t="shared" ref="G76" si="228">IF(G75=0,0,G75/$F75)</f>
        <v>0.38461538461538464</v>
      </c>
      <c r="H76" s="29">
        <f t="shared" ref="H76" si="229">IF(H75=0,0,H75/$G75)</f>
        <v>0</v>
      </c>
      <c r="I76" s="29">
        <f t="shared" ref="I76" si="230">IF(I75=0,0,I75/$G75)</f>
        <v>0.4</v>
      </c>
      <c r="J76" s="29">
        <f t="shared" ref="J76" si="231">IF(J75=0,0,J75/$G75)</f>
        <v>0.4</v>
      </c>
      <c r="K76" s="29">
        <f t="shared" ref="K76" si="232">IF(K75=0,0,K75/$G75)</f>
        <v>0.2</v>
      </c>
      <c r="L76" s="228"/>
      <c r="M76" s="29">
        <f t="shared" ref="M76" si="233">IF(M75=0,0,M75/$F75)</f>
        <v>0.53846153846153844</v>
      </c>
      <c r="N76" s="29">
        <f t="shared" ref="N76" si="234">IF(N75=0,0,N75/$F75)</f>
        <v>7.6923076923076927E-2</v>
      </c>
    </row>
    <row r="77" spans="1:14" ht="12" customHeight="1" x14ac:dyDescent="0.2">
      <c r="A77" s="157"/>
      <c r="B77" s="157"/>
      <c r="C77" s="35"/>
      <c r="D77" s="231" t="s">
        <v>11</v>
      </c>
      <c r="E77" s="34"/>
      <c r="F77" s="33">
        <f t="shared" si="227"/>
        <v>13</v>
      </c>
      <c r="G77" s="33">
        <v>6</v>
      </c>
      <c r="H77" s="33">
        <v>0</v>
      </c>
      <c r="I77" s="33">
        <v>3</v>
      </c>
      <c r="J77" s="33">
        <v>3</v>
      </c>
      <c r="K77" s="33">
        <v>0</v>
      </c>
      <c r="L77" s="280">
        <v>7.5</v>
      </c>
      <c r="M77" s="33">
        <v>7</v>
      </c>
      <c r="N77" s="33">
        <v>0</v>
      </c>
    </row>
    <row r="78" spans="1:14" ht="12" customHeight="1" x14ac:dyDescent="0.2">
      <c r="A78" s="157"/>
      <c r="B78" s="157"/>
      <c r="C78" s="32"/>
      <c r="D78" s="232"/>
      <c r="E78" s="31"/>
      <c r="F78" s="36">
        <f t="shared" si="227"/>
        <v>1</v>
      </c>
      <c r="G78" s="29">
        <f t="shared" ref="G78" si="235">IF(G77=0,0,G77/$F77)</f>
        <v>0.46153846153846156</v>
      </c>
      <c r="H78" s="29">
        <f t="shared" ref="H78" si="236">IF(H77=0,0,H77/$G77)</f>
        <v>0</v>
      </c>
      <c r="I78" s="29">
        <f t="shared" ref="I78" si="237">IF(I77=0,0,I77/$G77)</f>
        <v>0.5</v>
      </c>
      <c r="J78" s="29">
        <f t="shared" ref="J78" si="238">IF(J77=0,0,J77/$G77)</f>
        <v>0.5</v>
      </c>
      <c r="K78" s="29">
        <f t="shared" ref="K78" si="239">IF(K77=0,0,K77/$G77)</f>
        <v>0</v>
      </c>
      <c r="L78" s="228"/>
      <c r="M78" s="29">
        <f t="shared" ref="M78" si="240">IF(M77=0,0,M77/$F77)</f>
        <v>0.53846153846153844</v>
      </c>
      <c r="N78" s="29">
        <f t="shared" ref="N78" si="241">IF(N77=0,0,N77/$F77)</f>
        <v>0</v>
      </c>
    </row>
    <row r="79" spans="1:14" ht="12" customHeight="1" x14ac:dyDescent="0.2">
      <c r="A79" s="157"/>
      <c r="B79" s="157"/>
      <c r="C79" s="35"/>
      <c r="D79" s="231" t="s">
        <v>10</v>
      </c>
      <c r="E79" s="34"/>
      <c r="F79" s="33">
        <f t="shared" si="227"/>
        <v>34</v>
      </c>
      <c r="G79" s="33">
        <v>9</v>
      </c>
      <c r="H79" s="33">
        <v>0</v>
      </c>
      <c r="I79" s="33">
        <v>6</v>
      </c>
      <c r="J79" s="33">
        <v>1</v>
      </c>
      <c r="K79" s="33">
        <v>2</v>
      </c>
      <c r="L79" s="280">
        <v>5.7142857142857144</v>
      </c>
      <c r="M79" s="33">
        <v>25</v>
      </c>
      <c r="N79" s="33">
        <v>0</v>
      </c>
    </row>
    <row r="80" spans="1:14" ht="12" customHeight="1" x14ac:dyDescent="0.2">
      <c r="A80" s="157"/>
      <c r="B80" s="157"/>
      <c r="C80" s="32"/>
      <c r="D80" s="232"/>
      <c r="E80" s="31"/>
      <c r="F80" s="36">
        <f t="shared" si="227"/>
        <v>1</v>
      </c>
      <c r="G80" s="29">
        <f t="shared" ref="G80" si="242">IF(G79=0,0,G79/$F79)</f>
        <v>0.26470588235294118</v>
      </c>
      <c r="H80" s="29">
        <f t="shared" ref="H80" si="243">IF(H79=0,0,H79/$G79)</f>
        <v>0</v>
      </c>
      <c r="I80" s="29">
        <f t="shared" ref="I80" si="244">IF(I79=0,0,I79/$G79)</f>
        <v>0.66666666666666663</v>
      </c>
      <c r="J80" s="29">
        <f t="shared" ref="J80" si="245">IF(J79=0,0,J79/$G79)</f>
        <v>0.1111111111111111</v>
      </c>
      <c r="K80" s="29">
        <f t="shared" ref="K80" si="246">IF(K79=0,0,K79/$G79)</f>
        <v>0.22222222222222221</v>
      </c>
      <c r="L80" s="228"/>
      <c r="M80" s="29">
        <f t="shared" ref="M80" si="247">IF(M79=0,0,M79/$F79)</f>
        <v>0.73529411764705888</v>
      </c>
      <c r="N80" s="29">
        <f t="shared" ref="N80" si="248">IF(N79=0,0,N79/$F79)</f>
        <v>0</v>
      </c>
    </row>
    <row r="81" spans="1:14" ht="12" customHeight="1" x14ac:dyDescent="0.2">
      <c r="A81" s="157"/>
      <c r="B81" s="157"/>
      <c r="C81" s="35"/>
      <c r="D81" s="231" t="s">
        <v>9</v>
      </c>
      <c r="E81" s="34"/>
      <c r="F81" s="33">
        <f t="shared" si="227"/>
        <v>108</v>
      </c>
      <c r="G81" s="33">
        <v>42</v>
      </c>
      <c r="H81" s="33">
        <v>1</v>
      </c>
      <c r="I81" s="33">
        <v>18</v>
      </c>
      <c r="J81" s="33">
        <v>18</v>
      </c>
      <c r="K81" s="33">
        <v>5</v>
      </c>
      <c r="L81" s="280">
        <v>7.4324324324324325</v>
      </c>
      <c r="M81" s="33">
        <v>61</v>
      </c>
      <c r="N81" s="33">
        <v>5</v>
      </c>
    </row>
    <row r="82" spans="1:14" ht="12" customHeight="1" x14ac:dyDescent="0.2">
      <c r="A82" s="157"/>
      <c r="B82" s="157"/>
      <c r="C82" s="32"/>
      <c r="D82" s="232"/>
      <c r="E82" s="31"/>
      <c r="F82" s="36">
        <f t="shared" si="227"/>
        <v>1</v>
      </c>
      <c r="G82" s="29">
        <f t="shared" ref="G82" si="249">IF(G81=0,0,G81/$F81)</f>
        <v>0.3888888888888889</v>
      </c>
      <c r="H82" s="29">
        <f t="shared" ref="H82" si="250">IF(H81=0,0,H81/$G81)</f>
        <v>2.3809523809523808E-2</v>
      </c>
      <c r="I82" s="29">
        <f t="shared" ref="I82" si="251">IF(I81=0,0,I81/$G81)</f>
        <v>0.42857142857142855</v>
      </c>
      <c r="J82" s="29">
        <f t="shared" ref="J82" si="252">IF(J81=0,0,J81/$G81)</f>
        <v>0.42857142857142855</v>
      </c>
      <c r="K82" s="29">
        <f t="shared" ref="K82" si="253">IF(K81=0,0,K81/$G81)</f>
        <v>0.11904761904761904</v>
      </c>
      <c r="L82" s="228"/>
      <c r="M82" s="29">
        <f t="shared" ref="M82" si="254">IF(M81=0,0,M81/$F81)</f>
        <v>0.56481481481481477</v>
      </c>
      <c r="N82" s="29">
        <f t="shared" ref="N82" si="255">IF(N81=0,0,N81/$F81)</f>
        <v>4.6296296296296294E-2</v>
      </c>
    </row>
    <row r="83" spans="1:14" ht="12" customHeight="1" x14ac:dyDescent="0.2">
      <c r="A83" s="157"/>
      <c r="B83" s="157"/>
      <c r="C83" s="35"/>
      <c r="D83" s="231" t="s">
        <v>8</v>
      </c>
      <c r="E83" s="34"/>
      <c r="F83" s="33">
        <f t="shared" si="227"/>
        <v>20</v>
      </c>
      <c r="G83" s="33">
        <v>15</v>
      </c>
      <c r="H83" s="33">
        <v>0</v>
      </c>
      <c r="I83" s="33">
        <v>7</v>
      </c>
      <c r="J83" s="33">
        <v>5</v>
      </c>
      <c r="K83" s="33">
        <v>3</v>
      </c>
      <c r="L83" s="280">
        <v>7.25</v>
      </c>
      <c r="M83" s="33">
        <v>5</v>
      </c>
      <c r="N83" s="33">
        <v>0</v>
      </c>
    </row>
    <row r="84" spans="1:14" ht="12" customHeight="1" x14ac:dyDescent="0.2">
      <c r="A84" s="157"/>
      <c r="B84" s="157"/>
      <c r="C84" s="32"/>
      <c r="D84" s="232"/>
      <c r="E84" s="31"/>
      <c r="F84" s="36">
        <f t="shared" si="227"/>
        <v>1</v>
      </c>
      <c r="G84" s="29">
        <f t="shared" ref="G84" si="256">IF(G83=0,0,G83/$F83)</f>
        <v>0.75</v>
      </c>
      <c r="H84" s="29">
        <f t="shared" ref="H84" si="257">IF(H83=0,0,H83/$G83)</f>
        <v>0</v>
      </c>
      <c r="I84" s="29">
        <f t="shared" ref="I84" si="258">IF(I83=0,0,I83/$G83)</f>
        <v>0.46666666666666667</v>
      </c>
      <c r="J84" s="29">
        <f t="shared" ref="J84" si="259">IF(J83=0,0,J83/$G83)</f>
        <v>0.33333333333333331</v>
      </c>
      <c r="K84" s="29">
        <f t="shared" ref="K84" si="260">IF(K83=0,0,K83/$G83)</f>
        <v>0.2</v>
      </c>
      <c r="L84" s="228"/>
      <c r="M84" s="29">
        <f t="shared" ref="M84" si="261">IF(M83=0,0,M83/$F83)</f>
        <v>0.25</v>
      </c>
      <c r="N84" s="29">
        <f t="shared" ref="N84" si="262">IF(N83=0,0,N83/$F83)</f>
        <v>0</v>
      </c>
    </row>
    <row r="85" spans="1:14" ht="12" customHeight="1" x14ac:dyDescent="0.2">
      <c r="A85" s="157"/>
      <c r="B85" s="157"/>
      <c r="C85" s="35"/>
      <c r="D85" s="231" t="s">
        <v>7</v>
      </c>
      <c r="E85" s="34"/>
      <c r="F85" s="33">
        <f t="shared" si="227"/>
        <v>8</v>
      </c>
      <c r="G85" s="33">
        <v>2</v>
      </c>
      <c r="H85" s="33">
        <v>0</v>
      </c>
      <c r="I85" s="33">
        <v>1</v>
      </c>
      <c r="J85" s="33">
        <v>1</v>
      </c>
      <c r="K85" s="33">
        <v>0</v>
      </c>
      <c r="L85" s="280">
        <v>8.5</v>
      </c>
      <c r="M85" s="33">
        <v>5</v>
      </c>
      <c r="N85" s="33">
        <v>1</v>
      </c>
    </row>
    <row r="86" spans="1:14" ht="12" customHeight="1" x14ac:dyDescent="0.2">
      <c r="A86" s="157"/>
      <c r="B86" s="157"/>
      <c r="C86" s="32"/>
      <c r="D86" s="232"/>
      <c r="E86" s="31"/>
      <c r="F86" s="36">
        <f t="shared" si="227"/>
        <v>1</v>
      </c>
      <c r="G86" s="29">
        <f t="shared" ref="G86" si="263">IF(G85=0,0,G85/$F85)</f>
        <v>0.25</v>
      </c>
      <c r="H86" s="29">
        <f t="shared" ref="H86" si="264">IF(H85=0,0,H85/$G85)</f>
        <v>0</v>
      </c>
      <c r="I86" s="29">
        <f t="shared" ref="I86" si="265">IF(I85=0,0,I85/$G85)</f>
        <v>0.5</v>
      </c>
      <c r="J86" s="29">
        <f t="shared" ref="J86" si="266">IF(J85=0,0,J85/$G85)</f>
        <v>0.5</v>
      </c>
      <c r="K86" s="29">
        <f t="shared" ref="K86" si="267">IF(K85=0,0,K85/$G85)</f>
        <v>0</v>
      </c>
      <c r="L86" s="228"/>
      <c r="M86" s="29">
        <f t="shared" ref="M86" si="268">IF(M85=0,0,M85/$F85)</f>
        <v>0.625</v>
      </c>
      <c r="N86" s="29">
        <f t="shared" ref="N86" si="269">IF(N85=0,0,N85/$F85)</f>
        <v>0.125</v>
      </c>
    </row>
    <row r="87" spans="1:14" ht="13.5" customHeight="1" x14ac:dyDescent="0.2">
      <c r="A87" s="157"/>
      <c r="B87" s="157"/>
      <c r="C87" s="35"/>
      <c r="D87" s="248" t="s">
        <v>116</v>
      </c>
      <c r="E87" s="34"/>
      <c r="F87" s="33">
        <f t="shared" si="227"/>
        <v>10</v>
      </c>
      <c r="G87" s="33">
        <v>5</v>
      </c>
      <c r="H87" s="33">
        <v>0</v>
      </c>
      <c r="I87" s="33">
        <v>2</v>
      </c>
      <c r="J87" s="33">
        <v>3</v>
      </c>
      <c r="K87" s="33">
        <v>0</v>
      </c>
      <c r="L87" s="280">
        <v>8.4</v>
      </c>
      <c r="M87" s="33">
        <v>5</v>
      </c>
      <c r="N87" s="33">
        <v>0</v>
      </c>
    </row>
    <row r="88" spans="1:14" ht="13.5" customHeight="1" x14ac:dyDescent="0.2">
      <c r="A88" s="157"/>
      <c r="B88" s="157"/>
      <c r="C88" s="32"/>
      <c r="D88" s="232"/>
      <c r="E88" s="31"/>
      <c r="F88" s="36">
        <f t="shared" si="227"/>
        <v>1</v>
      </c>
      <c r="G88" s="29">
        <f t="shared" ref="G88" si="270">IF(G87=0,0,G87/$F87)</f>
        <v>0.5</v>
      </c>
      <c r="H88" s="29">
        <f t="shared" ref="H88" si="271">IF(H87=0,0,H87/$G87)</f>
        <v>0</v>
      </c>
      <c r="I88" s="29">
        <f t="shared" ref="I88" si="272">IF(I87=0,0,I87/$G87)</f>
        <v>0.4</v>
      </c>
      <c r="J88" s="29">
        <f t="shared" ref="J88" si="273">IF(J87=0,0,J87/$G87)</f>
        <v>0.6</v>
      </c>
      <c r="K88" s="29">
        <f t="shared" ref="K88" si="274">IF(K87=0,0,K87/$G87)</f>
        <v>0</v>
      </c>
      <c r="L88" s="228"/>
      <c r="M88" s="29">
        <f t="shared" ref="M88" si="275">IF(M87=0,0,M87/$F87)</f>
        <v>0.5</v>
      </c>
      <c r="N88" s="29">
        <f t="shared" ref="N88" si="276">IF(N87=0,0,N87/$F87)</f>
        <v>0</v>
      </c>
    </row>
    <row r="89" spans="1:14" ht="12" customHeight="1" x14ac:dyDescent="0.2">
      <c r="A89" s="157"/>
      <c r="B89" s="157"/>
      <c r="C89" s="35"/>
      <c r="D89" s="231" t="s">
        <v>5</v>
      </c>
      <c r="E89" s="34"/>
      <c r="F89" s="33">
        <f t="shared" si="227"/>
        <v>20</v>
      </c>
      <c r="G89" s="33">
        <v>7</v>
      </c>
      <c r="H89" s="33">
        <v>0</v>
      </c>
      <c r="I89" s="33">
        <v>1</v>
      </c>
      <c r="J89" s="33">
        <v>1</v>
      </c>
      <c r="K89" s="33">
        <v>5</v>
      </c>
      <c r="L89" s="280">
        <v>12.5</v>
      </c>
      <c r="M89" s="33">
        <v>13</v>
      </c>
      <c r="N89" s="33">
        <v>0</v>
      </c>
    </row>
    <row r="90" spans="1:14" ht="12" customHeight="1" x14ac:dyDescent="0.2">
      <c r="A90" s="157"/>
      <c r="B90" s="157"/>
      <c r="C90" s="32"/>
      <c r="D90" s="232"/>
      <c r="E90" s="31"/>
      <c r="F90" s="36">
        <f t="shared" si="227"/>
        <v>1</v>
      </c>
      <c r="G90" s="29">
        <f t="shared" ref="G90" si="277">IF(G89=0,0,G89/$F89)</f>
        <v>0.35</v>
      </c>
      <c r="H90" s="29">
        <f t="shared" ref="H90" si="278">IF(H89=0,0,H89/$G89)</f>
        <v>0</v>
      </c>
      <c r="I90" s="29">
        <f t="shared" ref="I90" si="279">IF(I89=0,0,I89/$G89)</f>
        <v>0.14285714285714285</v>
      </c>
      <c r="J90" s="29">
        <f t="shared" ref="J90" si="280">IF(J89=0,0,J89/$G89)</f>
        <v>0.14285714285714285</v>
      </c>
      <c r="K90" s="29">
        <f t="shared" ref="K90" si="281">IF(K89=0,0,K89/$G89)</f>
        <v>0.7142857142857143</v>
      </c>
      <c r="L90" s="228"/>
      <c r="M90" s="29">
        <f t="shared" ref="M90" si="282">IF(M89=0,0,M89/$F89)</f>
        <v>0.65</v>
      </c>
      <c r="N90" s="29">
        <f t="shared" ref="N90" si="283">IF(N89=0,0,N89/$F89)</f>
        <v>0</v>
      </c>
    </row>
    <row r="91" spans="1:14" ht="12" customHeight="1" x14ac:dyDescent="0.2">
      <c r="A91" s="157"/>
      <c r="B91" s="157"/>
      <c r="C91" s="35"/>
      <c r="D91" s="231" t="s">
        <v>4</v>
      </c>
      <c r="E91" s="34"/>
      <c r="F91" s="33">
        <f t="shared" si="227"/>
        <v>18</v>
      </c>
      <c r="G91" s="33">
        <v>5</v>
      </c>
      <c r="H91" s="33">
        <v>0</v>
      </c>
      <c r="I91" s="33">
        <v>3</v>
      </c>
      <c r="J91" s="33">
        <v>1</v>
      </c>
      <c r="K91" s="33">
        <v>1</v>
      </c>
      <c r="L91" s="280">
        <v>6.25</v>
      </c>
      <c r="M91" s="33">
        <v>12</v>
      </c>
      <c r="N91" s="33">
        <v>1</v>
      </c>
    </row>
    <row r="92" spans="1:14" ht="12" customHeight="1" x14ac:dyDescent="0.2">
      <c r="A92" s="157"/>
      <c r="B92" s="157"/>
      <c r="C92" s="32"/>
      <c r="D92" s="232"/>
      <c r="E92" s="31"/>
      <c r="F92" s="36">
        <f t="shared" si="227"/>
        <v>1</v>
      </c>
      <c r="G92" s="29">
        <f t="shared" ref="G92" si="284">IF(G91=0,0,G91/$F91)</f>
        <v>0.27777777777777779</v>
      </c>
      <c r="H92" s="29">
        <f t="shared" ref="H92" si="285">IF(H91=0,0,H91/$G91)</f>
        <v>0</v>
      </c>
      <c r="I92" s="29">
        <f t="shared" ref="I92" si="286">IF(I91=0,0,I91/$G91)</f>
        <v>0.6</v>
      </c>
      <c r="J92" s="29">
        <f t="shared" ref="J92" si="287">IF(J91=0,0,J91/$G91)</f>
        <v>0.2</v>
      </c>
      <c r="K92" s="29">
        <f t="shared" ref="K92" si="288">IF(K91=0,0,K91/$G91)</f>
        <v>0.2</v>
      </c>
      <c r="L92" s="228"/>
      <c r="M92" s="29">
        <f t="shared" ref="M92" si="289">IF(M91=0,0,M91/$F91)</f>
        <v>0.66666666666666663</v>
      </c>
      <c r="N92" s="29">
        <f t="shared" ref="N92" si="290">IF(N91=0,0,N91/$F91)</f>
        <v>5.5555555555555552E-2</v>
      </c>
    </row>
    <row r="93" spans="1:14" ht="12" customHeight="1" x14ac:dyDescent="0.2">
      <c r="A93" s="157"/>
      <c r="B93" s="157"/>
      <c r="C93" s="35"/>
      <c r="D93" s="231" t="s">
        <v>3</v>
      </c>
      <c r="E93" s="34"/>
      <c r="F93" s="33">
        <f t="shared" si="227"/>
        <v>22</v>
      </c>
      <c r="G93" s="33">
        <v>14</v>
      </c>
      <c r="H93" s="33">
        <v>0</v>
      </c>
      <c r="I93" s="33">
        <v>10</v>
      </c>
      <c r="J93" s="33">
        <v>2</v>
      </c>
      <c r="K93" s="33">
        <v>2</v>
      </c>
      <c r="L93" s="280">
        <v>7.5</v>
      </c>
      <c r="M93" s="33">
        <v>8</v>
      </c>
      <c r="N93" s="33">
        <v>0</v>
      </c>
    </row>
    <row r="94" spans="1:14" ht="12" customHeight="1" x14ac:dyDescent="0.2">
      <c r="A94" s="157"/>
      <c r="B94" s="157"/>
      <c r="C94" s="32"/>
      <c r="D94" s="232"/>
      <c r="E94" s="31"/>
      <c r="F94" s="36">
        <f t="shared" si="227"/>
        <v>1</v>
      </c>
      <c r="G94" s="29">
        <f t="shared" ref="G94" si="291">IF(G93=0,0,G93/$F93)</f>
        <v>0.63636363636363635</v>
      </c>
      <c r="H94" s="29">
        <f t="shared" ref="H94" si="292">IF(H93=0,0,H93/$G93)</f>
        <v>0</v>
      </c>
      <c r="I94" s="29">
        <f t="shared" ref="I94" si="293">IF(I93=0,0,I93/$G93)</f>
        <v>0.7142857142857143</v>
      </c>
      <c r="J94" s="29">
        <f t="shared" ref="J94" si="294">IF(J93=0,0,J93/$G93)</f>
        <v>0.14285714285714285</v>
      </c>
      <c r="K94" s="29">
        <f t="shared" ref="K94" si="295">IF(K93=0,0,K93/$G93)</f>
        <v>0.14285714285714285</v>
      </c>
      <c r="L94" s="228"/>
      <c r="M94" s="29">
        <f t="shared" ref="M94" si="296">IF(M93=0,0,M93/$F93)</f>
        <v>0.36363636363636365</v>
      </c>
      <c r="N94" s="29">
        <f t="shared" ref="N94" si="297">IF(N93=0,0,N93/$F93)</f>
        <v>0</v>
      </c>
    </row>
    <row r="95" spans="1:14" ht="12" customHeight="1" x14ac:dyDescent="0.2">
      <c r="A95" s="157"/>
      <c r="B95" s="157"/>
      <c r="C95" s="35"/>
      <c r="D95" s="231" t="s">
        <v>2</v>
      </c>
      <c r="E95" s="34"/>
      <c r="F95" s="33">
        <f t="shared" si="227"/>
        <v>137</v>
      </c>
      <c r="G95" s="33">
        <v>65</v>
      </c>
      <c r="H95" s="33">
        <v>0</v>
      </c>
      <c r="I95" s="33">
        <v>27</v>
      </c>
      <c r="J95" s="33">
        <v>29</v>
      </c>
      <c r="K95" s="33">
        <v>9</v>
      </c>
      <c r="L95" s="280">
        <v>7.5892857142857144</v>
      </c>
      <c r="M95" s="33">
        <v>70</v>
      </c>
      <c r="N95" s="33">
        <v>2</v>
      </c>
    </row>
    <row r="96" spans="1:14" ht="12" customHeight="1" x14ac:dyDescent="0.2">
      <c r="A96" s="157"/>
      <c r="B96" s="157"/>
      <c r="C96" s="32"/>
      <c r="D96" s="232"/>
      <c r="E96" s="31"/>
      <c r="F96" s="36">
        <f t="shared" si="227"/>
        <v>1</v>
      </c>
      <c r="G96" s="29">
        <f t="shared" ref="G96" si="298">IF(G95=0,0,G95/$F95)</f>
        <v>0.47445255474452552</v>
      </c>
      <c r="H96" s="29">
        <f t="shared" ref="H96" si="299">IF(H95=0,0,H95/$G95)</f>
        <v>0</v>
      </c>
      <c r="I96" s="29">
        <f t="shared" ref="I96" si="300">IF(I95=0,0,I95/$G95)</f>
        <v>0.41538461538461541</v>
      </c>
      <c r="J96" s="29">
        <f t="shared" ref="J96" si="301">IF(J95=0,0,J95/$G95)</f>
        <v>0.44615384615384618</v>
      </c>
      <c r="K96" s="29">
        <f t="shared" ref="K96" si="302">IF(K95=0,0,K95/$G95)</f>
        <v>0.13846153846153847</v>
      </c>
      <c r="L96" s="228"/>
      <c r="M96" s="29">
        <f t="shared" ref="M96" si="303">IF(M95=0,0,M95/$F95)</f>
        <v>0.51094890510948909</v>
      </c>
      <c r="N96" s="29">
        <f t="shared" ref="N96" si="304">IF(N95=0,0,N95/$F95)</f>
        <v>1.4598540145985401E-2</v>
      </c>
    </row>
    <row r="97" spans="1:14" ht="12" customHeight="1" x14ac:dyDescent="0.2">
      <c r="A97" s="157"/>
      <c r="B97" s="157"/>
      <c r="C97" s="35"/>
      <c r="D97" s="231" t="s">
        <v>1</v>
      </c>
      <c r="E97" s="34"/>
      <c r="F97" s="33">
        <f t="shared" si="227"/>
        <v>20</v>
      </c>
      <c r="G97" s="33">
        <v>14</v>
      </c>
      <c r="H97" s="33">
        <v>0</v>
      </c>
      <c r="I97" s="33">
        <v>10</v>
      </c>
      <c r="J97" s="33">
        <v>1</v>
      </c>
      <c r="K97" s="33">
        <v>3</v>
      </c>
      <c r="L97" s="280">
        <v>5.4545454545454541</v>
      </c>
      <c r="M97" s="33">
        <v>6</v>
      </c>
      <c r="N97" s="33">
        <v>0</v>
      </c>
    </row>
    <row r="98" spans="1:14" ht="12" customHeight="1" x14ac:dyDescent="0.2">
      <c r="A98" s="157"/>
      <c r="B98" s="157"/>
      <c r="C98" s="32"/>
      <c r="D98" s="232"/>
      <c r="E98" s="31"/>
      <c r="F98" s="36">
        <f t="shared" si="227"/>
        <v>1</v>
      </c>
      <c r="G98" s="29">
        <f t="shared" ref="G98" si="305">IF(G97=0,0,G97/$F97)</f>
        <v>0.7</v>
      </c>
      <c r="H98" s="29">
        <f t="shared" ref="H98" si="306">IF(H97=0,0,H97/$G97)</f>
        <v>0</v>
      </c>
      <c r="I98" s="29">
        <f t="shared" ref="I98" si="307">IF(I97=0,0,I97/$G97)</f>
        <v>0.7142857142857143</v>
      </c>
      <c r="J98" s="29">
        <f t="shared" ref="J98" si="308">IF(J97=0,0,J97/$G97)</f>
        <v>7.1428571428571425E-2</v>
      </c>
      <c r="K98" s="29">
        <f t="shared" ref="K98" si="309">IF(K97=0,0,K97/$G97)</f>
        <v>0.21428571428571427</v>
      </c>
      <c r="L98" s="228"/>
      <c r="M98" s="29">
        <f t="shared" ref="M98" si="310">IF(M97=0,0,M97/$F97)</f>
        <v>0.3</v>
      </c>
      <c r="N98" s="29">
        <f t="shared" ref="N98" si="311">IF(N97=0,0,N97/$F97)</f>
        <v>0</v>
      </c>
    </row>
    <row r="99" spans="1:14" ht="12.75" customHeight="1" x14ac:dyDescent="0.2">
      <c r="A99" s="157"/>
      <c r="B99" s="157"/>
      <c r="C99" s="35"/>
      <c r="D99" s="231" t="s">
        <v>0</v>
      </c>
      <c r="E99" s="34"/>
      <c r="F99" s="33">
        <f t="shared" si="227"/>
        <v>50</v>
      </c>
      <c r="G99" s="33">
        <v>16</v>
      </c>
      <c r="H99" s="33">
        <v>0</v>
      </c>
      <c r="I99" s="33">
        <v>10</v>
      </c>
      <c r="J99" s="33">
        <v>5</v>
      </c>
      <c r="K99" s="33">
        <v>1</v>
      </c>
      <c r="L99" s="280">
        <v>6.666666666666667</v>
      </c>
      <c r="M99" s="33">
        <v>34</v>
      </c>
      <c r="N99" s="33">
        <v>0</v>
      </c>
    </row>
    <row r="100" spans="1:14" ht="12.75" customHeight="1" x14ac:dyDescent="0.2">
      <c r="A100" s="158"/>
      <c r="B100" s="158"/>
      <c r="C100" s="32"/>
      <c r="D100" s="232"/>
      <c r="E100" s="31"/>
      <c r="F100" s="30">
        <f t="shared" si="227"/>
        <v>1</v>
      </c>
      <c r="G100" s="29">
        <f t="shared" ref="G100" si="312">IF(G99=0,0,G99/$F99)</f>
        <v>0.32</v>
      </c>
      <c r="H100" s="29">
        <f t="shared" ref="H100:K100" si="313">IF(H99=0,0,H99/$G99)</f>
        <v>0</v>
      </c>
      <c r="I100" s="29">
        <f t="shared" si="313"/>
        <v>0.625</v>
      </c>
      <c r="J100" s="29">
        <f t="shared" si="313"/>
        <v>0.3125</v>
      </c>
      <c r="K100" s="29">
        <f t="shared" si="313"/>
        <v>6.25E-2</v>
      </c>
      <c r="L100" s="228"/>
      <c r="M100" s="29">
        <f t="shared" ref="M100:N100" si="314">IF(M99=0,0,M99/$F99)</f>
        <v>0.68</v>
      </c>
      <c r="N100" s="29">
        <f t="shared" si="314"/>
        <v>0</v>
      </c>
    </row>
  </sheetData>
  <mergeCells count="110">
    <mergeCell ref="L97:L98"/>
    <mergeCell ref="L99:L100"/>
    <mergeCell ref="L87:L88"/>
    <mergeCell ref="L89:L90"/>
    <mergeCell ref="L91:L92"/>
    <mergeCell ref="L93:L94"/>
    <mergeCell ref="L95:L96"/>
    <mergeCell ref="L77:L78"/>
    <mergeCell ref="L79:L80"/>
    <mergeCell ref="L81:L82"/>
    <mergeCell ref="L83:L84"/>
    <mergeCell ref="L85:L86"/>
    <mergeCell ref="L67:L68"/>
    <mergeCell ref="L69:L70"/>
    <mergeCell ref="L71:L72"/>
    <mergeCell ref="L73:L74"/>
    <mergeCell ref="L75:L76"/>
    <mergeCell ref="L57:L58"/>
    <mergeCell ref="L59:L60"/>
    <mergeCell ref="L61:L62"/>
    <mergeCell ref="L63:L64"/>
    <mergeCell ref="L65:L66"/>
    <mergeCell ref="L47:L48"/>
    <mergeCell ref="L49:L50"/>
    <mergeCell ref="L51:L52"/>
    <mergeCell ref="L53:L54"/>
    <mergeCell ref="L55:L56"/>
    <mergeCell ref="L37:L38"/>
    <mergeCell ref="L39:L40"/>
    <mergeCell ref="L41:L42"/>
    <mergeCell ref="L43:L44"/>
    <mergeCell ref="L45:L46"/>
    <mergeCell ref="L27:L28"/>
    <mergeCell ref="L29:L30"/>
    <mergeCell ref="L31:L32"/>
    <mergeCell ref="L33:L34"/>
    <mergeCell ref="L35:L36"/>
    <mergeCell ref="L17:L18"/>
    <mergeCell ref="L19:L20"/>
    <mergeCell ref="L21:L22"/>
    <mergeCell ref="L23:L24"/>
    <mergeCell ref="L25:L26"/>
    <mergeCell ref="L7:L8"/>
    <mergeCell ref="L9:L10"/>
    <mergeCell ref="L11:L12"/>
    <mergeCell ref="L13:L14"/>
    <mergeCell ref="L15:L16"/>
    <mergeCell ref="G3:G6"/>
    <mergeCell ref="M3:M6"/>
    <mergeCell ref="N3:N6"/>
    <mergeCell ref="H5:H6"/>
    <mergeCell ref="I5:I6"/>
    <mergeCell ref="J5:J6"/>
    <mergeCell ref="K5:K6"/>
    <mergeCell ref="H3:L3"/>
    <mergeCell ref="H4:L4"/>
    <mergeCell ref="L5:L6"/>
    <mergeCell ref="A7:E8"/>
    <mergeCell ref="A9:A18"/>
    <mergeCell ref="B9:E10"/>
    <mergeCell ref="B11:E12"/>
    <mergeCell ref="B13:E14"/>
    <mergeCell ref="B15:E16"/>
    <mergeCell ref="B17:E18"/>
    <mergeCell ref="D31:D32"/>
    <mergeCell ref="D33:D34"/>
    <mergeCell ref="D35:D36"/>
    <mergeCell ref="D37:D38"/>
    <mergeCell ref="D39:D40"/>
    <mergeCell ref="D41:D42"/>
    <mergeCell ref="A3:E6"/>
    <mergeCell ref="F3:F6"/>
    <mergeCell ref="A19:A100"/>
    <mergeCell ref="B19:B68"/>
    <mergeCell ref="D19:D20"/>
    <mergeCell ref="D21:D22"/>
    <mergeCell ref="D23:D24"/>
    <mergeCell ref="D25:D26"/>
    <mergeCell ref="D27:D28"/>
    <mergeCell ref="D29:D30"/>
    <mergeCell ref="D53:D54"/>
    <mergeCell ref="D55:D56"/>
    <mergeCell ref="D57:D58"/>
    <mergeCell ref="D59:D60"/>
    <mergeCell ref="D61:D62"/>
    <mergeCell ref="D95:D96"/>
    <mergeCell ref="D43:D44"/>
    <mergeCell ref="D45:D46"/>
    <mergeCell ref="D47:D48"/>
    <mergeCell ref="D49:D50"/>
    <mergeCell ref="D51:D52"/>
    <mergeCell ref="D63:D64"/>
    <mergeCell ref="D65:D66"/>
    <mergeCell ref="D67:D68"/>
    <mergeCell ref="B69:B100"/>
    <mergeCell ref="D69:D70"/>
    <mergeCell ref="D71:D72"/>
    <mergeCell ref="D73:D74"/>
    <mergeCell ref="D75:D76"/>
    <mergeCell ref="D77:D78"/>
    <mergeCell ref="D79:D80"/>
    <mergeCell ref="D81:D82"/>
    <mergeCell ref="D83:D84"/>
    <mergeCell ref="D97:D98"/>
    <mergeCell ref="D99:D100"/>
    <mergeCell ref="D85:D86"/>
    <mergeCell ref="D87:D88"/>
    <mergeCell ref="D89:D90"/>
    <mergeCell ref="D91:D92"/>
    <mergeCell ref="D93:D9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88671875" style="1" customWidth="1"/>
    <col min="7" max="21" width="6.77734375" style="1" customWidth="1"/>
    <col min="22" max="16384" width="9" style="1"/>
  </cols>
  <sheetData>
    <row r="1" spans="1:24" ht="14.4" x14ac:dyDescent="0.2">
      <c r="A1" s="16" t="s">
        <v>544</v>
      </c>
    </row>
    <row r="2" spans="1:24" x14ac:dyDescent="0.2">
      <c r="U2" s="38" t="s">
        <v>454</v>
      </c>
    </row>
    <row r="3" spans="1:24" ht="21" customHeight="1" x14ac:dyDescent="0.2">
      <c r="A3" s="254" t="s">
        <v>63</v>
      </c>
      <c r="B3" s="255"/>
      <c r="C3" s="255"/>
      <c r="D3" s="255"/>
      <c r="E3" s="256"/>
      <c r="F3" s="257" t="s">
        <v>62</v>
      </c>
      <c r="G3" s="294" t="s">
        <v>214</v>
      </c>
      <c r="H3" s="294"/>
      <c r="I3" s="294"/>
      <c r="J3" s="294"/>
      <c r="K3" s="294"/>
      <c r="L3" s="294"/>
      <c r="M3" s="294"/>
      <c r="N3" s="294"/>
      <c r="O3" s="294"/>
      <c r="P3" s="294"/>
      <c r="Q3" s="294"/>
      <c r="R3" s="294"/>
      <c r="S3" s="294"/>
      <c r="T3" s="294"/>
      <c r="U3" s="294"/>
    </row>
    <row r="4" spans="1:24" ht="21" customHeight="1" x14ac:dyDescent="0.2">
      <c r="A4" s="236"/>
      <c r="B4" s="237"/>
      <c r="C4" s="237"/>
      <c r="D4" s="237"/>
      <c r="E4" s="238"/>
      <c r="F4" s="258"/>
      <c r="G4" s="295" t="s">
        <v>576</v>
      </c>
      <c r="H4" s="264"/>
      <c r="I4" s="264"/>
      <c r="J4" s="264"/>
      <c r="K4" s="265"/>
      <c r="L4" s="295" t="s">
        <v>577</v>
      </c>
      <c r="M4" s="264"/>
      <c r="N4" s="264"/>
      <c r="O4" s="264"/>
      <c r="P4" s="265"/>
      <c r="Q4" s="295" t="s">
        <v>213</v>
      </c>
      <c r="R4" s="264"/>
      <c r="S4" s="264"/>
      <c r="T4" s="264"/>
      <c r="U4" s="265"/>
    </row>
    <row r="5" spans="1:24" ht="33" customHeight="1" x14ac:dyDescent="0.2">
      <c r="A5" s="236"/>
      <c r="B5" s="237"/>
      <c r="C5" s="237"/>
      <c r="D5" s="237"/>
      <c r="E5" s="238"/>
      <c r="F5" s="258"/>
      <c r="G5" s="286" t="s">
        <v>144</v>
      </c>
      <c r="H5" s="286" t="s">
        <v>143</v>
      </c>
      <c r="I5" s="286" t="s">
        <v>142</v>
      </c>
      <c r="J5" s="286" t="s">
        <v>127</v>
      </c>
      <c r="K5" s="293" t="s">
        <v>407</v>
      </c>
      <c r="L5" s="286" t="s">
        <v>144</v>
      </c>
      <c r="M5" s="286" t="s">
        <v>143</v>
      </c>
      <c r="N5" s="286" t="s">
        <v>142</v>
      </c>
      <c r="O5" s="286" t="s">
        <v>127</v>
      </c>
      <c r="P5" s="288" t="s">
        <v>407</v>
      </c>
      <c r="Q5" s="286" t="s">
        <v>144</v>
      </c>
      <c r="R5" s="286" t="s">
        <v>143</v>
      </c>
      <c r="S5" s="286" t="s">
        <v>142</v>
      </c>
      <c r="T5" s="286" t="s">
        <v>127</v>
      </c>
      <c r="U5" s="288" t="s">
        <v>407</v>
      </c>
    </row>
    <row r="6" spans="1:24" ht="14.25" customHeight="1" x14ac:dyDescent="0.2">
      <c r="A6" s="239"/>
      <c r="B6" s="240"/>
      <c r="C6" s="240"/>
      <c r="D6" s="240"/>
      <c r="E6" s="241"/>
      <c r="F6" s="258"/>
      <c r="G6" s="287"/>
      <c r="H6" s="287"/>
      <c r="I6" s="287"/>
      <c r="J6" s="287"/>
      <c r="K6" s="289"/>
      <c r="L6" s="287"/>
      <c r="M6" s="287"/>
      <c r="N6" s="287"/>
      <c r="O6" s="287"/>
      <c r="P6" s="289"/>
      <c r="Q6" s="287"/>
      <c r="R6" s="287"/>
      <c r="S6" s="287"/>
      <c r="T6" s="287"/>
      <c r="U6" s="289"/>
    </row>
    <row r="7" spans="1:24" ht="12" customHeight="1" x14ac:dyDescent="0.2">
      <c r="A7" s="290" t="s">
        <v>49</v>
      </c>
      <c r="B7" s="291"/>
      <c r="C7" s="291"/>
      <c r="D7" s="291"/>
      <c r="E7" s="292"/>
      <c r="F7" s="141">
        <f>SUM(G7:J7,L7:O7,Q7:T7)/3</f>
        <v>722</v>
      </c>
      <c r="G7" s="141">
        <f t="shared" ref="G7:O7" si="0">SUM(G9,G11,G13,G15,G17)</f>
        <v>3</v>
      </c>
      <c r="H7" s="141">
        <f t="shared" si="0"/>
        <v>627</v>
      </c>
      <c r="I7" s="141">
        <f t="shared" si="0"/>
        <v>21</v>
      </c>
      <c r="J7" s="141">
        <f t="shared" si="0"/>
        <v>71</v>
      </c>
      <c r="K7" s="281">
        <v>5.4854070659999996</v>
      </c>
      <c r="L7" s="141">
        <f t="shared" si="0"/>
        <v>4</v>
      </c>
      <c r="M7" s="141">
        <f t="shared" si="0"/>
        <v>7</v>
      </c>
      <c r="N7" s="141">
        <f t="shared" si="0"/>
        <v>599</v>
      </c>
      <c r="O7" s="141">
        <f t="shared" si="0"/>
        <v>112</v>
      </c>
      <c r="P7" s="281">
        <v>10.134426230000001</v>
      </c>
      <c r="Q7" s="141">
        <f>SUM(Q9,Q11,Q13,Q15,Q17)</f>
        <v>51</v>
      </c>
      <c r="R7" s="141">
        <f>SUM(R9,R11,R13,R15,R17)</f>
        <v>11</v>
      </c>
      <c r="S7" s="141">
        <f>SUM(S9,S11,S13,S15,S17)</f>
        <v>19</v>
      </c>
      <c r="T7" s="141">
        <f>SUM(T9,T11,T13,T15,T17)</f>
        <v>641</v>
      </c>
      <c r="U7" s="281">
        <v>4.9753086419999999</v>
      </c>
      <c r="V7" s="46"/>
      <c r="W7" s="46"/>
      <c r="X7" s="46"/>
    </row>
    <row r="8" spans="1:24" ht="12" customHeight="1" x14ac:dyDescent="0.2">
      <c r="A8" s="173"/>
      <c r="B8" s="174"/>
      <c r="C8" s="174"/>
      <c r="D8" s="174"/>
      <c r="E8" s="175"/>
      <c r="F8" s="36">
        <f t="shared" ref="F8:F70" si="1">SUM(G8:T8)/3</f>
        <v>0.99999999999999989</v>
      </c>
      <c r="G8" s="29">
        <f>IF(G7=0,0,G7/$F7)</f>
        <v>4.1551246537396124E-3</v>
      </c>
      <c r="H8" s="29">
        <f t="shared" ref="H8:I8" si="2">IF(H7=0,0,H7/$F7)</f>
        <v>0.86842105263157898</v>
      </c>
      <c r="I8" s="29">
        <f t="shared" si="2"/>
        <v>2.9085872576177285E-2</v>
      </c>
      <c r="J8" s="29">
        <f>IF(J7=0,0,J7/$F7)</f>
        <v>9.833795013850416E-2</v>
      </c>
      <c r="K8" s="228"/>
      <c r="L8" s="29">
        <f>IF(L7=0,0,L7/$F7)</f>
        <v>5.5401662049861496E-3</v>
      </c>
      <c r="M8" s="29">
        <f t="shared" ref="M8:N8" si="3">IF(M7=0,0,M7/$F7)</f>
        <v>9.6952908587257611E-3</v>
      </c>
      <c r="N8" s="29">
        <f t="shared" si="3"/>
        <v>0.82963988919667586</v>
      </c>
      <c r="O8" s="29">
        <f>IF(O7=0,0,O7/$F7)</f>
        <v>0.15512465373961218</v>
      </c>
      <c r="P8" s="228"/>
      <c r="Q8" s="29">
        <f>IF(Q7=0,0,Q7/$F7)</f>
        <v>7.0637119113573413E-2</v>
      </c>
      <c r="R8" s="29">
        <f t="shared" ref="R8:S8" si="4">IF(R7=0,0,R7/$F7)</f>
        <v>1.5235457063711912E-2</v>
      </c>
      <c r="S8" s="29">
        <f t="shared" si="4"/>
        <v>2.6315789473684209E-2</v>
      </c>
      <c r="T8" s="29">
        <f>IF(T7=0,0,T7/$F7)</f>
        <v>0.88781163434903043</v>
      </c>
      <c r="U8" s="228"/>
    </row>
    <row r="9" spans="1:24" ht="12" customHeight="1" x14ac:dyDescent="0.2">
      <c r="A9" s="282" t="s">
        <v>48</v>
      </c>
      <c r="B9" s="283" t="s">
        <v>47</v>
      </c>
      <c r="C9" s="284"/>
      <c r="D9" s="284"/>
      <c r="E9" s="285"/>
      <c r="F9" s="141">
        <f t="shared" ref="F9" si="5">SUM(G9:J9,L9:O9,Q9:T9)/3</f>
        <v>121</v>
      </c>
      <c r="G9" s="141">
        <v>1</v>
      </c>
      <c r="H9" s="141">
        <v>99</v>
      </c>
      <c r="I9" s="141">
        <v>2</v>
      </c>
      <c r="J9" s="141">
        <v>19</v>
      </c>
      <c r="K9" s="281">
        <v>5.8725490196078427</v>
      </c>
      <c r="L9" s="141">
        <v>0</v>
      </c>
      <c r="M9" s="141">
        <v>1</v>
      </c>
      <c r="N9" s="141">
        <v>91</v>
      </c>
      <c r="O9" s="141">
        <v>29</v>
      </c>
      <c r="P9" s="281">
        <v>10.847826086956522</v>
      </c>
      <c r="Q9" s="141">
        <v>3</v>
      </c>
      <c r="R9" s="141">
        <v>2</v>
      </c>
      <c r="S9" s="141">
        <v>1</v>
      </c>
      <c r="T9" s="141">
        <v>115</v>
      </c>
      <c r="U9" s="281">
        <v>3.3333333333333335</v>
      </c>
    </row>
    <row r="10" spans="1:24" ht="12" customHeight="1" x14ac:dyDescent="0.2">
      <c r="A10" s="160"/>
      <c r="B10" s="245"/>
      <c r="C10" s="246"/>
      <c r="D10" s="246"/>
      <c r="E10" s="247"/>
      <c r="F10" s="36">
        <f t="shared" si="1"/>
        <v>1.0000000000000002</v>
      </c>
      <c r="G10" s="29">
        <f t="shared" ref="G10:T10" si="6">IF(G9=0,0,G9/$F9)</f>
        <v>8.2644628099173556E-3</v>
      </c>
      <c r="H10" s="29">
        <f t="shared" si="6"/>
        <v>0.81818181818181823</v>
      </c>
      <c r="I10" s="29">
        <f t="shared" si="6"/>
        <v>1.6528925619834711E-2</v>
      </c>
      <c r="J10" s="29">
        <f t="shared" si="6"/>
        <v>0.15702479338842976</v>
      </c>
      <c r="K10" s="228"/>
      <c r="L10" s="29">
        <f t="shared" si="6"/>
        <v>0</v>
      </c>
      <c r="M10" s="29">
        <f t="shared" si="6"/>
        <v>8.2644628099173556E-3</v>
      </c>
      <c r="N10" s="29">
        <f t="shared" si="6"/>
        <v>0.75206611570247939</v>
      </c>
      <c r="O10" s="29">
        <f t="shared" si="6"/>
        <v>0.23966942148760331</v>
      </c>
      <c r="P10" s="228"/>
      <c r="Q10" s="29">
        <f t="shared" si="6"/>
        <v>2.4793388429752067E-2</v>
      </c>
      <c r="R10" s="29">
        <f t="shared" si="6"/>
        <v>1.6528925619834711E-2</v>
      </c>
      <c r="S10" s="29">
        <f t="shared" si="6"/>
        <v>8.2644628099173556E-3</v>
      </c>
      <c r="T10" s="29">
        <f t="shared" si="6"/>
        <v>0.95041322314049592</v>
      </c>
      <c r="U10" s="228"/>
    </row>
    <row r="11" spans="1:24" ht="12" customHeight="1" x14ac:dyDescent="0.2">
      <c r="A11" s="160"/>
      <c r="B11" s="283" t="s">
        <v>46</v>
      </c>
      <c r="C11" s="284"/>
      <c r="D11" s="284"/>
      <c r="E11" s="285"/>
      <c r="F11" s="141">
        <f t="shared" ref="F11" si="7">SUM(G11:J11,L11:O11,Q11:T11)/3</f>
        <v>111</v>
      </c>
      <c r="G11" s="141">
        <v>1</v>
      </c>
      <c r="H11" s="141">
        <v>96</v>
      </c>
      <c r="I11" s="141">
        <v>1</v>
      </c>
      <c r="J11" s="141">
        <v>13</v>
      </c>
      <c r="K11" s="281">
        <v>5.0306122448979593</v>
      </c>
      <c r="L11" s="141">
        <v>3</v>
      </c>
      <c r="M11" s="141">
        <v>1</v>
      </c>
      <c r="N11" s="141">
        <v>89</v>
      </c>
      <c r="O11" s="141">
        <v>18</v>
      </c>
      <c r="P11" s="281">
        <v>9.7311827956989241</v>
      </c>
      <c r="Q11" s="141">
        <v>11</v>
      </c>
      <c r="R11" s="141">
        <v>1</v>
      </c>
      <c r="S11" s="141">
        <v>3</v>
      </c>
      <c r="T11" s="141">
        <v>96</v>
      </c>
      <c r="U11" s="281">
        <v>3.8</v>
      </c>
    </row>
    <row r="12" spans="1:24" ht="12" customHeight="1" x14ac:dyDescent="0.2">
      <c r="A12" s="160"/>
      <c r="B12" s="245"/>
      <c r="C12" s="246"/>
      <c r="D12" s="246"/>
      <c r="E12" s="247"/>
      <c r="F12" s="36">
        <f t="shared" si="1"/>
        <v>1</v>
      </c>
      <c r="G12" s="29">
        <f t="shared" ref="G12:T12" si="8">IF(G11=0,0,G11/$F11)</f>
        <v>9.0090090090090089E-3</v>
      </c>
      <c r="H12" s="29">
        <f t="shared" si="8"/>
        <v>0.86486486486486491</v>
      </c>
      <c r="I12" s="29">
        <f t="shared" si="8"/>
        <v>9.0090090090090089E-3</v>
      </c>
      <c r="J12" s="29">
        <f t="shared" si="8"/>
        <v>0.11711711711711711</v>
      </c>
      <c r="K12" s="228"/>
      <c r="L12" s="29">
        <f t="shared" si="8"/>
        <v>2.7027027027027029E-2</v>
      </c>
      <c r="M12" s="29">
        <f t="shared" si="8"/>
        <v>9.0090090090090089E-3</v>
      </c>
      <c r="N12" s="29">
        <f t="shared" si="8"/>
        <v>0.80180180180180183</v>
      </c>
      <c r="O12" s="29">
        <f t="shared" si="8"/>
        <v>0.16216216216216217</v>
      </c>
      <c r="P12" s="228"/>
      <c r="Q12" s="29">
        <f t="shared" si="8"/>
        <v>9.90990990990991E-2</v>
      </c>
      <c r="R12" s="29">
        <f t="shared" si="8"/>
        <v>9.0090090090090089E-3</v>
      </c>
      <c r="S12" s="29">
        <f t="shared" si="8"/>
        <v>2.7027027027027029E-2</v>
      </c>
      <c r="T12" s="29">
        <f t="shared" si="8"/>
        <v>0.86486486486486491</v>
      </c>
      <c r="U12" s="228"/>
    </row>
    <row r="13" spans="1:24" ht="12" customHeight="1" x14ac:dyDescent="0.2">
      <c r="A13" s="160"/>
      <c r="B13" s="283" t="s">
        <v>45</v>
      </c>
      <c r="C13" s="284"/>
      <c r="D13" s="284"/>
      <c r="E13" s="285"/>
      <c r="F13" s="141">
        <f t="shared" ref="F13" si="9">SUM(G13:J13,L13:O13,Q13:T13)/3</f>
        <v>235</v>
      </c>
      <c r="G13" s="141">
        <v>0</v>
      </c>
      <c r="H13" s="141">
        <v>219</v>
      </c>
      <c r="I13" s="141">
        <v>1</v>
      </c>
      <c r="J13" s="141">
        <v>15</v>
      </c>
      <c r="K13" s="281">
        <v>5.0454545454545459</v>
      </c>
      <c r="L13" s="141">
        <v>0</v>
      </c>
      <c r="M13" s="141">
        <v>2</v>
      </c>
      <c r="N13" s="141">
        <v>206</v>
      </c>
      <c r="O13" s="141">
        <v>27</v>
      </c>
      <c r="P13" s="281">
        <v>10.009615384615385</v>
      </c>
      <c r="Q13" s="141">
        <v>18</v>
      </c>
      <c r="R13" s="141">
        <v>2</v>
      </c>
      <c r="S13" s="141">
        <v>4</v>
      </c>
      <c r="T13" s="141">
        <v>211</v>
      </c>
      <c r="U13" s="281">
        <v>5.875</v>
      </c>
    </row>
    <row r="14" spans="1:24" ht="12" customHeight="1" x14ac:dyDescent="0.2">
      <c r="A14" s="160"/>
      <c r="B14" s="245"/>
      <c r="C14" s="246"/>
      <c r="D14" s="246"/>
      <c r="E14" s="247"/>
      <c r="F14" s="36">
        <f t="shared" si="1"/>
        <v>0.99999999999999989</v>
      </c>
      <c r="G14" s="29">
        <f t="shared" ref="G14:T14" si="10">IF(G13=0,0,G13/$F13)</f>
        <v>0</v>
      </c>
      <c r="H14" s="29">
        <f t="shared" si="10"/>
        <v>0.93191489361702129</v>
      </c>
      <c r="I14" s="29">
        <f t="shared" si="10"/>
        <v>4.2553191489361703E-3</v>
      </c>
      <c r="J14" s="29">
        <f t="shared" si="10"/>
        <v>6.3829787234042548E-2</v>
      </c>
      <c r="K14" s="228"/>
      <c r="L14" s="29">
        <f t="shared" si="10"/>
        <v>0</v>
      </c>
      <c r="M14" s="29">
        <f t="shared" si="10"/>
        <v>8.5106382978723406E-3</v>
      </c>
      <c r="N14" s="29">
        <f t="shared" si="10"/>
        <v>0.87659574468085111</v>
      </c>
      <c r="O14" s="29">
        <f t="shared" si="10"/>
        <v>0.1148936170212766</v>
      </c>
      <c r="P14" s="228"/>
      <c r="Q14" s="29">
        <f t="shared" si="10"/>
        <v>7.6595744680851063E-2</v>
      </c>
      <c r="R14" s="29">
        <f t="shared" si="10"/>
        <v>8.5106382978723406E-3</v>
      </c>
      <c r="S14" s="29">
        <f t="shared" si="10"/>
        <v>1.7021276595744681E-2</v>
      </c>
      <c r="T14" s="29">
        <f t="shared" si="10"/>
        <v>0.89787234042553188</v>
      </c>
      <c r="U14" s="228"/>
    </row>
    <row r="15" spans="1:24" ht="12" customHeight="1" x14ac:dyDescent="0.2">
      <c r="A15" s="160"/>
      <c r="B15" s="283" t="s">
        <v>44</v>
      </c>
      <c r="C15" s="284"/>
      <c r="D15" s="284"/>
      <c r="E15" s="285"/>
      <c r="F15" s="141">
        <f t="shared" ref="F15" si="11">SUM(G15:J15,L15:O15,Q15:T15)/3</f>
        <v>69</v>
      </c>
      <c r="G15" s="141">
        <v>0</v>
      </c>
      <c r="H15" s="141">
        <v>65</v>
      </c>
      <c r="I15" s="141">
        <v>1</v>
      </c>
      <c r="J15" s="141">
        <v>3</v>
      </c>
      <c r="K15" s="281">
        <v>5.7121212121212119</v>
      </c>
      <c r="L15" s="141">
        <v>0</v>
      </c>
      <c r="M15" s="141">
        <v>2</v>
      </c>
      <c r="N15" s="141">
        <v>64</v>
      </c>
      <c r="O15" s="141">
        <v>3</v>
      </c>
      <c r="P15" s="281">
        <v>9.9090909090909083</v>
      </c>
      <c r="Q15" s="141">
        <v>10</v>
      </c>
      <c r="R15" s="141">
        <v>1</v>
      </c>
      <c r="S15" s="141">
        <v>1</v>
      </c>
      <c r="T15" s="141">
        <v>57</v>
      </c>
      <c r="U15" s="281">
        <v>1.5</v>
      </c>
    </row>
    <row r="16" spans="1:24" ht="12" customHeight="1" x14ac:dyDescent="0.2">
      <c r="A16" s="160"/>
      <c r="B16" s="245"/>
      <c r="C16" s="246"/>
      <c r="D16" s="246"/>
      <c r="E16" s="247"/>
      <c r="F16" s="36">
        <f t="shared" si="1"/>
        <v>1</v>
      </c>
      <c r="G16" s="29">
        <f t="shared" ref="G16:T16" si="12">IF(G15=0,0,G15/$F15)</f>
        <v>0</v>
      </c>
      <c r="H16" s="29">
        <f t="shared" si="12"/>
        <v>0.94202898550724634</v>
      </c>
      <c r="I16" s="29">
        <f t="shared" si="12"/>
        <v>1.4492753623188406E-2</v>
      </c>
      <c r="J16" s="29">
        <f t="shared" si="12"/>
        <v>4.3478260869565216E-2</v>
      </c>
      <c r="K16" s="228"/>
      <c r="L16" s="29">
        <f t="shared" si="12"/>
        <v>0</v>
      </c>
      <c r="M16" s="29">
        <f t="shared" si="12"/>
        <v>2.8985507246376812E-2</v>
      </c>
      <c r="N16" s="29">
        <f t="shared" si="12"/>
        <v>0.92753623188405798</v>
      </c>
      <c r="O16" s="29">
        <f t="shared" si="12"/>
        <v>4.3478260869565216E-2</v>
      </c>
      <c r="P16" s="228"/>
      <c r="Q16" s="29">
        <f t="shared" si="12"/>
        <v>0.14492753623188406</v>
      </c>
      <c r="R16" s="29">
        <f t="shared" si="12"/>
        <v>1.4492753623188406E-2</v>
      </c>
      <c r="S16" s="29">
        <f t="shared" si="12"/>
        <v>1.4492753623188406E-2</v>
      </c>
      <c r="T16" s="29">
        <f t="shared" si="12"/>
        <v>0.82608695652173914</v>
      </c>
      <c r="U16" s="228"/>
    </row>
    <row r="17" spans="1:21" ht="12" customHeight="1" x14ac:dyDescent="0.2">
      <c r="A17" s="160"/>
      <c r="B17" s="283" t="s">
        <v>43</v>
      </c>
      <c r="C17" s="284"/>
      <c r="D17" s="284"/>
      <c r="E17" s="285"/>
      <c r="F17" s="141">
        <f t="shared" ref="F17" si="13">SUM(G17:J17,L17:O17,Q17:T17)/3</f>
        <v>186</v>
      </c>
      <c r="G17" s="141">
        <v>1</v>
      </c>
      <c r="H17" s="141">
        <v>148</v>
      </c>
      <c r="I17" s="141">
        <v>16</v>
      </c>
      <c r="J17" s="141">
        <v>21</v>
      </c>
      <c r="K17" s="281">
        <v>6.0121212121212118</v>
      </c>
      <c r="L17" s="141">
        <v>1</v>
      </c>
      <c r="M17" s="141">
        <v>1</v>
      </c>
      <c r="N17" s="141">
        <v>149</v>
      </c>
      <c r="O17" s="141">
        <v>35</v>
      </c>
      <c r="P17" s="281">
        <v>10.218543046357615</v>
      </c>
      <c r="Q17" s="141">
        <v>9</v>
      </c>
      <c r="R17" s="141">
        <v>5</v>
      </c>
      <c r="S17" s="141">
        <v>10</v>
      </c>
      <c r="T17" s="141">
        <v>162</v>
      </c>
      <c r="U17" s="281">
        <v>6.958333333333333</v>
      </c>
    </row>
    <row r="18" spans="1:21" ht="12" customHeight="1" x14ac:dyDescent="0.2">
      <c r="A18" s="161"/>
      <c r="B18" s="245"/>
      <c r="C18" s="246"/>
      <c r="D18" s="246"/>
      <c r="E18" s="247"/>
      <c r="F18" s="36">
        <f t="shared" si="1"/>
        <v>1</v>
      </c>
      <c r="G18" s="29">
        <f t="shared" ref="G18:T18" si="14">IF(G17=0,0,G17/$F17)</f>
        <v>5.3763440860215058E-3</v>
      </c>
      <c r="H18" s="29">
        <f t="shared" si="14"/>
        <v>0.79569892473118276</v>
      </c>
      <c r="I18" s="29">
        <f t="shared" si="14"/>
        <v>8.6021505376344093E-2</v>
      </c>
      <c r="J18" s="29">
        <f t="shared" si="14"/>
        <v>0.11290322580645161</v>
      </c>
      <c r="K18" s="228"/>
      <c r="L18" s="29">
        <f t="shared" si="14"/>
        <v>5.3763440860215058E-3</v>
      </c>
      <c r="M18" s="29">
        <f t="shared" si="14"/>
        <v>5.3763440860215058E-3</v>
      </c>
      <c r="N18" s="29">
        <f t="shared" si="14"/>
        <v>0.80107526881720426</v>
      </c>
      <c r="O18" s="29">
        <f t="shared" si="14"/>
        <v>0.18817204301075269</v>
      </c>
      <c r="P18" s="228"/>
      <c r="Q18" s="29">
        <f t="shared" si="14"/>
        <v>4.8387096774193547E-2</v>
      </c>
      <c r="R18" s="29">
        <f t="shared" si="14"/>
        <v>2.6881720430107527E-2</v>
      </c>
      <c r="S18" s="29">
        <f t="shared" si="14"/>
        <v>5.3763440860215055E-2</v>
      </c>
      <c r="T18" s="29">
        <f t="shared" si="14"/>
        <v>0.87096774193548387</v>
      </c>
      <c r="U18" s="228"/>
    </row>
    <row r="19" spans="1:21" ht="12" customHeight="1" x14ac:dyDescent="0.2">
      <c r="A19" s="296" t="s">
        <v>42</v>
      </c>
      <c r="B19" s="296" t="s">
        <v>41</v>
      </c>
      <c r="C19" s="142"/>
      <c r="D19" s="297" t="s">
        <v>15</v>
      </c>
      <c r="E19" s="143"/>
      <c r="F19" s="141">
        <f t="shared" ref="F19" si="15">SUM(G19:J19,L19:O19,Q19:T19)/3</f>
        <v>204</v>
      </c>
      <c r="G19" s="141">
        <f t="shared" ref="G19:T19" si="16">SUM(G21,G23,G25,G27,G29,G31,G33,G35,G37,G39,G41,G43,G45,G47,G49,G51,G53,G55,G57,G59,G61,G63,G65,G67)</f>
        <v>1</v>
      </c>
      <c r="H19" s="141">
        <f t="shared" si="16"/>
        <v>180</v>
      </c>
      <c r="I19" s="141">
        <f t="shared" si="16"/>
        <v>7</v>
      </c>
      <c r="J19" s="141">
        <f t="shared" si="16"/>
        <v>16</v>
      </c>
      <c r="K19" s="281">
        <v>6.2925531909999997</v>
      </c>
      <c r="L19" s="141">
        <f t="shared" si="16"/>
        <v>1</v>
      </c>
      <c r="M19" s="141">
        <f t="shared" si="16"/>
        <v>3</v>
      </c>
      <c r="N19" s="141">
        <f t="shared" si="16"/>
        <v>177</v>
      </c>
      <c r="O19" s="141">
        <f t="shared" si="16"/>
        <v>23</v>
      </c>
      <c r="P19" s="281">
        <v>10.45303867</v>
      </c>
      <c r="Q19" s="141">
        <f t="shared" si="16"/>
        <v>14</v>
      </c>
      <c r="R19" s="141">
        <f t="shared" si="16"/>
        <v>3</v>
      </c>
      <c r="S19" s="141">
        <f t="shared" si="16"/>
        <v>4</v>
      </c>
      <c r="T19" s="141">
        <f t="shared" si="16"/>
        <v>183</v>
      </c>
      <c r="U19" s="281">
        <v>2.9523809519999999</v>
      </c>
    </row>
    <row r="20" spans="1:21" ht="12" customHeight="1" x14ac:dyDescent="0.2">
      <c r="A20" s="157"/>
      <c r="B20" s="157"/>
      <c r="C20" s="32"/>
      <c r="D20" s="232"/>
      <c r="E20" s="31"/>
      <c r="F20" s="36">
        <f t="shared" si="1"/>
        <v>1</v>
      </c>
      <c r="G20" s="29">
        <f t="shared" ref="G20:T20" si="17">IF(G19=0,0,G19/$F19)</f>
        <v>4.9019607843137254E-3</v>
      </c>
      <c r="H20" s="29">
        <f t="shared" si="17"/>
        <v>0.88235294117647056</v>
      </c>
      <c r="I20" s="29">
        <f t="shared" si="17"/>
        <v>3.4313725490196081E-2</v>
      </c>
      <c r="J20" s="29">
        <f t="shared" si="17"/>
        <v>7.8431372549019607E-2</v>
      </c>
      <c r="K20" s="228"/>
      <c r="L20" s="29">
        <f t="shared" si="17"/>
        <v>4.9019607843137254E-3</v>
      </c>
      <c r="M20" s="29">
        <f t="shared" si="17"/>
        <v>1.4705882352941176E-2</v>
      </c>
      <c r="N20" s="29">
        <f t="shared" si="17"/>
        <v>0.86764705882352944</v>
      </c>
      <c r="O20" s="29">
        <f t="shared" si="17"/>
        <v>0.11274509803921569</v>
      </c>
      <c r="P20" s="228"/>
      <c r="Q20" s="29">
        <f t="shared" si="17"/>
        <v>6.8627450980392163E-2</v>
      </c>
      <c r="R20" s="29">
        <f t="shared" si="17"/>
        <v>1.4705882352941176E-2</v>
      </c>
      <c r="S20" s="29">
        <f t="shared" si="17"/>
        <v>1.9607843137254902E-2</v>
      </c>
      <c r="T20" s="29">
        <f t="shared" si="17"/>
        <v>0.8970588235294118</v>
      </c>
      <c r="U20" s="228"/>
    </row>
    <row r="21" spans="1:21" ht="12" customHeight="1" x14ac:dyDescent="0.2">
      <c r="A21" s="157"/>
      <c r="B21" s="157"/>
      <c r="C21" s="142"/>
      <c r="D21" s="297" t="s">
        <v>40</v>
      </c>
      <c r="E21" s="143"/>
      <c r="F21" s="141">
        <f t="shared" ref="F21" si="18">SUM(G21:J21,L21:O21,Q21:T21)/3</f>
        <v>26</v>
      </c>
      <c r="G21" s="141">
        <v>0</v>
      </c>
      <c r="H21" s="141">
        <v>23</v>
      </c>
      <c r="I21" s="141">
        <v>1</v>
      </c>
      <c r="J21" s="141">
        <v>2</v>
      </c>
      <c r="K21" s="281">
        <v>5.291666666666667</v>
      </c>
      <c r="L21" s="141">
        <v>0</v>
      </c>
      <c r="M21" s="141">
        <v>1</v>
      </c>
      <c r="N21" s="141">
        <v>22</v>
      </c>
      <c r="O21" s="141">
        <v>3</v>
      </c>
      <c r="P21" s="281">
        <v>10.217391304347826</v>
      </c>
      <c r="Q21" s="141">
        <v>4</v>
      </c>
      <c r="R21" s="141">
        <v>0</v>
      </c>
      <c r="S21" s="141">
        <v>0</v>
      </c>
      <c r="T21" s="141">
        <v>22</v>
      </c>
      <c r="U21" s="281">
        <v>0</v>
      </c>
    </row>
    <row r="22" spans="1:21" ht="12" customHeight="1" x14ac:dyDescent="0.2">
      <c r="A22" s="157"/>
      <c r="B22" s="157"/>
      <c r="C22" s="32"/>
      <c r="D22" s="232"/>
      <c r="E22" s="31"/>
      <c r="F22" s="36">
        <f t="shared" si="1"/>
        <v>1</v>
      </c>
      <c r="G22" s="29">
        <f t="shared" ref="G22:T22" si="19">IF(G21=0,0,G21/$F21)</f>
        <v>0</v>
      </c>
      <c r="H22" s="29">
        <f t="shared" si="19"/>
        <v>0.88461538461538458</v>
      </c>
      <c r="I22" s="29">
        <f t="shared" si="19"/>
        <v>3.8461538461538464E-2</v>
      </c>
      <c r="J22" s="29">
        <f t="shared" si="19"/>
        <v>7.6923076923076927E-2</v>
      </c>
      <c r="K22" s="228"/>
      <c r="L22" s="29">
        <f t="shared" si="19"/>
        <v>0</v>
      </c>
      <c r="M22" s="29">
        <f t="shared" si="19"/>
        <v>3.8461538461538464E-2</v>
      </c>
      <c r="N22" s="29">
        <f t="shared" si="19"/>
        <v>0.84615384615384615</v>
      </c>
      <c r="O22" s="29">
        <f t="shared" si="19"/>
        <v>0.11538461538461539</v>
      </c>
      <c r="P22" s="228"/>
      <c r="Q22" s="29">
        <f t="shared" si="19"/>
        <v>0.15384615384615385</v>
      </c>
      <c r="R22" s="29">
        <f t="shared" si="19"/>
        <v>0</v>
      </c>
      <c r="S22" s="29">
        <f t="shared" si="19"/>
        <v>0</v>
      </c>
      <c r="T22" s="29">
        <f t="shared" si="19"/>
        <v>0.84615384615384615</v>
      </c>
      <c r="U22" s="228"/>
    </row>
    <row r="23" spans="1:21" ht="12" customHeight="1" x14ac:dyDescent="0.2">
      <c r="A23" s="157"/>
      <c r="B23" s="157"/>
      <c r="C23" s="142"/>
      <c r="D23" s="297" t="s">
        <v>39</v>
      </c>
      <c r="E23" s="143"/>
      <c r="F23" s="141">
        <f t="shared" ref="F23" si="20">SUM(G23:J23,L23:O23,Q23:T23)/3</f>
        <v>4</v>
      </c>
      <c r="G23" s="141">
        <v>0</v>
      </c>
      <c r="H23" s="141">
        <v>3</v>
      </c>
      <c r="I23" s="141">
        <v>0</v>
      </c>
      <c r="J23" s="141">
        <v>1</v>
      </c>
      <c r="K23" s="281">
        <v>5</v>
      </c>
      <c r="L23" s="141">
        <v>0</v>
      </c>
      <c r="M23" s="141">
        <v>0</v>
      </c>
      <c r="N23" s="141">
        <v>3</v>
      </c>
      <c r="O23" s="141">
        <v>1</v>
      </c>
      <c r="P23" s="281">
        <v>10</v>
      </c>
      <c r="Q23" s="141">
        <v>0</v>
      </c>
      <c r="R23" s="141">
        <v>0</v>
      </c>
      <c r="S23" s="141">
        <v>0</v>
      </c>
      <c r="T23" s="141">
        <v>4</v>
      </c>
      <c r="U23" s="281" t="s">
        <v>595</v>
      </c>
    </row>
    <row r="24" spans="1:21" ht="12" customHeight="1" x14ac:dyDescent="0.2">
      <c r="A24" s="157"/>
      <c r="B24" s="157"/>
      <c r="C24" s="32"/>
      <c r="D24" s="232"/>
      <c r="E24" s="31"/>
      <c r="F24" s="36">
        <f t="shared" si="1"/>
        <v>1</v>
      </c>
      <c r="G24" s="29">
        <f t="shared" ref="G24:T24" si="21">IF(G23=0,0,G23/$F23)</f>
        <v>0</v>
      </c>
      <c r="H24" s="29">
        <f t="shared" si="21"/>
        <v>0.75</v>
      </c>
      <c r="I24" s="29">
        <f t="shared" si="21"/>
        <v>0</v>
      </c>
      <c r="J24" s="29">
        <f t="shared" si="21"/>
        <v>0.25</v>
      </c>
      <c r="K24" s="228"/>
      <c r="L24" s="29">
        <f t="shared" si="21"/>
        <v>0</v>
      </c>
      <c r="M24" s="29">
        <f t="shared" si="21"/>
        <v>0</v>
      </c>
      <c r="N24" s="29">
        <f t="shared" si="21"/>
        <v>0.75</v>
      </c>
      <c r="O24" s="29">
        <f t="shared" si="21"/>
        <v>0.25</v>
      </c>
      <c r="P24" s="228"/>
      <c r="Q24" s="29">
        <f t="shared" si="21"/>
        <v>0</v>
      </c>
      <c r="R24" s="29">
        <f t="shared" si="21"/>
        <v>0</v>
      </c>
      <c r="S24" s="29">
        <f t="shared" si="21"/>
        <v>0</v>
      </c>
      <c r="T24" s="29">
        <f t="shared" si="21"/>
        <v>1</v>
      </c>
      <c r="U24" s="228"/>
    </row>
    <row r="25" spans="1:21" ht="12" customHeight="1" x14ac:dyDescent="0.2">
      <c r="A25" s="157"/>
      <c r="B25" s="157"/>
      <c r="C25" s="142"/>
      <c r="D25" s="297" t="s">
        <v>38</v>
      </c>
      <c r="E25" s="143"/>
      <c r="F25" s="141">
        <f t="shared" ref="F25" si="22">SUM(G25:J25,L25:O25,Q25:T25)/3</f>
        <v>9</v>
      </c>
      <c r="G25" s="141">
        <v>0</v>
      </c>
      <c r="H25" s="141">
        <v>9</v>
      </c>
      <c r="I25" s="141">
        <v>0</v>
      </c>
      <c r="J25" s="141">
        <v>0</v>
      </c>
      <c r="K25" s="281">
        <v>5</v>
      </c>
      <c r="L25" s="141">
        <v>0</v>
      </c>
      <c r="M25" s="141">
        <v>0</v>
      </c>
      <c r="N25" s="141">
        <v>8</v>
      </c>
      <c r="O25" s="141">
        <v>1</v>
      </c>
      <c r="P25" s="281">
        <v>10</v>
      </c>
      <c r="Q25" s="141">
        <v>0</v>
      </c>
      <c r="R25" s="141">
        <v>0</v>
      </c>
      <c r="S25" s="141">
        <v>0</v>
      </c>
      <c r="T25" s="141">
        <v>9</v>
      </c>
      <c r="U25" s="281" t="s">
        <v>595</v>
      </c>
    </row>
    <row r="26" spans="1:21" ht="12" customHeight="1" x14ac:dyDescent="0.2">
      <c r="A26" s="157"/>
      <c r="B26" s="157"/>
      <c r="C26" s="32"/>
      <c r="D26" s="232"/>
      <c r="E26" s="31"/>
      <c r="F26" s="36">
        <f t="shared" si="1"/>
        <v>1</v>
      </c>
      <c r="G26" s="29">
        <f t="shared" ref="G26:T26" si="23">IF(G25=0,0,G25/$F25)</f>
        <v>0</v>
      </c>
      <c r="H26" s="29">
        <f t="shared" si="23"/>
        <v>1</v>
      </c>
      <c r="I26" s="29">
        <f t="shared" si="23"/>
        <v>0</v>
      </c>
      <c r="J26" s="29">
        <f t="shared" si="23"/>
        <v>0</v>
      </c>
      <c r="K26" s="228"/>
      <c r="L26" s="29">
        <f t="shared" si="23"/>
        <v>0</v>
      </c>
      <c r="M26" s="29">
        <f t="shared" si="23"/>
        <v>0</v>
      </c>
      <c r="N26" s="29">
        <f t="shared" si="23"/>
        <v>0.88888888888888884</v>
      </c>
      <c r="O26" s="29">
        <f t="shared" si="23"/>
        <v>0.1111111111111111</v>
      </c>
      <c r="P26" s="228"/>
      <c r="Q26" s="29">
        <f t="shared" si="23"/>
        <v>0</v>
      </c>
      <c r="R26" s="29">
        <f t="shared" si="23"/>
        <v>0</v>
      </c>
      <c r="S26" s="29">
        <f t="shared" si="23"/>
        <v>0</v>
      </c>
      <c r="T26" s="29">
        <f t="shared" si="23"/>
        <v>1</v>
      </c>
      <c r="U26" s="228"/>
    </row>
    <row r="27" spans="1:21" ht="12" customHeight="1" x14ac:dyDescent="0.2">
      <c r="A27" s="157"/>
      <c r="B27" s="157"/>
      <c r="C27" s="142"/>
      <c r="D27" s="297" t="s">
        <v>37</v>
      </c>
      <c r="E27" s="143"/>
      <c r="F27" s="141">
        <f t="shared" ref="F27" si="24">SUM(G27:J27,L27:O27,Q27:T27)/3</f>
        <v>1</v>
      </c>
      <c r="G27" s="141">
        <v>0</v>
      </c>
      <c r="H27" s="141">
        <v>1</v>
      </c>
      <c r="I27" s="141">
        <v>0</v>
      </c>
      <c r="J27" s="141">
        <v>0</v>
      </c>
      <c r="K27" s="281">
        <v>5</v>
      </c>
      <c r="L27" s="141">
        <v>0</v>
      </c>
      <c r="M27" s="141">
        <v>0</v>
      </c>
      <c r="N27" s="141">
        <v>1</v>
      </c>
      <c r="O27" s="141">
        <v>0</v>
      </c>
      <c r="P27" s="281">
        <v>10</v>
      </c>
      <c r="Q27" s="141">
        <v>1</v>
      </c>
      <c r="R27" s="141">
        <v>0</v>
      </c>
      <c r="S27" s="141">
        <v>0</v>
      </c>
      <c r="T27" s="141">
        <v>0</v>
      </c>
      <c r="U27" s="281">
        <v>0</v>
      </c>
    </row>
    <row r="28" spans="1:21" ht="12" customHeight="1" x14ac:dyDescent="0.2">
      <c r="A28" s="157"/>
      <c r="B28" s="157"/>
      <c r="C28" s="32"/>
      <c r="D28" s="232"/>
      <c r="E28" s="31"/>
      <c r="F28" s="36">
        <f t="shared" si="1"/>
        <v>1</v>
      </c>
      <c r="G28" s="29">
        <f t="shared" ref="G28:T28" si="25">IF(G27=0,0,G27/$F27)</f>
        <v>0</v>
      </c>
      <c r="H28" s="29">
        <f t="shared" si="25"/>
        <v>1</v>
      </c>
      <c r="I28" s="29">
        <f t="shared" si="25"/>
        <v>0</v>
      </c>
      <c r="J28" s="29">
        <f t="shared" si="25"/>
        <v>0</v>
      </c>
      <c r="K28" s="228"/>
      <c r="L28" s="29">
        <f t="shared" si="25"/>
        <v>0</v>
      </c>
      <c r="M28" s="29">
        <f t="shared" si="25"/>
        <v>0</v>
      </c>
      <c r="N28" s="29">
        <f t="shared" si="25"/>
        <v>1</v>
      </c>
      <c r="O28" s="29">
        <f t="shared" si="25"/>
        <v>0</v>
      </c>
      <c r="P28" s="228"/>
      <c r="Q28" s="29">
        <f t="shared" si="25"/>
        <v>1</v>
      </c>
      <c r="R28" s="29">
        <f t="shared" si="25"/>
        <v>0</v>
      </c>
      <c r="S28" s="29">
        <f t="shared" si="25"/>
        <v>0</v>
      </c>
      <c r="T28" s="29">
        <f t="shared" si="25"/>
        <v>0</v>
      </c>
      <c r="U28" s="228"/>
    </row>
    <row r="29" spans="1:21" ht="12" customHeight="1" x14ac:dyDescent="0.2">
      <c r="A29" s="157"/>
      <c r="B29" s="157"/>
      <c r="C29" s="142"/>
      <c r="D29" s="297" t="s">
        <v>36</v>
      </c>
      <c r="E29" s="143"/>
      <c r="F29" s="141">
        <f t="shared" ref="F29" si="26">SUM(G29:J29,L29:O29,Q29:T29)/3</f>
        <v>4</v>
      </c>
      <c r="G29" s="141">
        <v>0</v>
      </c>
      <c r="H29" s="141">
        <v>4</v>
      </c>
      <c r="I29" s="141">
        <v>0</v>
      </c>
      <c r="J29" s="141">
        <v>0</v>
      </c>
      <c r="K29" s="281">
        <v>5</v>
      </c>
      <c r="L29" s="141">
        <v>0</v>
      </c>
      <c r="M29" s="141">
        <v>0</v>
      </c>
      <c r="N29" s="141">
        <v>4</v>
      </c>
      <c r="O29" s="141">
        <v>0</v>
      </c>
      <c r="P29" s="281">
        <v>10</v>
      </c>
      <c r="Q29" s="141">
        <v>0</v>
      </c>
      <c r="R29" s="141">
        <v>0</v>
      </c>
      <c r="S29" s="141">
        <v>0</v>
      </c>
      <c r="T29" s="141">
        <v>4</v>
      </c>
      <c r="U29" s="281" t="s">
        <v>595</v>
      </c>
    </row>
    <row r="30" spans="1:21" ht="12" customHeight="1" x14ac:dyDescent="0.2">
      <c r="A30" s="157"/>
      <c r="B30" s="157"/>
      <c r="C30" s="32"/>
      <c r="D30" s="232"/>
      <c r="E30" s="31"/>
      <c r="F30" s="36">
        <f t="shared" si="1"/>
        <v>1</v>
      </c>
      <c r="G30" s="29">
        <f t="shared" ref="G30:T30" si="27">IF(G29=0,0,G29/$F29)</f>
        <v>0</v>
      </c>
      <c r="H30" s="29">
        <f t="shared" si="27"/>
        <v>1</v>
      </c>
      <c r="I30" s="29">
        <f t="shared" si="27"/>
        <v>0</v>
      </c>
      <c r="J30" s="29">
        <f t="shared" si="27"/>
        <v>0</v>
      </c>
      <c r="K30" s="228"/>
      <c r="L30" s="29">
        <f t="shared" si="27"/>
        <v>0</v>
      </c>
      <c r="M30" s="29">
        <f t="shared" si="27"/>
        <v>0</v>
      </c>
      <c r="N30" s="29">
        <f t="shared" si="27"/>
        <v>1</v>
      </c>
      <c r="O30" s="29">
        <f t="shared" si="27"/>
        <v>0</v>
      </c>
      <c r="P30" s="228"/>
      <c r="Q30" s="29">
        <f t="shared" si="27"/>
        <v>0</v>
      </c>
      <c r="R30" s="29">
        <f t="shared" si="27"/>
        <v>0</v>
      </c>
      <c r="S30" s="29">
        <f t="shared" si="27"/>
        <v>0</v>
      </c>
      <c r="T30" s="29">
        <f t="shared" si="27"/>
        <v>1</v>
      </c>
      <c r="U30" s="228"/>
    </row>
    <row r="31" spans="1:21" ht="12" customHeight="1" x14ac:dyDescent="0.2">
      <c r="A31" s="157"/>
      <c r="B31" s="157"/>
      <c r="C31" s="142"/>
      <c r="D31" s="297" t="s">
        <v>35</v>
      </c>
      <c r="E31" s="143"/>
      <c r="F31" s="141">
        <f t="shared" ref="F31" si="28">SUM(G31:J31,L31:O31,Q31:T31)/3</f>
        <v>1</v>
      </c>
      <c r="G31" s="141">
        <v>0</v>
      </c>
      <c r="H31" s="141">
        <v>1</v>
      </c>
      <c r="I31" s="141">
        <v>0</v>
      </c>
      <c r="J31" s="141">
        <v>0</v>
      </c>
      <c r="K31" s="281">
        <v>5</v>
      </c>
      <c r="L31" s="141">
        <v>0</v>
      </c>
      <c r="M31" s="141">
        <v>0</v>
      </c>
      <c r="N31" s="141">
        <v>1</v>
      </c>
      <c r="O31" s="141">
        <v>0</v>
      </c>
      <c r="P31" s="281">
        <v>10</v>
      </c>
      <c r="Q31" s="141">
        <v>0</v>
      </c>
      <c r="R31" s="141">
        <v>0</v>
      </c>
      <c r="S31" s="141">
        <v>0</v>
      </c>
      <c r="T31" s="141">
        <v>1</v>
      </c>
      <c r="U31" s="281" t="s">
        <v>595</v>
      </c>
    </row>
    <row r="32" spans="1:21" ht="12" customHeight="1" x14ac:dyDescent="0.2">
      <c r="A32" s="157"/>
      <c r="B32" s="157"/>
      <c r="C32" s="32"/>
      <c r="D32" s="232"/>
      <c r="E32" s="31"/>
      <c r="F32" s="36">
        <f t="shared" si="1"/>
        <v>1</v>
      </c>
      <c r="G32" s="29">
        <f t="shared" ref="G32:T32" si="29">IF(G31=0,0,G31/$F31)</f>
        <v>0</v>
      </c>
      <c r="H32" s="29">
        <f t="shared" si="29"/>
        <v>1</v>
      </c>
      <c r="I32" s="29">
        <f t="shared" si="29"/>
        <v>0</v>
      </c>
      <c r="J32" s="29">
        <f t="shared" si="29"/>
        <v>0</v>
      </c>
      <c r="K32" s="228"/>
      <c r="L32" s="29">
        <f t="shared" si="29"/>
        <v>0</v>
      </c>
      <c r="M32" s="29">
        <f t="shared" si="29"/>
        <v>0</v>
      </c>
      <c r="N32" s="29">
        <f t="shared" si="29"/>
        <v>1</v>
      </c>
      <c r="O32" s="29">
        <f t="shared" si="29"/>
        <v>0</v>
      </c>
      <c r="P32" s="228"/>
      <c r="Q32" s="29">
        <f t="shared" si="29"/>
        <v>0</v>
      </c>
      <c r="R32" s="29">
        <f t="shared" si="29"/>
        <v>0</v>
      </c>
      <c r="S32" s="29">
        <f t="shared" si="29"/>
        <v>0</v>
      </c>
      <c r="T32" s="29">
        <f t="shared" si="29"/>
        <v>1</v>
      </c>
      <c r="U32" s="228"/>
    </row>
    <row r="33" spans="1:21" ht="12" customHeight="1" x14ac:dyDescent="0.2">
      <c r="A33" s="157"/>
      <c r="B33" s="157"/>
      <c r="C33" s="142"/>
      <c r="D33" s="297" t="s">
        <v>34</v>
      </c>
      <c r="E33" s="143"/>
      <c r="F33" s="141">
        <f t="shared" ref="F33" si="30">SUM(G33:J33,L33:O33,Q33:T33)/3</f>
        <v>7</v>
      </c>
      <c r="G33" s="141">
        <v>0</v>
      </c>
      <c r="H33" s="141">
        <v>7</v>
      </c>
      <c r="I33" s="141">
        <v>0</v>
      </c>
      <c r="J33" s="141">
        <v>0</v>
      </c>
      <c r="K33" s="281">
        <v>5</v>
      </c>
      <c r="L33" s="141">
        <v>0</v>
      </c>
      <c r="M33" s="141">
        <v>0</v>
      </c>
      <c r="N33" s="141">
        <v>7</v>
      </c>
      <c r="O33" s="141">
        <v>0</v>
      </c>
      <c r="P33" s="281">
        <v>10</v>
      </c>
      <c r="Q33" s="141">
        <v>0</v>
      </c>
      <c r="R33" s="141">
        <v>0</v>
      </c>
      <c r="S33" s="141">
        <v>0</v>
      </c>
      <c r="T33" s="141">
        <v>7</v>
      </c>
      <c r="U33" s="281" t="s">
        <v>595</v>
      </c>
    </row>
    <row r="34" spans="1:21" ht="12" customHeight="1" x14ac:dyDescent="0.2">
      <c r="A34" s="157"/>
      <c r="B34" s="157"/>
      <c r="C34" s="32"/>
      <c r="D34" s="232"/>
      <c r="E34" s="31"/>
      <c r="F34" s="36">
        <f t="shared" si="1"/>
        <v>1</v>
      </c>
      <c r="G34" s="29">
        <f t="shared" ref="G34:T34" si="31">IF(G33=0,0,G33/$F33)</f>
        <v>0</v>
      </c>
      <c r="H34" s="29">
        <f t="shared" si="31"/>
        <v>1</v>
      </c>
      <c r="I34" s="29">
        <f t="shared" si="31"/>
        <v>0</v>
      </c>
      <c r="J34" s="29">
        <f t="shared" si="31"/>
        <v>0</v>
      </c>
      <c r="K34" s="228"/>
      <c r="L34" s="29">
        <f t="shared" si="31"/>
        <v>0</v>
      </c>
      <c r="M34" s="29">
        <f t="shared" si="31"/>
        <v>0</v>
      </c>
      <c r="N34" s="29">
        <f t="shared" si="31"/>
        <v>1</v>
      </c>
      <c r="O34" s="29">
        <f t="shared" si="31"/>
        <v>0</v>
      </c>
      <c r="P34" s="228"/>
      <c r="Q34" s="29">
        <f t="shared" si="31"/>
        <v>0</v>
      </c>
      <c r="R34" s="29">
        <f t="shared" si="31"/>
        <v>0</v>
      </c>
      <c r="S34" s="29">
        <f t="shared" si="31"/>
        <v>0</v>
      </c>
      <c r="T34" s="29">
        <f t="shared" si="31"/>
        <v>1</v>
      </c>
      <c r="U34" s="228"/>
    </row>
    <row r="35" spans="1:21" ht="12" customHeight="1" x14ac:dyDescent="0.2">
      <c r="A35" s="157"/>
      <c r="B35" s="157"/>
      <c r="C35" s="142"/>
      <c r="D35" s="297" t="s">
        <v>33</v>
      </c>
      <c r="E35" s="143"/>
      <c r="F35" s="141">
        <f t="shared" ref="F35" si="32">SUM(G35:J35,L35:O35,Q35:T35)/3</f>
        <v>7</v>
      </c>
      <c r="G35" s="141">
        <v>0</v>
      </c>
      <c r="H35" s="141">
        <v>6</v>
      </c>
      <c r="I35" s="141">
        <v>0</v>
      </c>
      <c r="J35" s="141">
        <v>1</v>
      </c>
      <c r="K35" s="281">
        <v>5</v>
      </c>
      <c r="L35" s="141">
        <v>0</v>
      </c>
      <c r="M35" s="141">
        <v>0</v>
      </c>
      <c r="N35" s="141">
        <v>5</v>
      </c>
      <c r="O35" s="141">
        <v>2</v>
      </c>
      <c r="P35" s="281">
        <v>10</v>
      </c>
      <c r="Q35" s="141">
        <v>2</v>
      </c>
      <c r="R35" s="141">
        <v>0</v>
      </c>
      <c r="S35" s="141">
        <v>0</v>
      </c>
      <c r="T35" s="141">
        <v>5</v>
      </c>
      <c r="U35" s="281">
        <v>0</v>
      </c>
    </row>
    <row r="36" spans="1:21" ht="12" customHeight="1" x14ac:dyDescent="0.2">
      <c r="A36" s="157"/>
      <c r="B36" s="157"/>
      <c r="C36" s="32"/>
      <c r="D36" s="232"/>
      <c r="E36" s="31"/>
      <c r="F36" s="36">
        <f t="shared" si="1"/>
        <v>1</v>
      </c>
      <c r="G36" s="29">
        <f t="shared" ref="G36:T36" si="33">IF(G35=0,0,G35/$F35)</f>
        <v>0</v>
      </c>
      <c r="H36" s="29">
        <f t="shared" si="33"/>
        <v>0.8571428571428571</v>
      </c>
      <c r="I36" s="29">
        <f t="shared" si="33"/>
        <v>0</v>
      </c>
      <c r="J36" s="29">
        <f t="shared" si="33"/>
        <v>0.14285714285714285</v>
      </c>
      <c r="K36" s="228"/>
      <c r="L36" s="29">
        <f t="shared" si="33"/>
        <v>0</v>
      </c>
      <c r="M36" s="29">
        <f t="shared" si="33"/>
        <v>0</v>
      </c>
      <c r="N36" s="29">
        <f t="shared" si="33"/>
        <v>0.7142857142857143</v>
      </c>
      <c r="O36" s="29">
        <f t="shared" si="33"/>
        <v>0.2857142857142857</v>
      </c>
      <c r="P36" s="228"/>
      <c r="Q36" s="29">
        <f t="shared" si="33"/>
        <v>0.2857142857142857</v>
      </c>
      <c r="R36" s="29">
        <f t="shared" si="33"/>
        <v>0</v>
      </c>
      <c r="S36" s="29">
        <f t="shared" si="33"/>
        <v>0</v>
      </c>
      <c r="T36" s="29">
        <f t="shared" si="33"/>
        <v>0.7142857142857143</v>
      </c>
      <c r="U36" s="228"/>
    </row>
    <row r="37" spans="1:21" ht="12" customHeight="1" x14ac:dyDescent="0.2">
      <c r="A37" s="157"/>
      <c r="B37" s="157"/>
      <c r="C37" s="142"/>
      <c r="D37" s="297" t="s">
        <v>32</v>
      </c>
      <c r="E37" s="143"/>
      <c r="F37" s="141">
        <f t="shared" ref="F37" si="34">SUM(G37:J37,L37:O37,Q37:T37)/3</f>
        <v>1</v>
      </c>
      <c r="G37" s="141">
        <v>0</v>
      </c>
      <c r="H37" s="141">
        <v>1</v>
      </c>
      <c r="I37" s="141">
        <v>0</v>
      </c>
      <c r="J37" s="141">
        <v>0</v>
      </c>
      <c r="K37" s="281">
        <v>5</v>
      </c>
      <c r="L37" s="141">
        <v>0</v>
      </c>
      <c r="M37" s="141">
        <v>0</v>
      </c>
      <c r="N37" s="141">
        <v>0</v>
      </c>
      <c r="O37" s="141">
        <v>1</v>
      </c>
      <c r="P37" s="281" t="s">
        <v>595</v>
      </c>
      <c r="Q37" s="141">
        <v>0</v>
      </c>
      <c r="R37" s="141">
        <v>0</v>
      </c>
      <c r="S37" s="141">
        <v>0</v>
      </c>
      <c r="T37" s="141">
        <v>1</v>
      </c>
      <c r="U37" s="281" t="s">
        <v>595</v>
      </c>
    </row>
    <row r="38" spans="1:21" ht="12" customHeight="1" x14ac:dyDescent="0.2">
      <c r="A38" s="157"/>
      <c r="B38" s="157"/>
      <c r="C38" s="32"/>
      <c r="D38" s="232"/>
      <c r="E38" s="31"/>
      <c r="F38" s="36">
        <f t="shared" si="1"/>
        <v>1</v>
      </c>
      <c r="G38" s="29">
        <f t="shared" ref="G38:T38" si="35">IF(G37=0,0,G37/$F37)</f>
        <v>0</v>
      </c>
      <c r="H38" s="29">
        <f t="shared" si="35"/>
        <v>1</v>
      </c>
      <c r="I38" s="29">
        <f t="shared" si="35"/>
        <v>0</v>
      </c>
      <c r="J38" s="29">
        <f t="shared" si="35"/>
        <v>0</v>
      </c>
      <c r="K38" s="228"/>
      <c r="L38" s="29">
        <f t="shared" si="35"/>
        <v>0</v>
      </c>
      <c r="M38" s="29">
        <f t="shared" si="35"/>
        <v>0</v>
      </c>
      <c r="N38" s="29">
        <f t="shared" si="35"/>
        <v>0</v>
      </c>
      <c r="O38" s="29">
        <f t="shared" si="35"/>
        <v>1</v>
      </c>
      <c r="P38" s="228"/>
      <c r="Q38" s="29">
        <f t="shared" si="35"/>
        <v>0</v>
      </c>
      <c r="R38" s="29">
        <f t="shared" si="35"/>
        <v>0</v>
      </c>
      <c r="S38" s="29">
        <f t="shared" si="35"/>
        <v>0</v>
      </c>
      <c r="T38" s="29">
        <f t="shared" si="35"/>
        <v>1</v>
      </c>
      <c r="U38" s="228"/>
    </row>
    <row r="39" spans="1:21" ht="12" customHeight="1" x14ac:dyDescent="0.2">
      <c r="A39" s="157"/>
      <c r="B39" s="157"/>
      <c r="C39" s="142"/>
      <c r="D39" s="297" t="s">
        <v>31</v>
      </c>
      <c r="E39" s="143"/>
      <c r="F39" s="141">
        <f t="shared" ref="F39" si="36">SUM(G39:J39,L39:O39,Q39:T39)/3</f>
        <v>6</v>
      </c>
      <c r="G39" s="141">
        <v>0</v>
      </c>
      <c r="H39" s="141">
        <v>6</v>
      </c>
      <c r="I39" s="141">
        <v>0</v>
      </c>
      <c r="J39" s="141">
        <v>0</v>
      </c>
      <c r="K39" s="281">
        <v>5</v>
      </c>
      <c r="L39" s="141">
        <v>0</v>
      </c>
      <c r="M39" s="141">
        <v>0</v>
      </c>
      <c r="N39" s="141">
        <v>5</v>
      </c>
      <c r="O39" s="141">
        <v>1</v>
      </c>
      <c r="P39" s="281">
        <v>10</v>
      </c>
      <c r="Q39" s="141">
        <v>0</v>
      </c>
      <c r="R39" s="141">
        <v>0</v>
      </c>
      <c r="S39" s="141">
        <v>0</v>
      </c>
      <c r="T39" s="141">
        <v>6</v>
      </c>
      <c r="U39" s="281" t="s">
        <v>595</v>
      </c>
    </row>
    <row r="40" spans="1:21" ht="12" customHeight="1" x14ac:dyDescent="0.2">
      <c r="A40" s="157"/>
      <c r="B40" s="157"/>
      <c r="C40" s="32"/>
      <c r="D40" s="232"/>
      <c r="E40" s="31"/>
      <c r="F40" s="36">
        <f t="shared" si="1"/>
        <v>1</v>
      </c>
      <c r="G40" s="29">
        <f t="shared" ref="G40:T40" si="37">IF(G39=0,0,G39/$F39)</f>
        <v>0</v>
      </c>
      <c r="H40" s="29">
        <f t="shared" si="37"/>
        <v>1</v>
      </c>
      <c r="I40" s="29">
        <f t="shared" si="37"/>
        <v>0</v>
      </c>
      <c r="J40" s="29">
        <f t="shared" si="37"/>
        <v>0</v>
      </c>
      <c r="K40" s="228"/>
      <c r="L40" s="29">
        <f t="shared" si="37"/>
        <v>0</v>
      </c>
      <c r="M40" s="29">
        <f t="shared" si="37"/>
        <v>0</v>
      </c>
      <c r="N40" s="29">
        <f t="shared" si="37"/>
        <v>0.83333333333333337</v>
      </c>
      <c r="O40" s="29">
        <f t="shared" si="37"/>
        <v>0.16666666666666666</v>
      </c>
      <c r="P40" s="228"/>
      <c r="Q40" s="29">
        <f t="shared" si="37"/>
        <v>0</v>
      </c>
      <c r="R40" s="29">
        <f t="shared" si="37"/>
        <v>0</v>
      </c>
      <c r="S40" s="29">
        <f t="shared" si="37"/>
        <v>0</v>
      </c>
      <c r="T40" s="29">
        <f t="shared" si="37"/>
        <v>1</v>
      </c>
      <c r="U40" s="228"/>
    </row>
    <row r="41" spans="1:21" ht="12" customHeight="1" x14ac:dyDescent="0.2">
      <c r="A41" s="157"/>
      <c r="B41" s="157"/>
      <c r="C41" s="142"/>
      <c r="D41" s="297" t="s">
        <v>30</v>
      </c>
      <c r="E41" s="143"/>
      <c r="F41" s="141">
        <f t="shared" ref="F41" si="38">SUM(G41:J41,L41:O41,Q41:T41)/3</f>
        <v>1</v>
      </c>
      <c r="G41" s="141">
        <v>0</v>
      </c>
      <c r="H41" s="141">
        <v>1</v>
      </c>
      <c r="I41" s="141">
        <v>0</v>
      </c>
      <c r="J41" s="141">
        <v>0</v>
      </c>
      <c r="K41" s="281">
        <v>5</v>
      </c>
      <c r="L41" s="141">
        <v>0</v>
      </c>
      <c r="M41" s="141">
        <v>0</v>
      </c>
      <c r="N41" s="141">
        <v>1</v>
      </c>
      <c r="O41" s="141">
        <v>0</v>
      </c>
      <c r="P41" s="281">
        <v>10</v>
      </c>
      <c r="Q41" s="141">
        <v>0</v>
      </c>
      <c r="R41" s="141">
        <v>0</v>
      </c>
      <c r="S41" s="141">
        <v>0</v>
      </c>
      <c r="T41" s="141">
        <v>1</v>
      </c>
      <c r="U41" s="281" t="s">
        <v>595</v>
      </c>
    </row>
    <row r="42" spans="1:21" ht="12" customHeight="1" x14ac:dyDescent="0.2">
      <c r="A42" s="157"/>
      <c r="B42" s="157"/>
      <c r="C42" s="32"/>
      <c r="D42" s="232"/>
      <c r="E42" s="31"/>
      <c r="F42" s="36">
        <f t="shared" si="1"/>
        <v>1</v>
      </c>
      <c r="G42" s="29">
        <f t="shared" ref="G42:T42" si="39">IF(G41=0,0,G41/$F41)</f>
        <v>0</v>
      </c>
      <c r="H42" s="29">
        <f t="shared" si="39"/>
        <v>1</v>
      </c>
      <c r="I42" s="29">
        <f t="shared" si="39"/>
        <v>0</v>
      </c>
      <c r="J42" s="29">
        <f t="shared" si="39"/>
        <v>0</v>
      </c>
      <c r="K42" s="228"/>
      <c r="L42" s="29">
        <f t="shared" si="39"/>
        <v>0</v>
      </c>
      <c r="M42" s="29">
        <f t="shared" si="39"/>
        <v>0</v>
      </c>
      <c r="N42" s="29">
        <f t="shared" si="39"/>
        <v>1</v>
      </c>
      <c r="O42" s="29">
        <f t="shared" si="39"/>
        <v>0</v>
      </c>
      <c r="P42" s="228"/>
      <c r="Q42" s="29">
        <f t="shared" si="39"/>
        <v>0</v>
      </c>
      <c r="R42" s="29">
        <f t="shared" si="39"/>
        <v>0</v>
      </c>
      <c r="S42" s="29">
        <f t="shared" si="39"/>
        <v>0</v>
      </c>
      <c r="T42" s="29">
        <f t="shared" si="39"/>
        <v>1</v>
      </c>
      <c r="U42" s="228"/>
    </row>
    <row r="43" spans="1:21" ht="12" customHeight="1" x14ac:dyDescent="0.2">
      <c r="A43" s="157"/>
      <c r="B43" s="157"/>
      <c r="C43" s="142"/>
      <c r="D43" s="297" t="s">
        <v>29</v>
      </c>
      <c r="E43" s="143"/>
      <c r="F43" s="141">
        <f t="shared" ref="F43" si="40">SUM(G43:J43,L43:O43,Q43:T43)/3</f>
        <v>2</v>
      </c>
      <c r="G43" s="141">
        <v>0</v>
      </c>
      <c r="H43" s="141">
        <v>2</v>
      </c>
      <c r="I43" s="141">
        <v>0</v>
      </c>
      <c r="J43" s="141">
        <v>0</v>
      </c>
      <c r="K43" s="281">
        <v>5</v>
      </c>
      <c r="L43" s="141">
        <v>0</v>
      </c>
      <c r="M43" s="141">
        <v>0</v>
      </c>
      <c r="N43" s="141">
        <v>2</v>
      </c>
      <c r="O43" s="141">
        <v>0</v>
      </c>
      <c r="P43" s="281">
        <v>10</v>
      </c>
      <c r="Q43" s="141">
        <v>0</v>
      </c>
      <c r="R43" s="141">
        <v>0</v>
      </c>
      <c r="S43" s="141">
        <v>0</v>
      </c>
      <c r="T43" s="141">
        <v>2</v>
      </c>
      <c r="U43" s="281" t="s">
        <v>595</v>
      </c>
    </row>
    <row r="44" spans="1:21" ht="12" customHeight="1" x14ac:dyDescent="0.2">
      <c r="A44" s="157"/>
      <c r="B44" s="157"/>
      <c r="C44" s="32"/>
      <c r="D44" s="232"/>
      <c r="E44" s="31"/>
      <c r="F44" s="36">
        <f t="shared" si="1"/>
        <v>1</v>
      </c>
      <c r="G44" s="29">
        <f t="shared" ref="G44:T44" si="41">IF(G43=0,0,G43/$F43)</f>
        <v>0</v>
      </c>
      <c r="H44" s="29">
        <f t="shared" si="41"/>
        <v>1</v>
      </c>
      <c r="I44" s="29">
        <f t="shared" si="41"/>
        <v>0</v>
      </c>
      <c r="J44" s="29">
        <f t="shared" si="41"/>
        <v>0</v>
      </c>
      <c r="K44" s="228"/>
      <c r="L44" s="29">
        <f t="shared" si="41"/>
        <v>0</v>
      </c>
      <c r="M44" s="29">
        <f t="shared" si="41"/>
        <v>0</v>
      </c>
      <c r="N44" s="29">
        <f t="shared" si="41"/>
        <v>1</v>
      </c>
      <c r="O44" s="29">
        <f t="shared" si="41"/>
        <v>0</v>
      </c>
      <c r="P44" s="228"/>
      <c r="Q44" s="29">
        <f t="shared" si="41"/>
        <v>0</v>
      </c>
      <c r="R44" s="29">
        <f t="shared" si="41"/>
        <v>0</v>
      </c>
      <c r="S44" s="29">
        <f t="shared" si="41"/>
        <v>0</v>
      </c>
      <c r="T44" s="29">
        <f t="shared" si="41"/>
        <v>1</v>
      </c>
      <c r="U44" s="228"/>
    </row>
    <row r="45" spans="1:21" ht="12" customHeight="1" x14ac:dyDescent="0.2">
      <c r="A45" s="157"/>
      <c r="B45" s="157"/>
      <c r="C45" s="142"/>
      <c r="D45" s="297" t="s">
        <v>28</v>
      </c>
      <c r="E45" s="143"/>
      <c r="F45" s="141">
        <f t="shared" ref="F45" si="42">SUM(G45:J45,L45:O45,Q45:T45)/3</f>
        <v>10</v>
      </c>
      <c r="G45" s="141">
        <v>0</v>
      </c>
      <c r="H45" s="141">
        <v>9</v>
      </c>
      <c r="I45" s="141">
        <v>0</v>
      </c>
      <c r="J45" s="141">
        <v>1</v>
      </c>
      <c r="K45" s="281">
        <v>5.2222222222222223</v>
      </c>
      <c r="L45" s="141">
        <v>0</v>
      </c>
      <c r="M45" s="141">
        <v>0</v>
      </c>
      <c r="N45" s="141">
        <v>9</v>
      </c>
      <c r="O45" s="141">
        <v>1</v>
      </c>
      <c r="P45" s="281">
        <v>10.444444444444445</v>
      </c>
      <c r="Q45" s="141">
        <v>2</v>
      </c>
      <c r="R45" s="141">
        <v>0</v>
      </c>
      <c r="S45" s="141">
        <v>0</v>
      </c>
      <c r="T45" s="141">
        <v>8</v>
      </c>
      <c r="U45" s="281">
        <v>0</v>
      </c>
    </row>
    <row r="46" spans="1:21" ht="12" customHeight="1" x14ac:dyDescent="0.2">
      <c r="A46" s="157"/>
      <c r="B46" s="157"/>
      <c r="C46" s="32"/>
      <c r="D46" s="232"/>
      <c r="E46" s="31"/>
      <c r="F46" s="36">
        <f t="shared" si="1"/>
        <v>1</v>
      </c>
      <c r="G46" s="29">
        <f t="shared" ref="G46:T46" si="43">IF(G45=0,0,G45/$F45)</f>
        <v>0</v>
      </c>
      <c r="H46" s="29">
        <f t="shared" si="43"/>
        <v>0.9</v>
      </c>
      <c r="I46" s="29">
        <f t="shared" si="43"/>
        <v>0</v>
      </c>
      <c r="J46" s="29">
        <f t="shared" si="43"/>
        <v>0.1</v>
      </c>
      <c r="K46" s="228"/>
      <c r="L46" s="29">
        <f t="shared" si="43"/>
        <v>0</v>
      </c>
      <c r="M46" s="29">
        <f t="shared" si="43"/>
        <v>0</v>
      </c>
      <c r="N46" s="29">
        <f t="shared" si="43"/>
        <v>0.9</v>
      </c>
      <c r="O46" s="29">
        <f t="shared" si="43"/>
        <v>0.1</v>
      </c>
      <c r="P46" s="228"/>
      <c r="Q46" s="29">
        <f t="shared" si="43"/>
        <v>0.2</v>
      </c>
      <c r="R46" s="29">
        <f t="shared" si="43"/>
        <v>0</v>
      </c>
      <c r="S46" s="29">
        <f t="shared" si="43"/>
        <v>0</v>
      </c>
      <c r="T46" s="29">
        <f t="shared" si="43"/>
        <v>0.8</v>
      </c>
      <c r="U46" s="228"/>
    </row>
    <row r="47" spans="1:21" ht="12" customHeight="1" x14ac:dyDescent="0.2">
      <c r="A47" s="157"/>
      <c r="B47" s="157"/>
      <c r="C47" s="142"/>
      <c r="D47" s="297" t="s">
        <v>27</v>
      </c>
      <c r="E47" s="143"/>
      <c r="F47" s="141">
        <f t="shared" ref="F47" si="44">SUM(G47:J47,L47:O47,Q47:T47)/3</f>
        <v>3</v>
      </c>
      <c r="G47" s="141">
        <v>0</v>
      </c>
      <c r="H47" s="141">
        <v>2</v>
      </c>
      <c r="I47" s="141">
        <v>0</v>
      </c>
      <c r="J47" s="141">
        <v>1</v>
      </c>
      <c r="K47" s="281">
        <v>5</v>
      </c>
      <c r="L47" s="141">
        <v>0</v>
      </c>
      <c r="M47" s="141">
        <v>0</v>
      </c>
      <c r="N47" s="141">
        <v>2</v>
      </c>
      <c r="O47" s="141">
        <v>1</v>
      </c>
      <c r="P47" s="281">
        <v>10</v>
      </c>
      <c r="Q47" s="141">
        <v>0</v>
      </c>
      <c r="R47" s="141">
        <v>0</v>
      </c>
      <c r="S47" s="141">
        <v>0</v>
      </c>
      <c r="T47" s="141">
        <v>3</v>
      </c>
      <c r="U47" s="281" t="s">
        <v>595</v>
      </c>
    </row>
    <row r="48" spans="1:21" ht="12" customHeight="1" x14ac:dyDescent="0.2">
      <c r="A48" s="157"/>
      <c r="B48" s="157"/>
      <c r="C48" s="32"/>
      <c r="D48" s="232"/>
      <c r="E48" s="31"/>
      <c r="F48" s="36">
        <f t="shared" si="1"/>
        <v>1</v>
      </c>
      <c r="G48" s="29">
        <f t="shared" ref="G48:T48" si="45">IF(G47=0,0,G47/$F47)</f>
        <v>0</v>
      </c>
      <c r="H48" s="29">
        <f t="shared" si="45"/>
        <v>0.66666666666666663</v>
      </c>
      <c r="I48" s="29">
        <f t="shared" si="45"/>
        <v>0</v>
      </c>
      <c r="J48" s="29">
        <f t="shared" si="45"/>
        <v>0.33333333333333331</v>
      </c>
      <c r="K48" s="228"/>
      <c r="L48" s="29">
        <f t="shared" si="45"/>
        <v>0</v>
      </c>
      <c r="M48" s="29">
        <f t="shared" si="45"/>
        <v>0</v>
      </c>
      <c r="N48" s="29">
        <f t="shared" si="45"/>
        <v>0.66666666666666663</v>
      </c>
      <c r="O48" s="29">
        <f t="shared" si="45"/>
        <v>0.33333333333333331</v>
      </c>
      <c r="P48" s="228"/>
      <c r="Q48" s="29">
        <f t="shared" si="45"/>
        <v>0</v>
      </c>
      <c r="R48" s="29">
        <f t="shared" si="45"/>
        <v>0</v>
      </c>
      <c r="S48" s="29">
        <f t="shared" si="45"/>
        <v>0</v>
      </c>
      <c r="T48" s="29">
        <f t="shared" si="45"/>
        <v>1</v>
      </c>
      <c r="U48" s="228"/>
    </row>
    <row r="49" spans="1:21" ht="12" customHeight="1" x14ac:dyDescent="0.2">
      <c r="A49" s="157"/>
      <c r="B49" s="157"/>
      <c r="C49" s="142"/>
      <c r="D49" s="297" t="s">
        <v>26</v>
      </c>
      <c r="E49" s="143"/>
      <c r="F49" s="141">
        <f t="shared" ref="F49" si="46">SUM(G49:J49,L49:O49,Q49:T49)/3</f>
        <v>3</v>
      </c>
      <c r="G49" s="141">
        <v>0</v>
      </c>
      <c r="H49" s="141">
        <v>2</v>
      </c>
      <c r="I49" s="141">
        <v>0</v>
      </c>
      <c r="J49" s="141">
        <v>1</v>
      </c>
      <c r="K49" s="281">
        <v>5</v>
      </c>
      <c r="L49" s="141">
        <v>0</v>
      </c>
      <c r="M49" s="141">
        <v>0</v>
      </c>
      <c r="N49" s="141">
        <v>2</v>
      </c>
      <c r="O49" s="141">
        <v>1</v>
      </c>
      <c r="P49" s="281">
        <v>10</v>
      </c>
      <c r="Q49" s="141">
        <v>0</v>
      </c>
      <c r="R49" s="141">
        <v>0</v>
      </c>
      <c r="S49" s="141">
        <v>1</v>
      </c>
      <c r="T49" s="141">
        <v>2</v>
      </c>
      <c r="U49" s="281">
        <v>10</v>
      </c>
    </row>
    <row r="50" spans="1:21" ht="12" customHeight="1" x14ac:dyDescent="0.2">
      <c r="A50" s="157"/>
      <c r="B50" s="157"/>
      <c r="C50" s="32"/>
      <c r="D50" s="232"/>
      <c r="E50" s="31"/>
      <c r="F50" s="36">
        <f t="shared" si="1"/>
        <v>0.99999999999999989</v>
      </c>
      <c r="G50" s="29">
        <f t="shared" ref="G50:T50" si="47">IF(G49=0,0,G49/$F49)</f>
        <v>0</v>
      </c>
      <c r="H50" s="29">
        <f t="shared" si="47"/>
        <v>0.66666666666666663</v>
      </c>
      <c r="I50" s="29">
        <f t="shared" si="47"/>
        <v>0</v>
      </c>
      <c r="J50" s="29">
        <f t="shared" si="47"/>
        <v>0.33333333333333331</v>
      </c>
      <c r="K50" s="228"/>
      <c r="L50" s="29">
        <f t="shared" si="47"/>
        <v>0</v>
      </c>
      <c r="M50" s="29">
        <f t="shared" si="47"/>
        <v>0</v>
      </c>
      <c r="N50" s="29">
        <f t="shared" si="47"/>
        <v>0.66666666666666663</v>
      </c>
      <c r="O50" s="29">
        <f t="shared" si="47"/>
        <v>0.33333333333333331</v>
      </c>
      <c r="P50" s="228"/>
      <c r="Q50" s="29">
        <f t="shared" si="47"/>
        <v>0</v>
      </c>
      <c r="R50" s="29">
        <f t="shared" si="47"/>
        <v>0</v>
      </c>
      <c r="S50" s="29">
        <f t="shared" si="47"/>
        <v>0.33333333333333331</v>
      </c>
      <c r="T50" s="29">
        <f t="shared" si="47"/>
        <v>0.66666666666666663</v>
      </c>
      <c r="U50" s="228"/>
    </row>
    <row r="51" spans="1:21" ht="12" customHeight="1" x14ac:dyDescent="0.2">
      <c r="A51" s="157"/>
      <c r="B51" s="157"/>
      <c r="C51" s="142"/>
      <c r="D51" s="297" t="s">
        <v>25</v>
      </c>
      <c r="E51" s="143"/>
      <c r="F51" s="141">
        <f t="shared" ref="F51" si="48">SUM(G51:J51,L51:O51,Q51:T51)/3</f>
        <v>11</v>
      </c>
      <c r="G51" s="141">
        <v>0</v>
      </c>
      <c r="H51" s="141">
        <v>11</v>
      </c>
      <c r="I51" s="141">
        <v>0</v>
      </c>
      <c r="J51" s="141">
        <v>0</v>
      </c>
      <c r="K51" s="281">
        <v>5</v>
      </c>
      <c r="L51" s="141">
        <v>0</v>
      </c>
      <c r="M51" s="141">
        <v>0</v>
      </c>
      <c r="N51" s="141">
        <v>11</v>
      </c>
      <c r="O51" s="141">
        <v>0</v>
      </c>
      <c r="P51" s="281">
        <v>10</v>
      </c>
      <c r="Q51" s="141">
        <v>0</v>
      </c>
      <c r="R51" s="141">
        <v>0</v>
      </c>
      <c r="S51" s="141">
        <v>0</v>
      </c>
      <c r="T51" s="141">
        <v>11</v>
      </c>
      <c r="U51" s="281" t="s">
        <v>595</v>
      </c>
    </row>
    <row r="52" spans="1:21" ht="12" customHeight="1" x14ac:dyDescent="0.2">
      <c r="A52" s="157"/>
      <c r="B52" s="157"/>
      <c r="C52" s="32"/>
      <c r="D52" s="232"/>
      <c r="E52" s="31"/>
      <c r="F52" s="36">
        <f t="shared" si="1"/>
        <v>1</v>
      </c>
      <c r="G52" s="29">
        <f t="shared" ref="G52:T52" si="49">IF(G51=0,0,G51/$F51)</f>
        <v>0</v>
      </c>
      <c r="H52" s="29">
        <f t="shared" si="49"/>
        <v>1</v>
      </c>
      <c r="I52" s="29">
        <f t="shared" si="49"/>
        <v>0</v>
      </c>
      <c r="J52" s="29">
        <f t="shared" si="49"/>
        <v>0</v>
      </c>
      <c r="K52" s="228"/>
      <c r="L52" s="29">
        <f t="shared" si="49"/>
        <v>0</v>
      </c>
      <c r="M52" s="29">
        <f t="shared" si="49"/>
        <v>0</v>
      </c>
      <c r="N52" s="29">
        <f t="shared" si="49"/>
        <v>1</v>
      </c>
      <c r="O52" s="29">
        <f t="shared" si="49"/>
        <v>0</v>
      </c>
      <c r="P52" s="228"/>
      <c r="Q52" s="29">
        <f t="shared" si="49"/>
        <v>0</v>
      </c>
      <c r="R52" s="29">
        <f t="shared" si="49"/>
        <v>0</v>
      </c>
      <c r="S52" s="29">
        <f t="shared" si="49"/>
        <v>0</v>
      </c>
      <c r="T52" s="29">
        <f t="shared" si="49"/>
        <v>1</v>
      </c>
      <c r="U52" s="228"/>
    </row>
    <row r="53" spans="1:21" ht="12" customHeight="1" x14ac:dyDescent="0.2">
      <c r="A53" s="157"/>
      <c r="B53" s="157"/>
      <c r="C53" s="142"/>
      <c r="D53" s="297" t="s">
        <v>24</v>
      </c>
      <c r="E53" s="143"/>
      <c r="F53" s="141">
        <f t="shared" ref="F53" si="50">SUM(G53:J53,L53:O53,Q53:T53)/3</f>
        <v>4</v>
      </c>
      <c r="G53" s="141">
        <v>0</v>
      </c>
      <c r="H53" s="141">
        <v>4</v>
      </c>
      <c r="I53" s="141">
        <v>0</v>
      </c>
      <c r="J53" s="141">
        <v>0</v>
      </c>
      <c r="K53" s="281">
        <v>5</v>
      </c>
      <c r="L53" s="141">
        <v>0</v>
      </c>
      <c r="M53" s="141">
        <v>0</v>
      </c>
      <c r="N53" s="141">
        <v>4</v>
      </c>
      <c r="O53" s="141">
        <v>0</v>
      </c>
      <c r="P53" s="281">
        <v>10</v>
      </c>
      <c r="Q53" s="141">
        <v>2</v>
      </c>
      <c r="R53" s="141">
        <v>0</v>
      </c>
      <c r="S53" s="141">
        <v>0</v>
      </c>
      <c r="T53" s="141">
        <v>2</v>
      </c>
      <c r="U53" s="281">
        <v>0</v>
      </c>
    </row>
    <row r="54" spans="1:21" ht="12" customHeight="1" x14ac:dyDescent="0.2">
      <c r="A54" s="157"/>
      <c r="B54" s="157"/>
      <c r="C54" s="32"/>
      <c r="D54" s="232"/>
      <c r="E54" s="31"/>
      <c r="F54" s="36">
        <f t="shared" si="1"/>
        <v>1</v>
      </c>
      <c r="G54" s="29">
        <f t="shared" ref="G54:T54" si="51">IF(G53=0,0,G53/$F53)</f>
        <v>0</v>
      </c>
      <c r="H54" s="29">
        <f t="shared" si="51"/>
        <v>1</v>
      </c>
      <c r="I54" s="29">
        <f t="shared" si="51"/>
        <v>0</v>
      </c>
      <c r="J54" s="29">
        <f t="shared" si="51"/>
        <v>0</v>
      </c>
      <c r="K54" s="228"/>
      <c r="L54" s="29">
        <f t="shared" si="51"/>
        <v>0</v>
      </c>
      <c r="M54" s="29">
        <f t="shared" si="51"/>
        <v>0</v>
      </c>
      <c r="N54" s="29">
        <f t="shared" si="51"/>
        <v>1</v>
      </c>
      <c r="O54" s="29">
        <f t="shared" si="51"/>
        <v>0</v>
      </c>
      <c r="P54" s="228"/>
      <c r="Q54" s="29">
        <f t="shared" si="51"/>
        <v>0.5</v>
      </c>
      <c r="R54" s="29">
        <f t="shared" si="51"/>
        <v>0</v>
      </c>
      <c r="S54" s="29">
        <f t="shared" si="51"/>
        <v>0</v>
      </c>
      <c r="T54" s="29">
        <f t="shared" si="51"/>
        <v>0.5</v>
      </c>
      <c r="U54" s="228"/>
    </row>
    <row r="55" spans="1:21" ht="12" customHeight="1" x14ac:dyDescent="0.2">
      <c r="A55" s="157"/>
      <c r="B55" s="157"/>
      <c r="C55" s="142"/>
      <c r="D55" s="297" t="s">
        <v>23</v>
      </c>
      <c r="E55" s="143"/>
      <c r="F55" s="141">
        <f t="shared" ref="F55" si="52">SUM(G55:J55,L55:O55,Q55:T55)/3</f>
        <v>26</v>
      </c>
      <c r="G55" s="141">
        <v>0</v>
      </c>
      <c r="H55" s="141">
        <v>20</v>
      </c>
      <c r="I55" s="141">
        <v>3</v>
      </c>
      <c r="J55" s="141">
        <v>3</v>
      </c>
      <c r="K55" s="281">
        <v>12.869565217391305</v>
      </c>
      <c r="L55" s="141">
        <v>0</v>
      </c>
      <c r="M55" s="141">
        <v>0</v>
      </c>
      <c r="N55" s="141">
        <v>22</v>
      </c>
      <c r="O55" s="141">
        <v>4</v>
      </c>
      <c r="P55" s="281">
        <v>14.227272727272727</v>
      </c>
      <c r="Q55" s="141">
        <v>0</v>
      </c>
      <c r="R55" s="141">
        <v>0</v>
      </c>
      <c r="S55" s="141">
        <v>1</v>
      </c>
      <c r="T55" s="141">
        <v>25</v>
      </c>
      <c r="U55" s="281">
        <v>10</v>
      </c>
    </row>
    <row r="56" spans="1:21" ht="12" customHeight="1" x14ac:dyDescent="0.2">
      <c r="A56" s="157"/>
      <c r="B56" s="157"/>
      <c r="C56" s="32"/>
      <c r="D56" s="232"/>
      <c r="E56" s="31"/>
      <c r="F56" s="36">
        <f t="shared" si="1"/>
        <v>1</v>
      </c>
      <c r="G56" s="29">
        <f t="shared" ref="G56:T56" si="53">IF(G55=0,0,G55/$F55)</f>
        <v>0</v>
      </c>
      <c r="H56" s="29">
        <f t="shared" si="53"/>
        <v>0.76923076923076927</v>
      </c>
      <c r="I56" s="29">
        <f t="shared" si="53"/>
        <v>0.11538461538461539</v>
      </c>
      <c r="J56" s="29">
        <f t="shared" si="53"/>
        <v>0.11538461538461539</v>
      </c>
      <c r="K56" s="228"/>
      <c r="L56" s="29">
        <f t="shared" si="53"/>
        <v>0</v>
      </c>
      <c r="M56" s="29">
        <f t="shared" si="53"/>
        <v>0</v>
      </c>
      <c r="N56" s="29">
        <f t="shared" si="53"/>
        <v>0.84615384615384615</v>
      </c>
      <c r="O56" s="29">
        <f t="shared" si="53"/>
        <v>0.15384615384615385</v>
      </c>
      <c r="P56" s="228"/>
      <c r="Q56" s="29">
        <f t="shared" si="53"/>
        <v>0</v>
      </c>
      <c r="R56" s="29">
        <f t="shared" si="53"/>
        <v>0</v>
      </c>
      <c r="S56" s="29">
        <f t="shared" si="53"/>
        <v>3.8461538461538464E-2</v>
      </c>
      <c r="T56" s="29">
        <f t="shared" si="53"/>
        <v>0.96153846153846156</v>
      </c>
      <c r="U56" s="228"/>
    </row>
    <row r="57" spans="1:21" ht="12" customHeight="1" x14ac:dyDescent="0.2">
      <c r="A57" s="157"/>
      <c r="B57" s="157"/>
      <c r="C57" s="142"/>
      <c r="D57" s="297" t="s">
        <v>22</v>
      </c>
      <c r="E57" s="143"/>
      <c r="F57" s="141">
        <f t="shared" ref="F57" si="54">SUM(G57:J57,L57:O57,Q57:T57)/3</f>
        <v>4</v>
      </c>
      <c r="G57" s="141">
        <v>0</v>
      </c>
      <c r="H57" s="141">
        <v>4</v>
      </c>
      <c r="I57" s="141">
        <v>0</v>
      </c>
      <c r="J57" s="141">
        <v>0</v>
      </c>
      <c r="K57" s="281">
        <v>5</v>
      </c>
      <c r="L57" s="141">
        <v>0</v>
      </c>
      <c r="M57" s="141">
        <v>0</v>
      </c>
      <c r="N57" s="141">
        <v>4</v>
      </c>
      <c r="O57" s="141">
        <v>0</v>
      </c>
      <c r="P57" s="281">
        <v>10</v>
      </c>
      <c r="Q57" s="141">
        <v>0</v>
      </c>
      <c r="R57" s="141">
        <v>0</v>
      </c>
      <c r="S57" s="141">
        <v>0</v>
      </c>
      <c r="T57" s="141">
        <v>4</v>
      </c>
      <c r="U57" s="281" t="s">
        <v>595</v>
      </c>
    </row>
    <row r="58" spans="1:21" ht="12" customHeight="1" x14ac:dyDescent="0.2">
      <c r="A58" s="157"/>
      <c r="B58" s="157"/>
      <c r="C58" s="32"/>
      <c r="D58" s="232"/>
      <c r="E58" s="31"/>
      <c r="F58" s="36">
        <f t="shared" si="1"/>
        <v>1</v>
      </c>
      <c r="G58" s="29">
        <f t="shared" ref="G58:T58" si="55">IF(G57=0,0,G57/$F57)</f>
        <v>0</v>
      </c>
      <c r="H58" s="29">
        <f t="shared" si="55"/>
        <v>1</v>
      </c>
      <c r="I58" s="29">
        <f t="shared" si="55"/>
        <v>0</v>
      </c>
      <c r="J58" s="29">
        <f t="shared" si="55"/>
        <v>0</v>
      </c>
      <c r="K58" s="228"/>
      <c r="L58" s="29">
        <f t="shared" si="55"/>
        <v>0</v>
      </c>
      <c r="M58" s="29">
        <f t="shared" si="55"/>
        <v>0</v>
      </c>
      <c r="N58" s="29">
        <f t="shared" si="55"/>
        <v>1</v>
      </c>
      <c r="O58" s="29">
        <f t="shared" si="55"/>
        <v>0</v>
      </c>
      <c r="P58" s="228"/>
      <c r="Q58" s="29">
        <f t="shared" si="55"/>
        <v>0</v>
      </c>
      <c r="R58" s="29">
        <f t="shared" si="55"/>
        <v>0</v>
      </c>
      <c r="S58" s="29">
        <f t="shared" si="55"/>
        <v>0</v>
      </c>
      <c r="T58" s="29">
        <f t="shared" si="55"/>
        <v>1</v>
      </c>
      <c r="U58" s="228"/>
    </row>
    <row r="59" spans="1:21" ht="12.75" customHeight="1" x14ac:dyDescent="0.2">
      <c r="A59" s="157"/>
      <c r="B59" s="157"/>
      <c r="C59" s="142"/>
      <c r="D59" s="297" t="s">
        <v>21</v>
      </c>
      <c r="E59" s="143"/>
      <c r="F59" s="141">
        <f t="shared" ref="F59" si="56">SUM(G59:J59,L59:O59,Q59:T59)/3</f>
        <v>30</v>
      </c>
      <c r="G59" s="141">
        <v>1</v>
      </c>
      <c r="H59" s="141">
        <v>22</v>
      </c>
      <c r="I59" s="141">
        <v>3</v>
      </c>
      <c r="J59" s="141">
        <v>4</v>
      </c>
      <c r="K59" s="281">
        <v>6.9230769230769234</v>
      </c>
      <c r="L59" s="141">
        <v>1</v>
      </c>
      <c r="M59" s="141">
        <v>1</v>
      </c>
      <c r="N59" s="141">
        <v>23</v>
      </c>
      <c r="O59" s="141">
        <v>5</v>
      </c>
      <c r="P59" s="281">
        <v>9.4</v>
      </c>
      <c r="Q59" s="141">
        <v>0</v>
      </c>
      <c r="R59" s="141">
        <v>1</v>
      </c>
      <c r="S59" s="141">
        <v>2</v>
      </c>
      <c r="T59" s="141">
        <v>27</v>
      </c>
      <c r="U59" s="281">
        <v>8.3333333333333339</v>
      </c>
    </row>
    <row r="60" spans="1:21" ht="12.75" customHeight="1" x14ac:dyDescent="0.2">
      <c r="A60" s="157"/>
      <c r="B60" s="157"/>
      <c r="C60" s="32"/>
      <c r="D60" s="232"/>
      <c r="E60" s="31"/>
      <c r="F60" s="36">
        <f t="shared" si="1"/>
        <v>1</v>
      </c>
      <c r="G60" s="29">
        <f t="shared" ref="G60:T60" si="57">IF(G59=0,0,G59/$F59)</f>
        <v>3.3333333333333333E-2</v>
      </c>
      <c r="H60" s="29">
        <f t="shared" si="57"/>
        <v>0.73333333333333328</v>
      </c>
      <c r="I60" s="29">
        <f t="shared" si="57"/>
        <v>0.1</v>
      </c>
      <c r="J60" s="29">
        <f t="shared" si="57"/>
        <v>0.13333333333333333</v>
      </c>
      <c r="K60" s="228"/>
      <c r="L60" s="29">
        <f t="shared" si="57"/>
        <v>3.3333333333333333E-2</v>
      </c>
      <c r="M60" s="29">
        <f t="shared" si="57"/>
        <v>3.3333333333333333E-2</v>
      </c>
      <c r="N60" s="29">
        <f t="shared" si="57"/>
        <v>0.76666666666666672</v>
      </c>
      <c r="O60" s="29">
        <f t="shared" si="57"/>
        <v>0.16666666666666666</v>
      </c>
      <c r="P60" s="228"/>
      <c r="Q60" s="29">
        <f t="shared" si="57"/>
        <v>0</v>
      </c>
      <c r="R60" s="29">
        <f t="shared" si="57"/>
        <v>3.3333333333333333E-2</v>
      </c>
      <c r="S60" s="29">
        <f t="shared" si="57"/>
        <v>6.6666666666666666E-2</v>
      </c>
      <c r="T60" s="29">
        <f t="shared" si="57"/>
        <v>0.9</v>
      </c>
      <c r="U60" s="228"/>
    </row>
    <row r="61" spans="1:21" ht="12" customHeight="1" x14ac:dyDescent="0.2">
      <c r="A61" s="157"/>
      <c r="B61" s="157"/>
      <c r="C61" s="142"/>
      <c r="D61" s="297" t="s">
        <v>20</v>
      </c>
      <c r="E61" s="143"/>
      <c r="F61" s="141">
        <f t="shared" ref="F61" si="58">SUM(G61:J61,L61:O61,Q61:T61)/3</f>
        <v>16</v>
      </c>
      <c r="G61" s="141">
        <v>0</v>
      </c>
      <c r="H61" s="141">
        <v>15</v>
      </c>
      <c r="I61" s="141">
        <v>0</v>
      </c>
      <c r="J61" s="141">
        <v>1</v>
      </c>
      <c r="K61" s="281">
        <v>5.0666666666666664</v>
      </c>
      <c r="L61" s="141">
        <v>0</v>
      </c>
      <c r="M61" s="141">
        <v>0</v>
      </c>
      <c r="N61" s="141">
        <v>15</v>
      </c>
      <c r="O61" s="141">
        <v>1</v>
      </c>
      <c r="P61" s="281">
        <v>10</v>
      </c>
      <c r="Q61" s="141">
        <v>1</v>
      </c>
      <c r="R61" s="141">
        <v>0</v>
      </c>
      <c r="S61" s="141">
        <v>0</v>
      </c>
      <c r="T61" s="141">
        <v>15</v>
      </c>
      <c r="U61" s="281">
        <v>2</v>
      </c>
    </row>
    <row r="62" spans="1:21" ht="12" customHeight="1" x14ac:dyDescent="0.2">
      <c r="A62" s="157"/>
      <c r="B62" s="157"/>
      <c r="C62" s="32"/>
      <c r="D62" s="232"/>
      <c r="E62" s="31"/>
      <c r="F62" s="36">
        <f t="shared" si="1"/>
        <v>1</v>
      </c>
      <c r="G62" s="29">
        <f t="shared" ref="G62:T62" si="59">IF(G61=0,0,G61/$F61)</f>
        <v>0</v>
      </c>
      <c r="H62" s="29">
        <f t="shared" si="59"/>
        <v>0.9375</v>
      </c>
      <c r="I62" s="29">
        <f t="shared" si="59"/>
        <v>0</v>
      </c>
      <c r="J62" s="29">
        <f t="shared" si="59"/>
        <v>6.25E-2</v>
      </c>
      <c r="K62" s="228"/>
      <c r="L62" s="29">
        <f t="shared" si="59"/>
        <v>0</v>
      </c>
      <c r="M62" s="29">
        <f t="shared" si="59"/>
        <v>0</v>
      </c>
      <c r="N62" s="29">
        <f t="shared" si="59"/>
        <v>0.9375</v>
      </c>
      <c r="O62" s="29">
        <f t="shared" si="59"/>
        <v>6.25E-2</v>
      </c>
      <c r="P62" s="228"/>
      <c r="Q62" s="29">
        <f t="shared" si="59"/>
        <v>6.25E-2</v>
      </c>
      <c r="R62" s="29">
        <f t="shared" si="59"/>
        <v>0</v>
      </c>
      <c r="S62" s="29">
        <f t="shared" si="59"/>
        <v>0</v>
      </c>
      <c r="T62" s="29">
        <f t="shared" si="59"/>
        <v>0.9375</v>
      </c>
      <c r="U62" s="228"/>
    </row>
    <row r="63" spans="1:21" ht="12" customHeight="1" x14ac:dyDescent="0.2">
      <c r="A63" s="157"/>
      <c r="B63" s="157"/>
      <c r="C63" s="142"/>
      <c r="D63" s="297" t="s">
        <v>19</v>
      </c>
      <c r="E63" s="143"/>
      <c r="F63" s="141">
        <f t="shared" ref="F63" si="60">SUM(G63:J63,L63:O63,Q63:T63)/3</f>
        <v>8</v>
      </c>
      <c r="G63" s="141">
        <v>0</v>
      </c>
      <c r="H63" s="141">
        <v>8</v>
      </c>
      <c r="I63" s="141">
        <v>0</v>
      </c>
      <c r="J63" s="141">
        <v>0</v>
      </c>
      <c r="K63" s="281">
        <v>5</v>
      </c>
      <c r="L63" s="141">
        <v>0</v>
      </c>
      <c r="M63" s="141">
        <v>1</v>
      </c>
      <c r="N63" s="141">
        <v>7</v>
      </c>
      <c r="O63" s="141">
        <v>0</v>
      </c>
      <c r="P63" s="281">
        <v>9.375</v>
      </c>
      <c r="Q63" s="141">
        <v>0</v>
      </c>
      <c r="R63" s="141">
        <v>1</v>
      </c>
      <c r="S63" s="141">
        <v>0</v>
      </c>
      <c r="T63" s="141">
        <v>7</v>
      </c>
      <c r="U63" s="281">
        <v>5</v>
      </c>
    </row>
    <row r="64" spans="1:21" ht="12" customHeight="1" x14ac:dyDescent="0.2">
      <c r="A64" s="157"/>
      <c r="B64" s="157"/>
      <c r="C64" s="32"/>
      <c r="D64" s="232"/>
      <c r="E64" s="31"/>
      <c r="F64" s="36">
        <f t="shared" si="1"/>
        <v>1</v>
      </c>
      <c r="G64" s="29">
        <f t="shared" ref="G64:T64" si="61">IF(G63=0,0,G63/$F63)</f>
        <v>0</v>
      </c>
      <c r="H64" s="29">
        <f t="shared" si="61"/>
        <v>1</v>
      </c>
      <c r="I64" s="29">
        <f t="shared" si="61"/>
        <v>0</v>
      </c>
      <c r="J64" s="29">
        <f t="shared" si="61"/>
        <v>0</v>
      </c>
      <c r="K64" s="228"/>
      <c r="L64" s="29">
        <f t="shared" si="61"/>
        <v>0</v>
      </c>
      <c r="M64" s="29">
        <f t="shared" si="61"/>
        <v>0.125</v>
      </c>
      <c r="N64" s="29">
        <f t="shared" si="61"/>
        <v>0.875</v>
      </c>
      <c r="O64" s="29">
        <f t="shared" si="61"/>
        <v>0</v>
      </c>
      <c r="P64" s="228"/>
      <c r="Q64" s="29">
        <f t="shared" si="61"/>
        <v>0</v>
      </c>
      <c r="R64" s="29">
        <f t="shared" si="61"/>
        <v>0.125</v>
      </c>
      <c r="S64" s="29">
        <f t="shared" si="61"/>
        <v>0</v>
      </c>
      <c r="T64" s="29">
        <f t="shared" si="61"/>
        <v>0.875</v>
      </c>
      <c r="U64" s="228"/>
    </row>
    <row r="65" spans="1:21" ht="12" customHeight="1" x14ac:dyDescent="0.2">
      <c r="A65" s="157"/>
      <c r="B65" s="157"/>
      <c r="C65" s="142"/>
      <c r="D65" s="297" t="s">
        <v>18</v>
      </c>
      <c r="E65" s="143"/>
      <c r="F65" s="141">
        <f t="shared" ref="F65" si="62">SUM(G65:J65,L65:O65,Q65:T65)/3</f>
        <v>13</v>
      </c>
      <c r="G65" s="141">
        <v>0</v>
      </c>
      <c r="H65" s="141">
        <v>13</v>
      </c>
      <c r="I65" s="141">
        <v>0</v>
      </c>
      <c r="J65" s="141">
        <v>0</v>
      </c>
      <c r="K65" s="281">
        <v>5.1538461538461542</v>
      </c>
      <c r="L65" s="141">
        <v>0</v>
      </c>
      <c r="M65" s="141">
        <v>0</v>
      </c>
      <c r="N65" s="141">
        <v>13</v>
      </c>
      <c r="O65" s="141">
        <v>0</v>
      </c>
      <c r="P65" s="281">
        <v>10</v>
      </c>
      <c r="Q65" s="141">
        <v>1</v>
      </c>
      <c r="R65" s="141">
        <v>0</v>
      </c>
      <c r="S65" s="141">
        <v>0</v>
      </c>
      <c r="T65" s="141">
        <v>12</v>
      </c>
      <c r="U65" s="281">
        <v>2</v>
      </c>
    </row>
    <row r="66" spans="1:21" ht="12" customHeight="1" x14ac:dyDescent="0.2">
      <c r="A66" s="157"/>
      <c r="B66" s="157"/>
      <c r="C66" s="32"/>
      <c r="D66" s="232"/>
      <c r="E66" s="31"/>
      <c r="F66" s="36">
        <f t="shared" si="1"/>
        <v>1</v>
      </c>
      <c r="G66" s="29">
        <f t="shared" ref="G66:T66" si="63">IF(G65=0,0,G65/$F65)</f>
        <v>0</v>
      </c>
      <c r="H66" s="29">
        <f t="shared" si="63"/>
        <v>1</v>
      </c>
      <c r="I66" s="29">
        <f t="shared" si="63"/>
        <v>0</v>
      </c>
      <c r="J66" s="29">
        <f t="shared" si="63"/>
        <v>0</v>
      </c>
      <c r="K66" s="228"/>
      <c r="L66" s="29">
        <f t="shared" si="63"/>
        <v>0</v>
      </c>
      <c r="M66" s="29">
        <f t="shared" si="63"/>
        <v>0</v>
      </c>
      <c r="N66" s="29">
        <f t="shared" si="63"/>
        <v>1</v>
      </c>
      <c r="O66" s="29">
        <f t="shared" si="63"/>
        <v>0</v>
      </c>
      <c r="P66" s="228"/>
      <c r="Q66" s="29">
        <f t="shared" si="63"/>
        <v>7.6923076923076927E-2</v>
      </c>
      <c r="R66" s="29">
        <f t="shared" si="63"/>
        <v>0</v>
      </c>
      <c r="S66" s="29">
        <f t="shared" si="63"/>
        <v>0</v>
      </c>
      <c r="T66" s="29">
        <f t="shared" si="63"/>
        <v>0.92307692307692313</v>
      </c>
      <c r="U66" s="228"/>
    </row>
    <row r="67" spans="1:21" ht="12" customHeight="1" x14ac:dyDescent="0.2">
      <c r="A67" s="157"/>
      <c r="B67" s="157"/>
      <c r="C67" s="142"/>
      <c r="D67" s="297" t="s">
        <v>17</v>
      </c>
      <c r="E67" s="143"/>
      <c r="F67" s="141">
        <f t="shared" ref="F67" si="64">SUM(G67:J67,L67:O67,Q67:T67)/3</f>
        <v>7</v>
      </c>
      <c r="G67" s="141">
        <v>0</v>
      </c>
      <c r="H67" s="141">
        <v>6</v>
      </c>
      <c r="I67" s="141">
        <v>0</v>
      </c>
      <c r="J67" s="141">
        <v>1</v>
      </c>
      <c r="K67" s="281">
        <v>5</v>
      </c>
      <c r="L67" s="141">
        <v>0</v>
      </c>
      <c r="M67" s="141">
        <v>0</v>
      </c>
      <c r="N67" s="141">
        <v>6</v>
      </c>
      <c r="O67" s="141">
        <v>1</v>
      </c>
      <c r="P67" s="281">
        <v>10</v>
      </c>
      <c r="Q67" s="141">
        <v>1</v>
      </c>
      <c r="R67" s="141">
        <v>1</v>
      </c>
      <c r="S67" s="141">
        <v>0</v>
      </c>
      <c r="T67" s="141">
        <v>5</v>
      </c>
      <c r="U67" s="281">
        <v>4</v>
      </c>
    </row>
    <row r="68" spans="1:21" ht="12" customHeight="1" x14ac:dyDescent="0.2">
      <c r="A68" s="157"/>
      <c r="B68" s="158"/>
      <c r="C68" s="32"/>
      <c r="D68" s="232"/>
      <c r="E68" s="31"/>
      <c r="F68" s="36">
        <f t="shared" si="1"/>
        <v>1</v>
      </c>
      <c r="G68" s="29">
        <f t="shared" ref="G68:T68" si="65">IF(G67=0,0,G67/$F67)</f>
        <v>0</v>
      </c>
      <c r="H68" s="29">
        <f t="shared" si="65"/>
        <v>0.8571428571428571</v>
      </c>
      <c r="I68" s="29">
        <f t="shared" si="65"/>
        <v>0</v>
      </c>
      <c r="J68" s="29">
        <f t="shared" si="65"/>
        <v>0.14285714285714285</v>
      </c>
      <c r="K68" s="228"/>
      <c r="L68" s="29">
        <f t="shared" si="65"/>
        <v>0</v>
      </c>
      <c r="M68" s="29">
        <f t="shared" si="65"/>
        <v>0</v>
      </c>
      <c r="N68" s="29">
        <f t="shared" si="65"/>
        <v>0.8571428571428571</v>
      </c>
      <c r="O68" s="29">
        <f t="shared" si="65"/>
        <v>0.14285714285714285</v>
      </c>
      <c r="P68" s="228"/>
      <c r="Q68" s="29">
        <f t="shared" si="65"/>
        <v>0.14285714285714285</v>
      </c>
      <c r="R68" s="29">
        <f t="shared" si="65"/>
        <v>0.14285714285714285</v>
      </c>
      <c r="S68" s="29">
        <f t="shared" si="65"/>
        <v>0</v>
      </c>
      <c r="T68" s="29">
        <f t="shared" si="65"/>
        <v>0.7142857142857143</v>
      </c>
      <c r="U68" s="228"/>
    </row>
    <row r="69" spans="1:21" ht="12" customHeight="1" x14ac:dyDescent="0.2">
      <c r="A69" s="157"/>
      <c r="B69" s="296" t="s">
        <v>16</v>
      </c>
      <c r="C69" s="142"/>
      <c r="D69" s="297" t="s">
        <v>15</v>
      </c>
      <c r="E69" s="143"/>
      <c r="F69" s="141">
        <f t="shared" ref="F69" si="66">SUM(G69:J69,L69:O69,Q69:T69)/3</f>
        <v>518</v>
      </c>
      <c r="G69" s="141">
        <f t="shared" ref="G69:T69" si="67">SUM(G71,G73,G75,G77,G79,G81,G83,G85,G87,G89,G91,G93,G95,G97,G99)</f>
        <v>2</v>
      </c>
      <c r="H69" s="141">
        <f t="shared" si="67"/>
        <v>447</v>
      </c>
      <c r="I69" s="141">
        <f t="shared" si="67"/>
        <v>14</v>
      </c>
      <c r="J69" s="141">
        <f t="shared" si="67"/>
        <v>55</v>
      </c>
      <c r="K69" s="281">
        <v>5.157667387</v>
      </c>
      <c r="L69" s="141">
        <f t="shared" si="67"/>
        <v>3</v>
      </c>
      <c r="M69" s="141">
        <f t="shared" si="67"/>
        <v>4</v>
      </c>
      <c r="N69" s="141">
        <f t="shared" si="67"/>
        <v>422</v>
      </c>
      <c r="O69" s="141">
        <f t="shared" si="67"/>
        <v>89</v>
      </c>
      <c r="P69" s="281">
        <v>10</v>
      </c>
      <c r="Q69" s="141">
        <f t="shared" si="67"/>
        <v>37</v>
      </c>
      <c r="R69" s="141">
        <f t="shared" si="67"/>
        <v>8</v>
      </c>
      <c r="S69" s="141">
        <f t="shared" si="67"/>
        <v>15</v>
      </c>
      <c r="T69" s="141">
        <f t="shared" si="67"/>
        <v>458</v>
      </c>
      <c r="U69" s="281">
        <v>5.6833333330000002</v>
      </c>
    </row>
    <row r="70" spans="1:21" ht="12" customHeight="1" x14ac:dyDescent="0.2">
      <c r="A70" s="157"/>
      <c r="B70" s="157"/>
      <c r="C70" s="32"/>
      <c r="D70" s="232"/>
      <c r="E70" s="31"/>
      <c r="F70" s="36">
        <f t="shared" si="1"/>
        <v>1</v>
      </c>
      <c r="G70" s="29">
        <f t="shared" ref="G70:T70" si="68">IF(G69=0,0,G69/$F69)</f>
        <v>3.8610038610038611E-3</v>
      </c>
      <c r="H70" s="29">
        <f t="shared" si="68"/>
        <v>0.86293436293436299</v>
      </c>
      <c r="I70" s="29">
        <f t="shared" si="68"/>
        <v>2.7027027027027029E-2</v>
      </c>
      <c r="J70" s="29">
        <f t="shared" si="68"/>
        <v>0.10617760617760617</v>
      </c>
      <c r="K70" s="228"/>
      <c r="L70" s="29">
        <f t="shared" si="68"/>
        <v>5.7915057915057912E-3</v>
      </c>
      <c r="M70" s="29">
        <f t="shared" si="68"/>
        <v>7.7220077220077222E-3</v>
      </c>
      <c r="N70" s="29">
        <f t="shared" si="68"/>
        <v>0.81467181467181471</v>
      </c>
      <c r="O70" s="29">
        <f t="shared" si="68"/>
        <v>0.1718146718146718</v>
      </c>
      <c r="P70" s="228"/>
      <c r="Q70" s="29">
        <f t="shared" si="68"/>
        <v>7.1428571428571425E-2</v>
      </c>
      <c r="R70" s="29">
        <f t="shared" si="68"/>
        <v>1.5444015444015444E-2</v>
      </c>
      <c r="S70" s="29">
        <f t="shared" si="68"/>
        <v>2.8957528957528959E-2</v>
      </c>
      <c r="T70" s="29">
        <f t="shared" si="68"/>
        <v>0.88416988416988418</v>
      </c>
      <c r="U70" s="228"/>
    </row>
    <row r="71" spans="1:21" ht="12" customHeight="1" x14ac:dyDescent="0.2">
      <c r="A71" s="157"/>
      <c r="B71" s="157"/>
      <c r="C71" s="142"/>
      <c r="D71" s="297" t="s">
        <v>117</v>
      </c>
      <c r="E71" s="143"/>
      <c r="F71" s="141">
        <f t="shared" ref="F71" si="69">SUM(G71:J71,L71:O71,Q71:T71)/3</f>
        <v>4</v>
      </c>
      <c r="G71" s="141">
        <v>0</v>
      </c>
      <c r="H71" s="141">
        <v>4</v>
      </c>
      <c r="I71" s="141">
        <v>0</v>
      </c>
      <c r="J71" s="141">
        <v>0</v>
      </c>
      <c r="K71" s="281">
        <v>5</v>
      </c>
      <c r="L71" s="141">
        <v>0</v>
      </c>
      <c r="M71" s="141">
        <v>0</v>
      </c>
      <c r="N71" s="141">
        <v>3</v>
      </c>
      <c r="O71" s="141">
        <v>1</v>
      </c>
      <c r="P71" s="281">
        <v>10</v>
      </c>
      <c r="Q71" s="141">
        <v>1</v>
      </c>
      <c r="R71" s="141">
        <v>0</v>
      </c>
      <c r="S71" s="141">
        <v>0</v>
      </c>
      <c r="T71" s="141">
        <v>3</v>
      </c>
      <c r="U71" s="281">
        <v>0</v>
      </c>
    </row>
    <row r="72" spans="1:21" ht="12" customHeight="1" x14ac:dyDescent="0.2">
      <c r="A72" s="157"/>
      <c r="B72" s="157"/>
      <c r="C72" s="32"/>
      <c r="D72" s="232"/>
      <c r="E72" s="31"/>
      <c r="F72" s="36">
        <f t="shared" ref="F72:F100" si="70">SUM(G72:T72)/3</f>
        <v>1</v>
      </c>
      <c r="G72" s="29">
        <f t="shared" ref="G72:T72" si="71">IF(G71=0,0,G71/$F71)</f>
        <v>0</v>
      </c>
      <c r="H72" s="29">
        <f t="shared" si="71"/>
        <v>1</v>
      </c>
      <c r="I72" s="29">
        <f t="shared" si="71"/>
        <v>0</v>
      </c>
      <c r="J72" s="29">
        <f t="shared" si="71"/>
        <v>0</v>
      </c>
      <c r="K72" s="228"/>
      <c r="L72" s="29">
        <f t="shared" si="71"/>
        <v>0</v>
      </c>
      <c r="M72" s="29">
        <f t="shared" si="71"/>
        <v>0</v>
      </c>
      <c r="N72" s="29">
        <f t="shared" si="71"/>
        <v>0.75</v>
      </c>
      <c r="O72" s="29">
        <f t="shared" si="71"/>
        <v>0.25</v>
      </c>
      <c r="P72" s="228"/>
      <c r="Q72" s="29">
        <f t="shared" si="71"/>
        <v>0.25</v>
      </c>
      <c r="R72" s="29">
        <f t="shared" si="71"/>
        <v>0</v>
      </c>
      <c r="S72" s="29">
        <f t="shared" si="71"/>
        <v>0</v>
      </c>
      <c r="T72" s="29">
        <f t="shared" si="71"/>
        <v>0.75</v>
      </c>
      <c r="U72" s="228"/>
    </row>
    <row r="73" spans="1:21" ht="12" customHeight="1" x14ac:dyDescent="0.2">
      <c r="A73" s="157"/>
      <c r="B73" s="157"/>
      <c r="C73" s="142"/>
      <c r="D73" s="297" t="s">
        <v>13</v>
      </c>
      <c r="E73" s="143"/>
      <c r="F73" s="141">
        <f t="shared" ref="F73" si="72">SUM(G73:J73,L73:O73,Q73:T73)/3</f>
        <v>41</v>
      </c>
      <c r="G73" s="141">
        <v>0</v>
      </c>
      <c r="H73" s="141">
        <v>35</v>
      </c>
      <c r="I73" s="141">
        <v>0</v>
      </c>
      <c r="J73" s="141">
        <v>6</v>
      </c>
      <c r="K73" s="281">
        <v>5</v>
      </c>
      <c r="L73" s="141">
        <v>0</v>
      </c>
      <c r="M73" s="141">
        <v>0</v>
      </c>
      <c r="N73" s="141">
        <v>32</v>
      </c>
      <c r="O73" s="141">
        <v>9</v>
      </c>
      <c r="P73" s="281">
        <v>10</v>
      </c>
      <c r="Q73" s="141">
        <v>2</v>
      </c>
      <c r="R73" s="141">
        <v>1</v>
      </c>
      <c r="S73" s="141">
        <v>0</v>
      </c>
      <c r="T73" s="141">
        <v>38</v>
      </c>
      <c r="U73" s="281">
        <v>2.3333333333333335</v>
      </c>
    </row>
    <row r="74" spans="1:21" ht="12" customHeight="1" x14ac:dyDescent="0.2">
      <c r="A74" s="157"/>
      <c r="B74" s="157"/>
      <c r="C74" s="32"/>
      <c r="D74" s="232"/>
      <c r="E74" s="31"/>
      <c r="F74" s="36">
        <f t="shared" si="70"/>
        <v>1</v>
      </c>
      <c r="G74" s="29">
        <f t="shared" ref="G74:T74" si="73">IF(G73=0,0,G73/$F73)</f>
        <v>0</v>
      </c>
      <c r="H74" s="29">
        <f t="shared" si="73"/>
        <v>0.85365853658536583</v>
      </c>
      <c r="I74" s="29">
        <f t="shared" si="73"/>
        <v>0</v>
      </c>
      <c r="J74" s="29">
        <f t="shared" si="73"/>
        <v>0.14634146341463414</v>
      </c>
      <c r="K74" s="228"/>
      <c r="L74" s="29">
        <f t="shared" si="73"/>
        <v>0</v>
      </c>
      <c r="M74" s="29">
        <f t="shared" si="73"/>
        <v>0</v>
      </c>
      <c r="N74" s="29">
        <f t="shared" si="73"/>
        <v>0.78048780487804881</v>
      </c>
      <c r="O74" s="29">
        <f t="shared" si="73"/>
        <v>0.21951219512195122</v>
      </c>
      <c r="P74" s="228"/>
      <c r="Q74" s="29">
        <f t="shared" si="73"/>
        <v>4.878048780487805E-2</v>
      </c>
      <c r="R74" s="29">
        <f t="shared" si="73"/>
        <v>2.4390243902439025E-2</v>
      </c>
      <c r="S74" s="29">
        <f t="shared" si="73"/>
        <v>0</v>
      </c>
      <c r="T74" s="29">
        <f t="shared" si="73"/>
        <v>0.92682926829268297</v>
      </c>
      <c r="U74" s="228"/>
    </row>
    <row r="75" spans="1:21" ht="12" customHeight="1" x14ac:dyDescent="0.2">
      <c r="A75" s="157"/>
      <c r="B75" s="157"/>
      <c r="C75" s="142"/>
      <c r="D75" s="297" t="s">
        <v>12</v>
      </c>
      <c r="E75" s="143"/>
      <c r="F75" s="141">
        <f t="shared" ref="F75" si="74">SUM(G75:J75,L75:O75,Q75:T75)/3</f>
        <v>13</v>
      </c>
      <c r="G75" s="141">
        <v>0</v>
      </c>
      <c r="H75" s="141">
        <v>13</v>
      </c>
      <c r="I75" s="141">
        <v>0</v>
      </c>
      <c r="J75" s="141">
        <v>0</v>
      </c>
      <c r="K75" s="281">
        <v>5</v>
      </c>
      <c r="L75" s="141">
        <v>0</v>
      </c>
      <c r="M75" s="141">
        <v>0</v>
      </c>
      <c r="N75" s="141">
        <v>13</v>
      </c>
      <c r="O75" s="141">
        <v>0</v>
      </c>
      <c r="P75" s="281">
        <v>10</v>
      </c>
      <c r="Q75" s="141">
        <v>0</v>
      </c>
      <c r="R75" s="141">
        <v>0</v>
      </c>
      <c r="S75" s="141">
        <v>0</v>
      </c>
      <c r="T75" s="141">
        <v>13</v>
      </c>
      <c r="U75" s="281" t="s">
        <v>595</v>
      </c>
    </row>
    <row r="76" spans="1:21" ht="12" customHeight="1" x14ac:dyDescent="0.2">
      <c r="A76" s="157"/>
      <c r="B76" s="157"/>
      <c r="C76" s="32"/>
      <c r="D76" s="232"/>
      <c r="E76" s="31"/>
      <c r="F76" s="36">
        <f t="shared" si="70"/>
        <v>1</v>
      </c>
      <c r="G76" s="29">
        <f t="shared" ref="G76:T76" si="75">IF(G75=0,0,G75/$F75)</f>
        <v>0</v>
      </c>
      <c r="H76" s="29">
        <f t="shared" si="75"/>
        <v>1</v>
      </c>
      <c r="I76" s="29">
        <f t="shared" si="75"/>
        <v>0</v>
      </c>
      <c r="J76" s="29">
        <f t="shared" si="75"/>
        <v>0</v>
      </c>
      <c r="K76" s="228"/>
      <c r="L76" s="29">
        <f t="shared" si="75"/>
        <v>0</v>
      </c>
      <c r="M76" s="29">
        <f t="shared" si="75"/>
        <v>0</v>
      </c>
      <c r="N76" s="29">
        <f t="shared" si="75"/>
        <v>1</v>
      </c>
      <c r="O76" s="29">
        <f t="shared" si="75"/>
        <v>0</v>
      </c>
      <c r="P76" s="228"/>
      <c r="Q76" s="29">
        <f t="shared" si="75"/>
        <v>0</v>
      </c>
      <c r="R76" s="29">
        <f t="shared" si="75"/>
        <v>0</v>
      </c>
      <c r="S76" s="29">
        <f t="shared" si="75"/>
        <v>0</v>
      </c>
      <c r="T76" s="29">
        <f t="shared" si="75"/>
        <v>1</v>
      </c>
      <c r="U76" s="228"/>
    </row>
    <row r="77" spans="1:21" ht="12" customHeight="1" x14ac:dyDescent="0.2">
      <c r="A77" s="157"/>
      <c r="B77" s="157"/>
      <c r="C77" s="142"/>
      <c r="D77" s="297" t="s">
        <v>11</v>
      </c>
      <c r="E77" s="143"/>
      <c r="F77" s="141">
        <f t="shared" ref="F77" si="76">SUM(G77:J77,L77:O77,Q77:T77)/3</f>
        <v>13</v>
      </c>
      <c r="G77" s="141">
        <v>0</v>
      </c>
      <c r="H77" s="141">
        <v>12</v>
      </c>
      <c r="I77" s="141">
        <v>0</v>
      </c>
      <c r="J77" s="141">
        <v>1</v>
      </c>
      <c r="K77" s="281">
        <v>5</v>
      </c>
      <c r="L77" s="141">
        <v>0</v>
      </c>
      <c r="M77" s="141">
        <v>0</v>
      </c>
      <c r="N77" s="141">
        <v>12</v>
      </c>
      <c r="O77" s="141">
        <v>1</v>
      </c>
      <c r="P77" s="281">
        <v>10</v>
      </c>
      <c r="Q77" s="141">
        <v>3</v>
      </c>
      <c r="R77" s="141">
        <v>0</v>
      </c>
      <c r="S77" s="141">
        <v>1</v>
      </c>
      <c r="T77" s="141">
        <v>9</v>
      </c>
      <c r="U77" s="281">
        <v>7.5</v>
      </c>
    </row>
    <row r="78" spans="1:21" ht="12" customHeight="1" x14ac:dyDescent="0.2">
      <c r="A78" s="157"/>
      <c r="B78" s="157"/>
      <c r="C78" s="32"/>
      <c r="D78" s="232"/>
      <c r="E78" s="31"/>
      <c r="F78" s="36">
        <f t="shared" si="70"/>
        <v>1</v>
      </c>
      <c r="G78" s="29">
        <f t="shared" ref="G78:T78" si="77">IF(G77=0,0,G77/$F77)</f>
        <v>0</v>
      </c>
      <c r="H78" s="29">
        <f t="shared" si="77"/>
        <v>0.92307692307692313</v>
      </c>
      <c r="I78" s="29">
        <f t="shared" si="77"/>
        <v>0</v>
      </c>
      <c r="J78" s="29">
        <f t="shared" si="77"/>
        <v>7.6923076923076927E-2</v>
      </c>
      <c r="K78" s="228"/>
      <c r="L78" s="29">
        <f t="shared" si="77"/>
        <v>0</v>
      </c>
      <c r="M78" s="29">
        <f t="shared" si="77"/>
        <v>0</v>
      </c>
      <c r="N78" s="29">
        <f t="shared" si="77"/>
        <v>0.92307692307692313</v>
      </c>
      <c r="O78" s="29">
        <f t="shared" si="77"/>
        <v>7.6923076923076927E-2</v>
      </c>
      <c r="P78" s="228"/>
      <c r="Q78" s="29">
        <f t="shared" si="77"/>
        <v>0.23076923076923078</v>
      </c>
      <c r="R78" s="29">
        <f t="shared" si="77"/>
        <v>0</v>
      </c>
      <c r="S78" s="29">
        <f t="shared" si="77"/>
        <v>7.6923076923076927E-2</v>
      </c>
      <c r="T78" s="29">
        <f t="shared" si="77"/>
        <v>0.69230769230769229</v>
      </c>
      <c r="U78" s="228"/>
    </row>
    <row r="79" spans="1:21" ht="12" customHeight="1" x14ac:dyDescent="0.2">
      <c r="A79" s="157"/>
      <c r="B79" s="157"/>
      <c r="C79" s="142"/>
      <c r="D79" s="297" t="s">
        <v>10</v>
      </c>
      <c r="E79" s="143"/>
      <c r="F79" s="141">
        <f t="shared" ref="F79" si="78">SUM(G79:J79,L79:O79,Q79:T79)/3</f>
        <v>34</v>
      </c>
      <c r="G79" s="141">
        <v>0</v>
      </c>
      <c r="H79" s="141">
        <v>30</v>
      </c>
      <c r="I79" s="141">
        <v>0</v>
      </c>
      <c r="J79" s="141">
        <v>4</v>
      </c>
      <c r="K79" s="281">
        <v>5</v>
      </c>
      <c r="L79" s="141">
        <v>0</v>
      </c>
      <c r="M79" s="141">
        <v>0</v>
      </c>
      <c r="N79" s="141">
        <v>26</v>
      </c>
      <c r="O79" s="141">
        <v>8</v>
      </c>
      <c r="P79" s="281">
        <v>10</v>
      </c>
      <c r="Q79" s="141">
        <v>2</v>
      </c>
      <c r="R79" s="141">
        <v>0</v>
      </c>
      <c r="S79" s="141">
        <v>0</v>
      </c>
      <c r="T79" s="141">
        <v>32</v>
      </c>
      <c r="U79" s="281">
        <v>0</v>
      </c>
    </row>
    <row r="80" spans="1:21" ht="12" customHeight="1" x14ac:dyDescent="0.2">
      <c r="A80" s="157"/>
      <c r="B80" s="157"/>
      <c r="C80" s="32"/>
      <c r="D80" s="232"/>
      <c r="E80" s="31"/>
      <c r="F80" s="36">
        <f t="shared" si="70"/>
        <v>1</v>
      </c>
      <c r="G80" s="29">
        <f t="shared" ref="G80:T80" si="79">IF(G79=0,0,G79/$F79)</f>
        <v>0</v>
      </c>
      <c r="H80" s="29">
        <f t="shared" si="79"/>
        <v>0.88235294117647056</v>
      </c>
      <c r="I80" s="29">
        <f t="shared" si="79"/>
        <v>0</v>
      </c>
      <c r="J80" s="29">
        <f t="shared" si="79"/>
        <v>0.11764705882352941</v>
      </c>
      <c r="K80" s="228"/>
      <c r="L80" s="29">
        <f t="shared" si="79"/>
        <v>0</v>
      </c>
      <c r="M80" s="29">
        <f t="shared" si="79"/>
        <v>0</v>
      </c>
      <c r="N80" s="29">
        <f t="shared" si="79"/>
        <v>0.76470588235294112</v>
      </c>
      <c r="O80" s="29">
        <f t="shared" si="79"/>
        <v>0.23529411764705882</v>
      </c>
      <c r="P80" s="228"/>
      <c r="Q80" s="29">
        <f t="shared" si="79"/>
        <v>5.8823529411764705E-2</v>
      </c>
      <c r="R80" s="29">
        <f t="shared" si="79"/>
        <v>0</v>
      </c>
      <c r="S80" s="29">
        <f t="shared" si="79"/>
        <v>0</v>
      </c>
      <c r="T80" s="29">
        <f t="shared" si="79"/>
        <v>0.94117647058823528</v>
      </c>
      <c r="U80" s="228"/>
    </row>
    <row r="81" spans="1:21" ht="12" customHeight="1" x14ac:dyDescent="0.2">
      <c r="A81" s="157"/>
      <c r="B81" s="157"/>
      <c r="C81" s="142"/>
      <c r="D81" s="297" t="s">
        <v>9</v>
      </c>
      <c r="E81" s="143"/>
      <c r="F81" s="141">
        <f t="shared" ref="F81" si="80">SUM(G81:J81,L81:O81,Q81:T81)/3</f>
        <v>108</v>
      </c>
      <c r="G81" s="141">
        <v>0</v>
      </c>
      <c r="H81" s="141">
        <v>82</v>
      </c>
      <c r="I81" s="141">
        <v>11</v>
      </c>
      <c r="J81" s="141">
        <v>15</v>
      </c>
      <c r="K81" s="281">
        <v>5.623655913978495</v>
      </c>
      <c r="L81" s="141">
        <v>0</v>
      </c>
      <c r="M81" s="141">
        <v>1</v>
      </c>
      <c r="N81" s="141">
        <v>85</v>
      </c>
      <c r="O81" s="141">
        <v>22</v>
      </c>
      <c r="P81" s="281">
        <v>10.36046511627907</v>
      </c>
      <c r="Q81" s="141">
        <v>11</v>
      </c>
      <c r="R81" s="141">
        <v>1</v>
      </c>
      <c r="S81" s="141">
        <v>3</v>
      </c>
      <c r="T81" s="141">
        <v>93</v>
      </c>
      <c r="U81" s="281">
        <v>8.1999999999999993</v>
      </c>
    </row>
    <row r="82" spans="1:21" ht="12" customHeight="1" x14ac:dyDescent="0.2">
      <c r="A82" s="157"/>
      <c r="B82" s="157"/>
      <c r="C82" s="32"/>
      <c r="D82" s="232"/>
      <c r="E82" s="31"/>
      <c r="F82" s="36">
        <f t="shared" si="70"/>
        <v>0.99999999999999989</v>
      </c>
      <c r="G82" s="29">
        <f t="shared" ref="G82:T82" si="81">IF(G81=0,0,G81/$F81)</f>
        <v>0</v>
      </c>
      <c r="H82" s="29">
        <f t="shared" si="81"/>
        <v>0.7592592592592593</v>
      </c>
      <c r="I82" s="29">
        <f t="shared" si="81"/>
        <v>0.10185185185185185</v>
      </c>
      <c r="J82" s="29">
        <f t="shared" si="81"/>
        <v>0.1388888888888889</v>
      </c>
      <c r="K82" s="228"/>
      <c r="L82" s="29">
        <f t="shared" si="81"/>
        <v>0</v>
      </c>
      <c r="M82" s="29">
        <f t="shared" si="81"/>
        <v>9.2592592592592587E-3</v>
      </c>
      <c r="N82" s="29">
        <f t="shared" si="81"/>
        <v>0.78703703703703709</v>
      </c>
      <c r="O82" s="29">
        <f t="shared" si="81"/>
        <v>0.20370370370370369</v>
      </c>
      <c r="P82" s="228"/>
      <c r="Q82" s="29">
        <f t="shared" si="81"/>
        <v>0.10185185185185185</v>
      </c>
      <c r="R82" s="29">
        <f t="shared" si="81"/>
        <v>9.2592592592592587E-3</v>
      </c>
      <c r="S82" s="29">
        <f t="shared" si="81"/>
        <v>2.7777777777777776E-2</v>
      </c>
      <c r="T82" s="29">
        <f t="shared" si="81"/>
        <v>0.86111111111111116</v>
      </c>
      <c r="U82" s="228"/>
    </row>
    <row r="83" spans="1:21" ht="12" customHeight="1" x14ac:dyDescent="0.2">
      <c r="A83" s="157"/>
      <c r="B83" s="157"/>
      <c r="C83" s="142"/>
      <c r="D83" s="297" t="s">
        <v>8</v>
      </c>
      <c r="E83" s="143"/>
      <c r="F83" s="141">
        <f t="shared" ref="F83" si="82">SUM(G83:J83,L83:O83,Q83:T83)/3</f>
        <v>20</v>
      </c>
      <c r="G83" s="141">
        <v>0</v>
      </c>
      <c r="H83" s="141">
        <v>15</v>
      </c>
      <c r="I83" s="141">
        <v>2</v>
      </c>
      <c r="J83" s="141">
        <v>3</v>
      </c>
      <c r="K83" s="281">
        <v>5.882352941176471</v>
      </c>
      <c r="L83" s="141">
        <v>0</v>
      </c>
      <c r="M83" s="141">
        <v>0</v>
      </c>
      <c r="N83" s="141">
        <v>15</v>
      </c>
      <c r="O83" s="141">
        <v>5</v>
      </c>
      <c r="P83" s="281">
        <v>10.8</v>
      </c>
      <c r="Q83" s="141">
        <v>0</v>
      </c>
      <c r="R83" s="141">
        <v>0</v>
      </c>
      <c r="S83" s="141">
        <v>3</v>
      </c>
      <c r="T83" s="141">
        <v>17</v>
      </c>
      <c r="U83" s="281">
        <v>10</v>
      </c>
    </row>
    <row r="84" spans="1:21" ht="12" customHeight="1" x14ac:dyDescent="0.2">
      <c r="A84" s="157"/>
      <c r="B84" s="157"/>
      <c r="C84" s="32"/>
      <c r="D84" s="232"/>
      <c r="E84" s="31"/>
      <c r="F84" s="36">
        <f t="shared" si="70"/>
        <v>1</v>
      </c>
      <c r="G84" s="29">
        <f t="shared" ref="G84:T84" si="83">IF(G83=0,0,G83/$F83)</f>
        <v>0</v>
      </c>
      <c r="H84" s="29">
        <f t="shared" si="83"/>
        <v>0.75</v>
      </c>
      <c r="I84" s="29">
        <f t="shared" si="83"/>
        <v>0.1</v>
      </c>
      <c r="J84" s="29">
        <f t="shared" si="83"/>
        <v>0.15</v>
      </c>
      <c r="K84" s="228"/>
      <c r="L84" s="29">
        <f t="shared" si="83"/>
        <v>0</v>
      </c>
      <c r="M84" s="29">
        <f t="shared" si="83"/>
        <v>0</v>
      </c>
      <c r="N84" s="29">
        <f t="shared" si="83"/>
        <v>0.75</v>
      </c>
      <c r="O84" s="29">
        <f t="shared" si="83"/>
        <v>0.25</v>
      </c>
      <c r="P84" s="228"/>
      <c r="Q84" s="29">
        <f t="shared" si="83"/>
        <v>0</v>
      </c>
      <c r="R84" s="29">
        <f t="shared" si="83"/>
        <v>0</v>
      </c>
      <c r="S84" s="29">
        <f t="shared" si="83"/>
        <v>0.15</v>
      </c>
      <c r="T84" s="29">
        <f t="shared" si="83"/>
        <v>0.85</v>
      </c>
      <c r="U84" s="228"/>
    </row>
    <row r="85" spans="1:21" ht="12" customHeight="1" x14ac:dyDescent="0.2">
      <c r="A85" s="157"/>
      <c r="B85" s="157"/>
      <c r="C85" s="142"/>
      <c r="D85" s="297" t="s">
        <v>7</v>
      </c>
      <c r="E85" s="143"/>
      <c r="F85" s="141">
        <f t="shared" ref="F85" si="84">SUM(G85:J85,L85:O85,Q85:T85)/3</f>
        <v>8</v>
      </c>
      <c r="G85" s="141">
        <v>0</v>
      </c>
      <c r="H85" s="141">
        <v>7</v>
      </c>
      <c r="I85" s="141">
        <v>0</v>
      </c>
      <c r="J85" s="141">
        <v>1</v>
      </c>
      <c r="K85" s="281">
        <v>5</v>
      </c>
      <c r="L85" s="141">
        <v>0</v>
      </c>
      <c r="M85" s="141">
        <v>0</v>
      </c>
      <c r="N85" s="141">
        <v>6</v>
      </c>
      <c r="O85" s="141">
        <v>2</v>
      </c>
      <c r="P85" s="281">
        <v>10</v>
      </c>
      <c r="Q85" s="141">
        <v>0</v>
      </c>
      <c r="R85" s="141">
        <v>0</v>
      </c>
      <c r="S85" s="141">
        <v>0</v>
      </c>
      <c r="T85" s="141">
        <v>8</v>
      </c>
      <c r="U85" s="281" t="s">
        <v>595</v>
      </c>
    </row>
    <row r="86" spans="1:21" ht="12" customHeight="1" x14ac:dyDescent="0.2">
      <c r="A86" s="157"/>
      <c r="B86" s="157"/>
      <c r="C86" s="32"/>
      <c r="D86" s="232"/>
      <c r="E86" s="31"/>
      <c r="F86" s="36">
        <f t="shared" si="70"/>
        <v>1</v>
      </c>
      <c r="G86" s="29">
        <f t="shared" ref="G86:T86" si="85">IF(G85=0,0,G85/$F85)</f>
        <v>0</v>
      </c>
      <c r="H86" s="29">
        <f t="shared" si="85"/>
        <v>0.875</v>
      </c>
      <c r="I86" s="29">
        <f t="shared" si="85"/>
        <v>0</v>
      </c>
      <c r="J86" s="29">
        <f t="shared" si="85"/>
        <v>0.125</v>
      </c>
      <c r="K86" s="228"/>
      <c r="L86" s="29">
        <f t="shared" si="85"/>
        <v>0</v>
      </c>
      <c r="M86" s="29">
        <f t="shared" si="85"/>
        <v>0</v>
      </c>
      <c r="N86" s="29">
        <f t="shared" si="85"/>
        <v>0.75</v>
      </c>
      <c r="O86" s="29">
        <f t="shared" si="85"/>
        <v>0.25</v>
      </c>
      <c r="P86" s="228"/>
      <c r="Q86" s="29">
        <f t="shared" si="85"/>
        <v>0</v>
      </c>
      <c r="R86" s="29">
        <f t="shared" si="85"/>
        <v>0</v>
      </c>
      <c r="S86" s="29">
        <f t="shared" si="85"/>
        <v>0</v>
      </c>
      <c r="T86" s="29">
        <f t="shared" si="85"/>
        <v>1</v>
      </c>
      <c r="U86" s="228"/>
    </row>
    <row r="87" spans="1:21" ht="13.5" customHeight="1" x14ac:dyDescent="0.2">
      <c r="A87" s="157"/>
      <c r="B87" s="157"/>
      <c r="C87" s="142"/>
      <c r="D87" s="298" t="s">
        <v>116</v>
      </c>
      <c r="E87" s="143"/>
      <c r="F87" s="141">
        <f t="shared" ref="F87" si="86">SUM(G87:J87,L87:O87,Q87:T87)/3</f>
        <v>10</v>
      </c>
      <c r="G87" s="141">
        <v>0</v>
      </c>
      <c r="H87" s="141">
        <v>10</v>
      </c>
      <c r="I87" s="141">
        <v>0</v>
      </c>
      <c r="J87" s="141">
        <v>0</v>
      </c>
      <c r="K87" s="281">
        <v>5.0999999999999996</v>
      </c>
      <c r="L87" s="141">
        <v>0</v>
      </c>
      <c r="M87" s="141">
        <v>0</v>
      </c>
      <c r="N87" s="141">
        <v>9</v>
      </c>
      <c r="O87" s="141">
        <v>1</v>
      </c>
      <c r="P87" s="281">
        <v>10.222222222222221</v>
      </c>
      <c r="Q87" s="141">
        <v>0</v>
      </c>
      <c r="R87" s="141">
        <v>0</v>
      </c>
      <c r="S87" s="141">
        <v>0</v>
      </c>
      <c r="T87" s="141">
        <v>10</v>
      </c>
      <c r="U87" s="281" t="s">
        <v>595</v>
      </c>
    </row>
    <row r="88" spans="1:21" ht="13.5" customHeight="1" x14ac:dyDescent="0.2">
      <c r="A88" s="157"/>
      <c r="B88" s="157"/>
      <c r="C88" s="32"/>
      <c r="D88" s="232"/>
      <c r="E88" s="31"/>
      <c r="F88" s="36">
        <f t="shared" si="70"/>
        <v>1</v>
      </c>
      <c r="G88" s="29">
        <f t="shared" ref="G88:T88" si="87">IF(G87=0,0,G87/$F87)</f>
        <v>0</v>
      </c>
      <c r="H88" s="29">
        <f t="shared" si="87"/>
        <v>1</v>
      </c>
      <c r="I88" s="29">
        <f t="shared" si="87"/>
        <v>0</v>
      </c>
      <c r="J88" s="29">
        <f t="shared" si="87"/>
        <v>0</v>
      </c>
      <c r="K88" s="228"/>
      <c r="L88" s="29">
        <f t="shared" si="87"/>
        <v>0</v>
      </c>
      <c r="M88" s="29">
        <f t="shared" si="87"/>
        <v>0</v>
      </c>
      <c r="N88" s="29">
        <f t="shared" si="87"/>
        <v>0.9</v>
      </c>
      <c r="O88" s="29">
        <f t="shared" si="87"/>
        <v>0.1</v>
      </c>
      <c r="P88" s="228"/>
      <c r="Q88" s="29">
        <f t="shared" si="87"/>
        <v>0</v>
      </c>
      <c r="R88" s="29">
        <f t="shared" si="87"/>
        <v>0</v>
      </c>
      <c r="S88" s="29">
        <f t="shared" si="87"/>
        <v>0</v>
      </c>
      <c r="T88" s="29">
        <f t="shared" si="87"/>
        <v>1</v>
      </c>
      <c r="U88" s="228"/>
    </row>
    <row r="89" spans="1:21" ht="12" customHeight="1" x14ac:dyDescent="0.2">
      <c r="A89" s="157"/>
      <c r="B89" s="157"/>
      <c r="C89" s="142"/>
      <c r="D89" s="297" t="s">
        <v>5</v>
      </c>
      <c r="E89" s="143"/>
      <c r="F89" s="141">
        <f t="shared" ref="F89" si="88">SUM(G89:J89,L89:O89,Q89:T89)/3</f>
        <v>20</v>
      </c>
      <c r="G89" s="141">
        <v>0</v>
      </c>
      <c r="H89" s="141">
        <v>17</v>
      </c>
      <c r="I89" s="141">
        <v>0</v>
      </c>
      <c r="J89" s="141">
        <v>3</v>
      </c>
      <c r="K89" s="281">
        <v>5</v>
      </c>
      <c r="L89" s="141">
        <v>0</v>
      </c>
      <c r="M89" s="141">
        <v>0</v>
      </c>
      <c r="N89" s="141">
        <v>16</v>
      </c>
      <c r="O89" s="141">
        <v>4</v>
      </c>
      <c r="P89" s="281">
        <v>10</v>
      </c>
      <c r="Q89" s="141">
        <v>3</v>
      </c>
      <c r="R89" s="141">
        <v>1</v>
      </c>
      <c r="S89" s="141">
        <v>0</v>
      </c>
      <c r="T89" s="141">
        <v>16</v>
      </c>
      <c r="U89" s="281">
        <v>1.25</v>
      </c>
    </row>
    <row r="90" spans="1:21" ht="12" customHeight="1" x14ac:dyDescent="0.2">
      <c r="A90" s="157"/>
      <c r="B90" s="157"/>
      <c r="C90" s="32"/>
      <c r="D90" s="232"/>
      <c r="E90" s="31"/>
      <c r="F90" s="36">
        <f t="shared" si="70"/>
        <v>1</v>
      </c>
      <c r="G90" s="29">
        <f t="shared" ref="G90:T90" si="89">IF(G89=0,0,G89/$F89)</f>
        <v>0</v>
      </c>
      <c r="H90" s="29">
        <f t="shared" si="89"/>
        <v>0.85</v>
      </c>
      <c r="I90" s="29">
        <f t="shared" si="89"/>
        <v>0</v>
      </c>
      <c r="J90" s="29">
        <f t="shared" si="89"/>
        <v>0.15</v>
      </c>
      <c r="K90" s="228"/>
      <c r="L90" s="29">
        <f t="shared" si="89"/>
        <v>0</v>
      </c>
      <c r="M90" s="29">
        <f t="shared" si="89"/>
        <v>0</v>
      </c>
      <c r="N90" s="29">
        <f t="shared" si="89"/>
        <v>0.8</v>
      </c>
      <c r="O90" s="29">
        <f t="shared" si="89"/>
        <v>0.2</v>
      </c>
      <c r="P90" s="228"/>
      <c r="Q90" s="29">
        <f t="shared" si="89"/>
        <v>0.15</v>
      </c>
      <c r="R90" s="29">
        <f t="shared" si="89"/>
        <v>0.05</v>
      </c>
      <c r="S90" s="29">
        <f t="shared" si="89"/>
        <v>0</v>
      </c>
      <c r="T90" s="29">
        <f t="shared" si="89"/>
        <v>0.8</v>
      </c>
      <c r="U90" s="228"/>
    </row>
    <row r="91" spans="1:21" ht="12" customHeight="1" x14ac:dyDescent="0.2">
      <c r="A91" s="157"/>
      <c r="B91" s="157"/>
      <c r="C91" s="142"/>
      <c r="D91" s="297" t="s">
        <v>4</v>
      </c>
      <c r="E91" s="143"/>
      <c r="F91" s="141">
        <f t="shared" ref="F91" si="90">SUM(G91:J91,L91:O91,Q91:T91)/3</f>
        <v>18</v>
      </c>
      <c r="G91" s="141">
        <v>0</v>
      </c>
      <c r="H91" s="141">
        <v>17</v>
      </c>
      <c r="I91" s="141">
        <v>0</v>
      </c>
      <c r="J91" s="141">
        <v>1</v>
      </c>
      <c r="K91" s="281">
        <v>5</v>
      </c>
      <c r="L91" s="141">
        <v>2</v>
      </c>
      <c r="M91" s="141">
        <v>0</v>
      </c>
      <c r="N91" s="141">
        <v>15</v>
      </c>
      <c r="O91" s="141">
        <v>1</v>
      </c>
      <c r="P91" s="281">
        <v>8.8235294117647065</v>
      </c>
      <c r="Q91" s="141">
        <v>2</v>
      </c>
      <c r="R91" s="141">
        <v>0</v>
      </c>
      <c r="S91" s="141">
        <v>0</v>
      </c>
      <c r="T91" s="141">
        <v>16</v>
      </c>
      <c r="U91" s="281">
        <v>0</v>
      </c>
    </row>
    <row r="92" spans="1:21" ht="12" customHeight="1" x14ac:dyDescent="0.2">
      <c r="A92" s="157"/>
      <c r="B92" s="157"/>
      <c r="C92" s="32"/>
      <c r="D92" s="232"/>
      <c r="E92" s="31"/>
      <c r="F92" s="36">
        <f t="shared" si="70"/>
        <v>1</v>
      </c>
      <c r="G92" s="29">
        <f t="shared" ref="G92:T92" si="91">IF(G91=0,0,G91/$F91)</f>
        <v>0</v>
      </c>
      <c r="H92" s="29">
        <f t="shared" si="91"/>
        <v>0.94444444444444442</v>
      </c>
      <c r="I92" s="29">
        <f t="shared" si="91"/>
        <v>0</v>
      </c>
      <c r="J92" s="29">
        <f t="shared" si="91"/>
        <v>5.5555555555555552E-2</v>
      </c>
      <c r="K92" s="228"/>
      <c r="L92" s="29">
        <f t="shared" si="91"/>
        <v>0.1111111111111111</v>
      </c>
      <c r="M92" s="29">
        <f t="shared" si="91"/>
        <v>0</v>
      </c>
      <c r="N92" s="29">
        <f t="shared" si="91"/>
        <v>0.83333333333333337</v>
      </c>
      <c r="O92" s="29">
        <f t="shared" si="91"/>
        <v>5.5555555555555552E-2</v>
      </c>
      <c r="P92" s="228"/>
      <c r="Q92" s="29">
        <f t="shared" si="91"/>
        <v>0.1111111111111111</v>
      </c>
      <c r="R92" s="29">
        <f t="shared" si="91"/>
        <v>0</v>
      </c>
      <c r="S92" s="29">
        <f t="shared" si="91"/>
        <v>0</v>
      </c>
      <c r="T92" s="29">
        <f t="shared" si="91"/>
        <v>0.88888888888888884</v>
      </c>
      <c r="U92" s="228"/>
    </row>
    <row r="93" spans="1:21" ht="12" customHeight="1" x14ac:dyDescent="0.2">
      <c r="A93" s="157"/>
      <c r="B93" s="157"/>
      <c r="C93" s="142"/>
      <c r="D93" s="297" t="s">
        <v>3</v>
      </c>
      <c r="E93" s="143"/>
      <c r="F93" s="141">
        <f t="shared" ref="F93" si="92">SUM(G93:J93,L93:O93,Q93:T93)/3</f>
        <v>22</v>
      </c>
      <c r="G93" s="141">
        <v>1</v>
      </c>
      <c r="H93" s="141">
        <v>20</v>
      </c>
      <c r="I93" s="141">
        <v>0</v>
      </c>
      <c r="J93" s="141">
        <v>1</v>
      </c>
      <c r="K93" s="281">
        <v>4.9047619047619051</v>
      </c>
      <c r="L93" s="141">
        <v>0</v>
      </c>
      <c r="M93" s="141">
        <v>1</v>
      </c>
      <c r="N93" s="141">
        <v>19</v>
      </c>
      <c r="O93" s="141">
        <v>2</v>
      </c>
      <c r="P93" s="281">
        <v>9.75</v>
      </c>
      <c r="Q93" s="141">
        <v>3</v>
      </c>
      <c r="R93" s="141">
        <v>1</v>
      </c>
      <c r="S93" s="141">
        <v>4</v>
      </c>
      <c r="T93" s="141">
        <v>14</v>
      </c>
      <c r="U93" s="281">
        <v>10.625</v>
      </c>
    </row>
    <row r="94" spans="1:21" ht="12" customHeight="1" x14ac:dyDescent="0.2">
      <c r="A94" s="157"/>
      <c r="B94" s="157"/>
      <c r="C94" s="32"/>
      <c r="D94" s="232"/>
      <c r="E94" s="31"/>
      <c r="F94" s="36">
        <f t="shared" si="70"/>
        <v>0.99999999999999989</v>
      </c>
      <c r="G94" s="29">
        <f t="shared" ref="G94:T94" si="93">IF(G93=0,0,G93/$F93)</f>
        <v>4.5454545454545456E-2</v>
      </c>
      <c r="H94" s="29">
        <f t="shared" si="93"/>
        <v>0.90909090909090906</v>
      </c>
      <c r="I94" s="29">
        <f t="shared" si="93"/>
        <v>0</v>
      </c>
      <c r="J94" s="29">
        <f t="shared" si="93"/>
        <v>4.5454545454545456E-2</v>
      </c>
      <c r="K94" s="228"/>
      <c r="L94" s="29">
        <f t="shared" si="93"/>
        <v>0</v>
      </c>
      <c r="M94" s="29">
        <f t="shared" si="93"/>
        <v>4.5454545454545456E-2</v>
      </c>
      <c r="N94" s="29">
        <f t="shared" si="93"/>
        <v>0.86363636363636365</v>
      </c>
      <c r="O94" s="29">
        <f t="shared" si="93"/>
        <v>9.0909090909090912E-2</v>
      </c>
      <c r="P94" s="228"/>
      <c r="Q94" s="29">
        <f t="shared" si="93"/>
        <v>0.13636363636363635</v>
      </c>
      <c r="R94" s="29">
        <f t="shared" si="93"/>
        <v>4.5454545454545456E-2</v>
      </c>
      <c r="S94" s="29">
        <f t="shared" si="93"/>
        <v>0.18181818181818182</v>
      </c>
      <c r="T94" s="29">
        <f t="shared" si="93"/>
        <v>0.63636363636363635</v>
      </c>
      <c r="U94" s="228"/>
    </row>
    <row r="95" spans="1:21" ht="12" customHeight="1" x14ac:dyDescent="0.2">
      <c r="A95" s="157"/>
      <c r="B95" s="157"/>
      <c r="C95" s="142"/>
      <c r="D95" s="297" t="s">
        <v>2</v>
      </c>
      <c r="E95" s="143"/>
      <c r="F95" s="141">
        <f t="shared" ref="F95" si="94">SUM(G95:J95,L95:O95,Q95:T95)/3</f>
        <v>137</v>
      </c>
      <c r="G95" s="141">
        <v>1</v>
      </c>
      <c r="H95" s="141">
        <v>125</v>
      </c>
      <c r="I95" s="141">
        <v>0</v>
      </c>
      <c r="J95" s="141">
        <v>11</v>
      </c>
      <c r="K95" s="281">
        <v>4.9682539682539684</v>
      </c>
      <c r="L95" s="141">
        <v>1</v>
      </c>
      <c r="M95" s="141">
        <v>2</v>
      </c>
      <c r="N95" s="141">
        <v>114</v>
      </c>
      <c r="O95" s="141">
        <v>20</v>
      </c>
      <c r="P95" s="281">
        <v>9.8290598290598297</v>
      </c>
      <c r="Q95" s="141">
        <v>7</v>
      </c>
      <c r="R95" s="141">
        <v>2</v>
      </c>
      <c r="S95" s="141">
        <v>3</v>
      </c>
      <c r="T95" s="141">
        <v>125</v>
      </c>
      <c r="U95" s="281">
        <v>3.3333333333333335</v>
      </c>
    </row>
    <row r="96" spans="1:21" ht="12" customHeight="1" x14ac:dyDescent="0.2">
      <c r="A96" s="157"/>
      <c r="B96" s="157"/>
      <c r="C96" s="32"/>
      <c r="D96" s="232"/>
      <c r="E96" s="31"/>
      <c r="F96" s="36">
        <f t="shared" si="70"/>
        <v>1.0000000000000002</v>
      </c>
      <c r="G96" s="29">
        <f t="shared" ref="G96:T96" si="95">IF(G95=0,0,G95/$F95)</f>
        <v>7.2992700729927005E-3</v>
      </c>
      <c r="H96" s="29">
        <f t="shared" si="95"/>
        <v>0.91240875912408759</v>
      </c>
      <c r="I96" s="29">
        <f t="shared" si="95"/>
        <v>0</v>
      </c>
      <c r="J96" s="29">
        <f t="shared" si="95"/>
        <v>8.0291970802919707E-2</v>
      </c>
      <c r="K96" s="228"/>
      <c r="L96" s="29">
        <f t="shared" si="95"/>
        <v>7.2992700729927005E-3</v>
      </c>
      <c r="M96" s="29">
        <f t="shared" si="95"/>
        <v>1.4598540145985401E-2</v>
      </c>
      <c r="N96" s="29">
        <f t="shared" si="95"/>
        <v>0.83211678832116787</v>
      </c>
      <c r="O96" s="29">
        <f t="shared" si="95"/>
        <v>0.145985401459854</v>
      </c>
      <c r="P96" s="228"/>
      <c r="Q96" s="29">
        <f t="shared" si="95"/>
        <v>5.1094890510948905E-2</v>
      </c>
      <c r="R96" s="29">
        <f t="shared" si="95"/>
        <v>1.4598540145985401E-2</v>
      </c>
      <c r="S96" s="29">
        <f t="shared" si="95"/>
        <v>2.1897810218978103E-2</v>
      </c>
      <c r="T96" s="29">
        <f t="shared" si="95"/>
        <v>0.91240875912408759</v>
      </c>
      <c r="U96" s="228"/>
    </row>
    <row r="97" spans="1:21" ht="12" customHeight="1" x14ac:dyDescent="0.2">
      <c r="A97" s="157"/>
      <c r="B97" s="157"/>
      <c r="C97" s="142"/>
      <c r="D97" s="297" t="s">
        <v>1</v>
      </c>
      <c r="E97" s="143"/>
      <c r="F97" s="141">
        <f t="shared" ref="F97" si="96">SUM(G97:J97,L97:O97,Q97:T97)/3</f>
        <v>20</v>
      </c>
      <c r="G97" s="141">
        <v>0</v>
      </c>
      <c r="H97" s="141">
        <v>18</v>
      </c>
      <c r="I97" s="141">
        <v>0</v>
      </c>
      <c r="J97" s="141">
        <v>2</v>
      </c>
      <c r="K97" s="281">
        <v>5</v>
      </c>
      <c r="L97" s="141">
        <v>0</v>
      </c>
      <c r="M97" s="141">
        <v>0</v>
      </c>
      <c r="N97" s="141">
        <v>18</v>
      </c>
      <c r="O97" s="141">
        <v>2</v>
      </c>
      <c r="P97" s="281">
        <v>10</v>
      </c>
      <c r="Q97" s="141">
        <v>0</v>
      </c>
      <c r="R97" s="141">
        <v>1</v>
      </c>
      <c r="S97" s="141">
        <v>0</v>
      </c>
      <c r="T97" s="141">
        <v>19</v>
      </c>
      <c r="U97" s="281">
        <v>5</v>
      </c>
    </row>
    <row r="98" spans="1:21" ht="12" customHeight="1" x14ac:dyDescent="0.2">
      <c r="A98" s="157"/>
      <c r="B98" s="157"/>
      <c r="C98" s="32"/>
      <c r="D98" s="232"/>
      <c r="E98" s="31"/>
      <c r="F98" s="36">
        <f t="shared" si="70"/>
        <v>1</v>
      </c>
      <c r="G98" s="29">
        <f t="shared" ref="G98:T98" si="97">IF(G97=0,0,G97/$F97)</f>
        <v>0</v>
      </c>
      <c r="H98" s="29">
        <f t="shared" si="97"/>
        <v>0.9</v>
      </c>
      <c r="I98" s="29">
        <f t="shared" si="97"/>
        <v>0</v>
      </c>
      <c r="J98" s="29">
        <f t="shared" si="97"/>
        <v>0.1</v>
      </c>
      <c r="K98" s="228"/>
      <c r="L98" s="29">
        <f t="shared" si="97"/>
        <v>0</v>
      </c>
      <c r="M98" s="29">
        <f t="shared" si="97"/>
        <v>0</v>
      </c>
      <c r="N98" s="29">
        <f t="shared" si="97"/>
        <v>0.9</v>
      </c>
      <c r="O98" s="29">
        <f t="shared" si="97"/>
        <v>0.1</v>
      </c>
      <c r="P98" s="228"/>
      <c r="Q98" s="29">
        <f t="shared" si="97"/>
        <v>0</v>
      </c>
      <c r="R98" s="29">
        <f t="shared" si="97"/>
        <v>0.05</v>
      </c>
      <c r="S98" s="29">
        <f t="shared" si="97"/>
        <v>0</v>
      </c>
      <c r="T98" s="29">
        <f t="shared" si="97"/>
        <v>0.95</v>
      </c>
      <c r="U98" s="228"/>
    </row>
    <row r="99" spans="1:21" ht="12.75" customHeight="1" x14ac:dyDescent="0.2">
      <c r="A99" s="157"/>
      <c r="B99" s="157"/>
      <c r="C99" s="142"/>
      <c r="D99" s="297" t="s">
        <v>0</v>
      </c>
      <c r="E99" s="143"/>
      <c r="F99" s="141">
        <f t="shared" ref="F99" si="98">SUM(G99:J99,L99:O99,Q99:T99)/3</f>
        <v>50</v>
      </c>
      <c r="G99" s="141">
        <v>0</v>
      </c>
      <c r="H99" s="141">
        <v>42</v>
      </c>
      <c r="I99" s="141">
        <v>1</v>
      </c>
      <c r="J99" s="141">
        <v>7</v>
      </c>
      <c r="K99" s="281">
        <v>5.1162790697674421</v>
      </c>
      <c r="L99" s="141">
        <v>0</v>
      </c>
      <c r="M99" s="141">
        <v>0</v>
      </c>
      <c r="N99" s="141">
        <v>39</v>
      </c>
      <c r="O99" s="141">
        <v>11</v>
      </c>
      <c r="P99" s="281">
        <v>10</v>
      </c>
      <c r="Q99" s="141">
        <v>3</v>
      </c>
      <c r="R99" s="141">
        <v>1</v>
      </c>
      <c r="S99" s="141">
        <v>1</v>
      </c>
      <c r="T99" s="141">
        <v>45</v>
      </c>
      <c r="U99" s="281">
        <v>3.2</v>
      </c>
    </row>
    <row r="100" spans="1:21" ht="12.75" customHeight="1" x14ac:dyDescent="0.2">
      <c r="A100" s="158"/>
      <c r="B100" s="158"/>
      <c r="C100" s="32"/>
      <c r="D100" s="232"/>
      <c r="E100" s="31"/>
      <c r="F100" s="30">
        <f t="shared" si="70"/>
        <v>1</v>
      </c>
      <c r="G100" s="29">
        <f t="shared" ref="G100:T100" si="99">IF(G99=0,0,G99/$F99)</f>
        <v>0</v>
      </c>
      <c r="H100" s="29">
        <f t="shared" si="99"/>
        <v>0.84</v>
      </c>
      <c r="I100" s="29">
        <f t="shared" si="99"/>
        <v>0.02</v>
      </c>
      <c r="J100" s="29">
        <f t="shared" si="99"/>
        <v>0.14000000000000001</v>
      </c>
      <c r="K100" s="228"/>
      <c r="L100" s="29">
        <f t="shared" si="99"/>
        <v>0</v>
      </c>
      <c r="M100" s="29">
        <f t="shared" si="99"/>
        <v>0</v>
      </c>
      <c r="N100" s="29">
        <f t="shared" si="99"/>
        <v>0.78</v>
      </c>
      <c r="O100" s="29">
        <f t="shared" si="99"/>
        <v>0.22</v>
      </c>
      <c r="P100" s="228"/>
      <c r="Q100" s="29">
        <f t="shared" si="99"/>
        <v>0.06</v>
      </c>
      <c r="R100" s="29">
        <f t="shared" si="99"/>
        <v>0.02</v>
      </c>
      <c r="S100" s="29">
        <f t="shared" si="99"/>
        <v>0.02</v>
      </c>
      <c r="T100" s="29">
        <f t="shared" si="99"/>
        <v>0.9</v>
      </c>
      <c r="U100" s="228"/>
    </row>
  </sheetData>
  <mergeCells count="213">
    <mergeCell ref="P95:P96"/>
    <mergeCell ref="P97:P98"/>
    <mergeCell ref="P99:P100"/>
    <mergeCell ref="P85:P86"/>
    <mergeCell ref="P87:P88"/>
    <mergeCell ref="P89:P90"/>
    <mergeCell ref="P91:P92"/>
    <mergeCell ref="P93:P94"/>
    <mergeCell ref="P75:P76"/>
    <mergeCell ref="P77:P78"/>
    <mergeCell ref="P79:P80"/>
    <mergeCell ref="P81:P82"/>
    <mergeCell ref="P83:P84"/>
    <mergeCell ref="P65:P66"/>
    <mergeCell ref="P67:P68"/>
    <mergeCell ref="P69:P70"/>
    <mergeCell ref="P71:P72"/>
    <mergeCell ref="P73:P74"/>
    <mergeCell ref="P55:P56"/>
    <mergeCell ref="P57:P58"/>
    <mergeCell ref="P59:P60"/>
    <mergeCell ref="P61:P62"/>
    <mergeCell ref="P63:P64"/>
    <mergeCell ref="P45:P46"/>
    <mergeCell ref="P47:P48"/>
    <mergeCell ref="P49:P50"/>
    <mergeCell ref="P51:P52"/>
    <mergeCell ref="P53:P54"/>
    <mergeCell ref="P35:P36"/>
    <mergeCell ref="P37:P38"/>
    <mergeCell ref="P39:P40"/>
    <mergeCell ref="P41:P42"/>
    <mergeCell ref="P43:P44"/>
    <mergeCell ref="D65:D66"/>
    <mergeCell ref="D67:D68"/>
    <mergeCell ref="K97:K98"/>
    <mergeCell ref="K99:K100"/>
    <mergeCell ref="P7:P8"/>
    <mergeCell ref="P9:P10"/>
    <mergeCell ref="P11:P12"/>
    <mergeCell ref="P13:P14"/>
    <mergeCell ref="P15:P16"/>
    <mergeCell ref="P17:P18"/>
    <mergeCell ref="P19:P20"/>
    <mergeCell ref="P21:P22"/>
    <mergeCell ref="P23:P24"/>
    <mergeCell ref="P25:P26"/>
    <mergeCell ref="P27:P28"/>
    <mergeCell ref="P29:P30"/>
    <mergeCell ref="P31:P32"/>
    <mergeCell ref="P33:P34"/>
    <mergeCell ref="K87:K88"/>
    <mergeCell ref="K89:K90"/>
    <mergeCell ref="K91:K92"/>
    <mergeCell ref="K93:K94"/>
    <mergeCell ref="K95:K96"/>
    <mergeCell ref="K77:K78"/>
    <mergeCell ref="K83:K84"/>
    <mergeCell ref="K85:K86"/>
    <mergeCell ref="K67:K68"/>
    <mergeCell ref="K69:K70"/>
    <mergeCell ref="K71:K72"/>
    <mergeCell ref="K73:K74"/>
    <mergeCell ref="K75:K76"/>
    <mergeCell ref="K57:K58"/>
    <mergeCell ref="K59:K60"/>
    <mergeCell ref="K61:K62"/>
    <mergeCell ref="K63:K64"/>
    <mergeCell ref="K65:K66"/>
    <mergeCell ref="K79:K80"/>
    <mergeCell ref="K81:K82"/>
    <mergeCell ref="D61:D62"/>
    <mergeCell ref="K27:K28"/>
    <mergeCell ref="K29:K30"/>
    <mergeCell ref="K31:K32"/>
    <mergeCell ref="K33:K34"/>
    <mergeCell ref="K35:K36"/>
    <mergeCell ref="K17:K18"/>
    <mergeCell ref="K19:K20"/>
    <mergeCell ref="K21:K22"/>
    <mergeCell ref="K23:K24"/>
    <mergeCell ref="K25:K26"/>
    <mergeCell ref="K47:K48"/>
    <mergeCell ref="K49:K50"/>
    <mergeCell ref="K51:K52"/>
    <mergeCell ref="K53:K54"/>
    <mergeCell ref="K55:K56"/>
    <mergeCell ref="K37:K38"/>
    <mergeCell ref="K39:K40"/>
    <mergeCell ref="K41:K42"/>
    <mergeCell ref="K43:K44"/>
    <mergeCell ref="K45:K46"/>
    <mergeCell ref="D55:D56"/>
    <mergeCell ref="B69:B100"/>
    <mergeCell ref="D69:D70"/>
    <mergeCell ref="D71:D72"/>
    <mergeCell ref="D73:D74"/>
    <mergeCell ref="D81:D82"/>
    <mergeCell ref="D83:D84"/>
    <mergeCell ref="D77:D78"/>
    <mergeCell ref="D79:D80"/>
    <mergeCell ref="D89:D90"/>
    <mergeCell ref="D91:D92"/>
    <mergeCell ref="D85:D86"/>
    <mergeCell ref="D87:D88"/>
    <mergeCell ref="D97:D98"/>
    <mergeCell ref="D99:D100"/>
    <mergeCell ref="D93:D94"/>
    <mergeCell ref="D95:D96"/>
    <mergeCell ref="A19:A100"/>
    <mergeCell ref="B19:B68"/>
    <mergeCell ref="D19:D20"/>
    <mergeCell ref="D25:D26"/>
    <mergeCell ref="D27:D28"/>
    <mergeCell ref="D21:D22"/>
    <mergeCell ref="D23:D24"/>
    <mergeCell ref="D33:D34"/>
    <mergeCell ref="D35:D36"/>
    <mergeCell ref="D29:D30"/>
    <mergeCell ref="D31:D32"/>
    <mergeCell ref="D41:D42"/>
    <mergeCell ref="D43:D44"/>
    <mergeCell ref="D37:D38"/>
    <mergeCell ref="D39:D40"/>
    <mergeCell ref="D49:D50"/>
    <mergeCell ref="D63:D64"/>
    <mergeCell ref="D75:D76"/>
    <mergeCell ref="D51:D52"/>
    <mergeCell ref="D45:D46"/>
    <mergeCell ref="D47:D48"/>
    <mergeCell ref="D57:D58"/>
    <mergeCell ref="D59:D60"/>
    <mergeCell ref="D53:D54"/>
    <mergeCell ref="S5:S6"/>
    <mergeCell ref="T5:T6"/>
    <mergeCell ref="U5:U6"/>
    <mergeCell ref="O5:O6"/>
    <mergeCell ref="P5:P6"/>
    <mergeCell ref="A7:E8"/>
    <mergeCell ref="K5:K6"/>
    <mergeCell ref="L5:L6"/>
    <mergeCell ref="M5:M6"/>
    <mergeCell ref="N5:N6"/>
    <mergeCell ref="A3:E6"/>
    <mergeCell ref="F3:F6"/>
    <mergeCell ref="G3:U3"/>
    <mergeCell ref="G4:K4"/>
    <mergeCell ref="L4:P4"/>
    <mergeCell ref="Q4:U4"/>
    <mergeCell ref="G5:G6"/>
    <mergeCell ref="H5:H6"/>
    <mergeCell ref="K7:K8"/>
    <mergeCell ref="I5:I6"/>
    <mergeCell ref="J5:J6"/>
    <mergeCell ref="Q5:Q6"/>
    <mergeCell ref="U7:U8"/>
    <mergeCell ref="A9:A18"/>
    <mergeCell ref="B9:E10"/>
    <mergeCell ref="B11:E12"/>
    <mergeCell ref="B13:E14"/>
    <mergeCell ref="B17:E18"/>
    <mergeCell ref="R5:R6"/>
    <mergeCell ref="K9:K10"/>
    <mergeCell ref="K11:K12"/>
    <mergeCell ref="K13:K14"/>
    <mergeCell ref="K15:K16"/>
    <mergeCell ref="B15:E16"/>
    <mergeCell ref="U9:U10"/>
    <mergeCell ref="U11:U12"/>
    <mergeCell ref="U13:U14"/>
    <mergeCell ref="U15:U16"/>
    <mergeCell ref="U17:U18"/>
    <mergeCell ref="U19:U20"/>
    <mergeCell ref="U21:U22"/>
    <mergeCell ref="U23:U24"/>
    <mergeCell ref="U25:U26"/>
    <mergeCell ref="U27:U28"/>
    <mergeCell ref="U29:U30"/>
    <mergeCell ref="U31:U32"/>
    <mergeCell ref="U33:U34"/>
    <mergeCell ref="U35:U36"/>
    <mergeCell ref="U37:U38"/>
    <mergeCell ref="U39:U40"/>
    <mergeCell ref="U41:U42"/>
    <mergeCell ref="U43:U44"/>
    <mergeCell ref="U45:U46"/>
    <mergeCell ref="U47:U48"/>
    <mergeCell ref="U49:U50"/>
    <mergeCell ref="U51:U52"/>
    <mergeCell ref="U53:U54"/>
    <mergeCell ref="U55:U56"/>
    <mergeCell ref="U57:U58"/>
    <mergeCell ref="U59:U60"/>
    <mergeCell ref="U61:U62"/>
    <mergeCell ref="U63:U64"/>
    <mergeCell ref="U65:U66"/>
    <mergeCell ref="U67:U68"/>
    <mergeCell ref="U69:U70"/>
    <mergeCell ref="U71:U72"/>
    <mergeCell ref="U73:U74"/>
    <mergeCell ref="U75:U76"/>
    <mergeCell ref="U77:U78"/>
    <mergeCell ref="U79:U80"/>
    <mergeCell ref="U99:U100"/>
    <mergeCell ref="U81:U82"/>
    <mergeCell ref="U83:U84"/>
    <mergeCell ref="U85:U86"/>
    <mergeCell ref="U87:U88"/>
    <mergeCell ref="U89:U90"/>
    <mergeCell ref="U91:U92"/>
    <mergeCell ref="U93:U94"/>
    <mergeCell ref="U95:U96"/>
    <mergeCell ref="U97:U9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10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0.6640625" style="1" customWidth="1"/>
    <col min="14" max="14" width="9" style="76"/>
    <col min="15" max="16384" width="9" style="1"/>
  </cols>
  <sheetData>
    <row r="1" spans="1:22" ht="14.4" x14ac:dyDescent="0.2">
      <c r="A1" s="16" t="s">
        <v>627</v>
      </c>
    </row>
    <row r="2" spans="1:22" x14ac:dyDescent="0.2">
      <c r="L2" s="38"/>
      <c r="M2" s="38" t="s">
        <v>455</v>
      </c>
    </row>
    <row r="3" spans="1:22" ht="13.5" customHeight="1" x14ac:dyDescent="0.2">
      <c r="A3" s="233" t="s">
        <v>63</v>
      </c>
      <c r="B3" s="234"/>
      <c r="C3" s="234"/>
      <c r="D3" s="234"/>
      <c r="E3" s="235"/>
      <c r="F3" s="179" t="s">
        <v>126</v>
      </c>
      <c r="G3" s="194" t="s">
        <v>222</v>
      </c>
      <c r="H3" s="271" t="s">
        <v>221</v>
      </c>
      <c r="I3" s="271"/>
      <c r="J3" s="272"/>
      <c r="K3" s="224" t="s">
        <v>220</v>
      </c>
      <c r="L3" s="224" t="s">
        <v>219</v>
      </c>
      <c r="M3" s="215" t="s">
        <v>218</v>
      </c>
    </row>
    <row r="4" spans="1:22" ht="13.5" customHeight="1" x14ac:dyDescent="0.2">
      <c r="A4" s="236"/>
      <c r="B4" s="237"/>
      <c r="C4" s="237"/>
      <c r="D4" s="237"/>
      <c r="E4" s="238"/>
      <c r="F4" s="183"/>
      <c r="G4" s="229"/>
      <c r="H4" s="194" t="s">
        <v>217</v>
      </c>
      <c r="I4" s="48"/>
      <c r="J4" s="48"/>
      <c r="K4" s="229"/>
      <c r="L4" s="229"/>
      <c r="M4" s="216"/>
    </row>
    <row r="5" spans="1:22" ht="40.5" customHeight="1" x14ac:dyDescent="0.2">
      <c r="A5" s="236"/>
      <c r="B5" s="237"/>
      <c r="C5" s="237"/>
      <c r="D5" s="237"/>
      <c r="E5" s="238"/>
      <c r="F5" s="183"/>
      <c r="G5" s="229"/>
      <c r="H5" s="270"/>
      <c r="I5" s="224" t="s">
        <v>216</v>
      </c>
      <c r="J5" s="224" t="s">
        <v>215</v>
      </c>
      <c r="K5" s="229"/>
      <c r="L5" s="229"/>
      <c r="M5" s="216"/>
    </row>
    <row r="6" spans="1:22" ht="36" customHeight="1" x14ac:dyDescent="0.2">
      <c r="A6" s="239"/>
      <c r="B6" s="240"/>
      <c r="C6" s="240"/>
      <c r="D6" s="240"/>
      <c r="E6" s="241"/>
      <c r="F6" s="180"/>
      <c r="G6" s="230"/>
      <c r="H6" s="196"/>
      <c r="I6" s="230"/>
      <c r="J6" s="230"/>
      <c r="K6" s="230"/>
      <c r="L6" s="230"/>
      <c r="M6" s="217"/>
      <c r="N6" s="76" t="s">
        <v>434</v>
      </c>
    </row>
    <row r="7" spans="1:22" ht="12" customHeight="1" x14ac:dyDescent="0.2">
      <c r="A7" s="170" t="s">
        <v>49</v>
      </c>
      <c r="B7" s="171"/>
      <c r="C7" s="171"/>
      <c r="D7" s="171"/>
      <c r="E7" s="172"/>
      <c r="F7" s="33">
        <f t="shared" ref="F7:F10" si="0">SUM(G7,K7,L7)</f>
        <v>722</v>
      </c>
      <c r="G7" s="33">
        <f t="shared" ref="G7:L7" si="1">SUM(G9,G11,G13,G15,G17)</f>
        <v>199</v>
      </c>
      <c r="H7" s="33">
        <f>SUM(H9,H11,H13,H15,H17)</f>
        <v>1844</v>
      </c>
      <c r="I7" s="33">
        <f t="shared" si="1"/>
        <v>720</v>
      </c>
      <c r="J7" s="33">
        <f t="shared" si="1"/>
        <v>1124</v>
      </c>
      <c r="K7" s="33">
        <f t="shared" si="1"/>
        <v>504</v>
      </c>
      <c r="L7" s="33">
        <f t="shared" si="1"/>
        <v>19</v>
      </c>
      <c r="M7" s="299">
        <f>IF(H7=0,"-",H7/N7*100)</f>
        <v>2.4478309350607979</v>
      </c>
      <c r="N7" s="76">
        <v>75332</v>
      </c>
    </row>
    <row r="8" spans="1:22" ht="12" customHeight="1" x14ac:dyDescent="0.2">
      <c r="A8" s="173"/>
      <c r="B8" s="174"/>
      <c r="C8" s="174"/>
      <c r="D8" s="174"/>
      <c r="E8" s="175"/>
      <c r="F8" s="36">
        <f t="shared" si="0"/>
        <v>0.99999999999999989</v>
      </c>
      <c r="G8" s="29">
        <f>IF(G7=0,0,G7/$F7)</f>
        <v>0.27562326869806092</v>
      </c>
      <c r="H8" s="29">
        <f t="shared" ref="H8:H10" si="2">SUM(I8:J8)</f>
        <v>1</v>
      </c>
      <c r="I8" s="29">
        <f>IF(I7=0,0,I7/$H7)</f>
        <v>0.39045553145336226</v>
      </c>
      <c r="J8" s="29">
        <f>IF(J7=0,0,J7/$H7)</f>
        <v>0.6095444685466378</v>
      </c>
      <c r="K8" s="29">
        <f>IF(K7=0,0,K7/$F7)</f>
        <v>0.69806094182825484</v>
      </c>
      <c r="L8" s="29">
        <f>IF(L7=0,0,L7/$F7)</f>
        <v>2.6315789473684209E-2</v>
      </c>
      <c r="M8" s="300"/>
    </row>
    <row r="9" spans="1:22" ht="12" customHeight="1" x14ac:dyDescent="0.2">
      <c r="A9" s="159" t="s">
        <v>48</v>
      </c>
      <c r="B9" s="242" t="s">
        <v>47</v>
      </c>
      <c r="C9" s="243"/>
      <c r="D9" s="243"/>
      <c r="E9" s="244"/>
      <c r="F9" s="33">
        <f t="shared" si="0"/>
        <v>121</v>
      </c>
      <c r="G9" s="33">
        <v>14</v>
      </c>
      <c r="H9" s="33">
        <f>SUM(I9:J9)</f>
        <v>21</v>
      </c>
      <c r="I9" s="33">
        <v>2</v>
      </c>
      <c r="J9" s="33">
        <v>19</v>
      </c>
      <c r="K9" s="33">
        <v>105</v>
      </c>
      <c r="L9" s="33">
        <v>2</v>
      </c>
      <c r="M9" s="299">
        <f t="shared" ref="M9" si="3">IF(H9=0,"-",H9/N9*100)</f>
        <v>1.2946979038224413</v>
      </c>
      <c r="N9" s="76">
        <v>1622</v>
      </c>
    </row>
    <row r="10" spans="1:22" ht="12" customHeight="1" x14ac:dyDescent="0.2">
      <c r="A10" s="160"/>
      <c r="B10" s="245"/>
      <c r="C10" s="246"/>
      <c r="D10" s="246"/>
      <c r="E10" s="247"/>
      <c r="F10" s="36">
        <f t="shared" si="0"/>
        <v>1</v>
      </c>
      <c r="G10" s="29">
        <f>IF(G9=0,0,G9/$F9)</f>
        <v>0.11570247933884298</v>
      </c>
      <c r="H10" s="29">
        <f t="shared" si="2"/>
        <v>1</v>
      </c>
      <c r="I10" s="29">
        <f>IF(I9=0,0,I9/$H9)</f>
        <v>9.5238095238095233E-2</v>
      </c>
      <c r="J10" s="29">
        <f>IF(J9=0,0,J9/$H9)</f>
        <v>0.90476190476190477</v>
      </c>
      <c r="K10" s="29">
        <f>IF(K9=0,0,K9/$F9)</f>
        <v>0.86776859504132231</v>
      </c>
      <c r="L10" s="29">
        <f>IF(L9=0,0,L9/$F9)</f>
        <v>1.6528925619834711E-2</v>
      </c>
      <c r="M10" s="300"/>
      <c r="T10" s="118"/>
      <c r="U10" s="118"/>
      <c r="V10"/>
    </row>
    <row r="11" spans="1:22" ht="12" customHeight="1" x14ac:dyDescent="0.2">
      <c r="A11" s="160"/>
      <c r="B11" s="242" t="s">
        <v>46</v>
      </c>
      <c r="C11" s="243"/>
      <c r="D11" s="243"/>
      <c r="E11" s="244"/>
      <c r="F11" s="33">
        <f t="shared" ref="F11:F74" si="4">SUM(G11,K11,L11)</f>
        <v>111</v>
      </c>
      <c r="G11" s="33">
        <v>16</v>
      </c>
      <c r="H11" s="33">
        <f t="shared" ref="H11:H74" si="5">SUM(I11:J11)</f>
        <v>83</v>
      </c>
      <c r="I11" s="33">
        <v>25</v>
      </c>
      <c r="J11" s="33">
        <v>58</v>
      </c>
      <c r="K11" s="33">
        <v>91</v>
      </c>
      <c r="L11" s="33">
        <v>4</v>
      </c>
      <c r="M11" s="299">
        <f t="shared" ref="M11" si="6">IF(H11=0,"-",H11/N11*100)</f>
        <v>1.8181818181818181</v>
      </c>
      <c r="N11" s="76">
        <v>4565</v>
      </c>
      <c r="V11"/>
    </row>
    <row r="12" spans="1:22" ht="12" customHeight="1" x14ac:dyDescent="0.2">
      <c r="A12" s="160"/>
      <c r="B12" s="245"/>
      <c r="C12" s="246"/>
      <c r="D12" s="246"/>
      <c r="E12" s="247"/>
      <c r="F12" s="36">
        <f t="shared" si="4"/>
        <v>0.99999999999999989</v>
      </c>
      <c r="G12" s="29">
        <f t="shared" ref="G12" si="7">IF(G11=0,0,G11/$F11)</f>
        <v>0.14414414414414414</v>
      </c>
      <c r="H12" s="29">
        <f t="shared" si="5"/>
        <v>1</v>
      </c>
      <c r="I12" s="29">
        <f t="shared" ref="I12" si="8">IF(I11=0,0,I11/$H11)</f>
        <v>0.30120481927710846</v>
      </c>
      <c r="J12" s="29">
        <f t="shared" ref="J12" si="9">IF(J11=0,0,J11/$H11)</f>
        <v>0.6987951807228916</v>
      </c>
      <c r="K12" s="29">
        <f t="shared" ref="K12" si="10">IF(K11=0,0,K11/$F11)</f>
        <v>0.81981981981981977</v>
      </c>
      <c r="L12" s="29">
        <f t="shared" ref="L12" si="11">IF(L11=0,0,L11/$F11)</f>
        <v>3.6036036036036036E-2</v>
      </c>
      <c r="M12" s="300"/>
      <c r="T12" s="117"/>
      <c r="U12" s="117"/>
      <c r="V12"/>
    </row>
    <row r="13" spans="1:22" ht="12" customHeight="1" x14ac:dyDescent="0.2">
      <c r="A13" s="160"/>
      <c r="B13" s="242" t="s">
        <v>45</v>
      </c>
      <c r="C13" s="243"/>
      <c r="D13" s="243"/>
      <c r="E13" s="244"/>
      <c r="F13" s="33">
        <f t="shared" si="4"/>
        <v>235</v>
      </c>
      <c r="G13" s="33">
        <v>75</v>
      </c>
      <c r="H13" s="33">
        <f t="shared" si="5"/>
        <v>558</v>
      </c>
      <c r="I13" s="33">
        <v>167</v>
      </c>
      <c r="J13" s="33">
        <v>391</v>
      </c>
      <c r="K13" s="33">
        <v>154</v>
      </c>
      <c r="L13" s="33">
        <v>6</v>
      </c>
      <c r="M13" s="299">
        <f t="shared" ref="M13" si="12">IF(H13=0,"-",H13/N13*100)</f>
        <v>2.317083298729341</v>
      </c>
      <c r="N13" s="76">
        <v>24082</v>
      </c>
      <c r="V13"/>
    </row>
    <row r="14" spans="1:22" ht="12" customHeight="1" x14ac:dyDescent="0.2">
      <c r="A14" s="160"/>
      <c r="B14" s="245"/>
      <c r="C14" s="246"/>
      <c r="D14" s="246"/>
      <c r="E14" s="247"/>
      <c r="F14" s="36">
        <f t="shared" si="4"/>
        <v>1</v>
      </c>
      <c r="G14" s="29">
        <f t="shared" ref="G14" si="13">IF(G13=0,0,G13/$F13)</f>
        <v>0.31914893617021278</v>
      </c>
      <c r="H14" s="29">
        <f t="shared" si="5"/>
        <v>1</v>
      </c>
      <c r="I14" s="29">
        <f t="shared" ref="I14" si="14">IF(I13=0,0,I13/$H13)</f>
        <v>0.29928315412186379</v>
      </c>
      <c r="J14" s="29">
        <f t="shared" ref="J14" si="15">IF(J13=0,0,J13/$H13)</f>
        <v>0.70071684587813621</v>
      </c>
      <c r="K14" s="29">
        <f t="shared" ref="K14" si="16">IF(K13=0,0,K13/$F13)</f>
        <v>0.65531914893617016</v>
      </c>
      <c r="L14" s="29">
        <f t="shared" ref="L14" si="17">IF(L13=0,0,L13/$F13)</f>
        <v>2.553191489361702E-2</v>
      </c>
      <c r="M14" s="300"/>
      <c r="T14" s="117"/>
      <c r="U14" s="117"/>
      <c r="V14"/>
    </row>
    <row r="15" spans="1:22" ht="12" customHeight="1" x14ac:dyDescent="0.2">
      <c r="A15" s="160"/>
      <c r="B15" s="242" t="s">
        <v>44</v>
      </c>
      <c r="C15" s="243"/>
      <c r="D15" s="243"/>
      <c r="E15" s="244"/>
      <c r="F15" s="33">
        <f t="shared" si="4"/>
        <v>69</v>
      </c>
      <c r="G15" s="33">
        <v>16</v>
      </c>
      <c r="H15" s="33">
        <f t="shared" si="5"/>
        <v>237</v>
      </c>
      <c r="I15" s="33">
        <v>93</v>
      </c>
      <c r="J15" s="33">
        <v>144</v>
      </c>
      <c r="K15" s="33">
        <v>49</v>
      </c>
      <c r="L15" s="33">
        <v>4</v>
      </c>
      <c r="M15" s="299">
        <f t="shared" ref="M15" si="18">IF(H15=0,"-",H15/N15*100)</f>
        <v>2.0714972467441655</v>
      </c>
      <c r="N15" s="76">
        <v>11441</v>
      </c>
      <c r="V15"/>
    </row>
    <row r="16" spans="1:22" ht="12" customHeight="1" x14ac:dyDescent="0.2">
      <c r="A16" s="160"/>
      <c r="B16" s="245"/>
      <c r="C16" s="246"/>
      <c r="D16" s="246"/>
      <c r="E16" s="247"/>
      <c r="F16" s="36">
        <f t="shared" si="4"/>
        <v>1</v>
      </c>
      <c r="G16" s="29">
        <f t="shared" ref="G16" si="19">IF(G15=0,0,G15/$F15)</f>
        <v>0.2318840579710145</v>
      </c>
      <c r="H16" s="29">
        <f t="shared" si="5"/>
        <v>1</v>
      </c>
      <c r="I16" s="29">
        <f t="shared" ref="I16" si="20">IF(I15=0,0,I15/$H15)</f>
        <v>0.39240506329113922</v>
      </c>
      <c r="J16" s="29">
        <f t="shared" ref="J16" si="21">IF(J15=0,0,J15/$H15)</f>
        <v>0.60759493670886078</v>
      </c>
      <c r="K16" s="29">
        <f t="shared" ref="K16" si="22">IF(K15=0,0,K15/$F15)</f>
        <v>0.71014492753623193</v>
      </c>
      <c r="L16" s="29">
        <f t="shared" ref="L16" si="23">IF(L15=0,0,L15/$F15)</f>
        <v>5.7971014492753624E-2</v>
      </c>
      <c r="M16" s="300"/>
      <c r="T16" s="117"/>
      <c r="U16" s="117"/>
      <c r="V16"/>
    </row>
    <row r="17" spans="1:22" ht="12" customHeight="1" x14ac:dyDescent="0.2">
      <c r="A17" s="160"/>
      <c r="B17" s="242" t="s">
        <v>43</v>
      </c>
      <c r="C17" s="243"/>
      <c r="D17" s="243"/>
      <c r="E17" s="244"/>
      <c r="F17" s="33">
        <f t="shared" si="4"/>
        <v>186</v>
      </c>
      <c r="G17" s="33">
        <v>78</v>
      </c>
      <c r="H17" s="33">
        <f t="shared" si="5"/>
        <v>945</v>
      </c>
      <c r="I17" s="33">
        <v>433</v>
      </c>
      <c r="J17" s="33">
        <v>512</v>
      </c>
      <c r="K17" s="33">
        <v>105</v>
      </c>
      <c r="L17" s="33">
        <v>3</v>
      </c>
      <c r="M17" s="299">
        <f t="shared" ref="M17" si="24">IF(H17=0,"-",H17/N17*100)</f>
        <v>2.8106596871096308</v>
      </c>
      <c r="N17" s="76">
        <v>33622</v>
      </c>
      <c r="V17"/>
    </row>
    <row r="18" spans="1:22" ht="12" customHeight="1" x14ac:dyDescent="0.2">
      <c r="A18" s="161"/>
      <c r="B18" s="245"/>
      <c r="C18" s="246"/>
      <c r="D18" s="246"/>
      <c r="E18" s="247"/>
      <c r="F18" s="36">
        <f t="shared" si="4"/>
        <v>1</v>
      </c>
      <c r="G18" s="29">
        <f t="shared" ref="G18" si="25">IF(G17=0,0,G17/$F17)</f>
        <v>0.41935483870967744</v>
      </c>
      <c r="H18" s="29">
        <f t="shared" si="5"/>
        <v>1</v>
      </c>
      <c r="I18" s="29">
        <f t="shared" ref="I18" si="26">IF(I17=0,0,I17/$H17)</f>
        <v>0.45820105820105822</v>
      </c>
      <c r="J18" s="29">
        <f t="shared" ref="J18" si="27">IF(J17=0,0,J17/$H17)</f>
        <v>0.54179894179894184</v>
      </c>
      <c r="K18" s="29">
        <f t="shared" ref="K18" si="28">IF(K17=0,0,K17/$F17)</f>
        <v>0.56451612903225812</v>
      </c>
      <c r="L18" s="29">
        <f t="shared" ref="L18" si="29">IF(L17=0,0,L17/$F17)</f>
        <v>1.6129032258064516E-2</v>
      </c>
      <c r="M18" s="300"/>
      <c r="T18" s="117"/>
      <c r="U18" s="117"/>
      <c r="V18"/>
    </row>
    <row r="19" spans="1:22" ht="12" customHeight="1" x14ac:dyDescent="0.2">
      <c r="A19" s="156" t="s">
        <v>42</v>
      </c>
      <c r="B19" s="156" t="s">
        <v>41</v>
      </c>
      <c r="C19" s="35"/>
      <c r="D19" s="231" t="s">
        <v>15</v>
      </c>
      <c r="E19" s="34"/>
      <c r="F19" s="33">
        <f>SUM(F21,F23,F25,F27,F29,F31,F33,F35,F37,F39,F41,F43,F45,F47,F49,F51,F53,F55,F57,F59,F61,F63,F65,F67)</f>
        <v>204</v>
      </c>
      <c r="G19" s="33">
        <f>SUM(G21,G23,G25,G27,G29,G31,G33,G35,G37,G39,G41,G43,G45,G47,G49,G51,G53,G55,G57,G59,G61,G63,G65,G67)</f>
        <v>72</v>
      </c>
      <c r="H19" s="33">
        <f>SUM(I19:J19)</f>
        <v>752</v>
      </c>
      <c r="I19" s="33">
        <f>SUM(I21,I23,I25,I27,I29,I31,I33,I35,I37,I39,I41,I43,I45,I47,I49,I51,I53,I55,I57,I59,I61,I63,I65,I67)</f>
        <v>360</v>
      </c>
      <c r="J19" s="33">
        <f>SUM(J21,J23,J25,J27,J29,J31,J33,J35,J37,J39,J41,J43,J45,J47,J49,J51,J53,J55,J57,J59,J61,J63,J65,J67)</f>
        <v>392</v>
      </c>
      <c r="K19" s="33">
        <f>SUM(K21,K23,K25,K27,K29,K31,K33,K35,K37,K39,K41,K43,K45,K47,K49,K51,K53,K55,K57,K59,K61,K63,K65,K67)</f>
        <v>127</v>
      </c>
      <c r="L19" s="33">
        <f>SUM(L21,L23,L25,L27,L29,L31,L33,L35,L37,L39,L41,L43,L45,L47,L49,L51,L53,L55,L57,L59,L61,L63,L65,L67)</f>
        <v>5</v>
      </c>
      <c r="M19" s="299">
        <f t="shared" ref="M19" si="30">IF(H19=0,"-",H19/N19*100)</f>
        <v>1.9940602460755197</v>
      </c>
      <c r="N19" s="76">
        <v>37712</v>
      </c>
      <c r="V19"/>
    </row>
    <row r="20" spans="1:22" ht="12" customHeight="1" x14ac:dyDescent="0.2">
      <c r="A20" s="157"/>
      <c r="B20" s="157"/>
      <c r="C20" s="32"/>
      <c r="D20" s="232"/>
      <c r="E20" s="31"/>
      <c r="F20" s="36">
        <f t="shared" si="4"/>
        <v>1</v>
      </c>
      <c r="G20" s="29">
        <f t="shared" ref="G20" si="31">IF(G19=0,0,G19/$F19)</f>
        <v>0.35294117647058826</v>
      </c>
      <c r="H20" s="29">
        <f t="shared" si="5"/>
        <v>1</v>
      </c>
      <c r="I20" s="29">
        <f t="shared" ref="I20" si="32">IF(I19=0,0,I19/$H19)</f>
        <v>0.47872340425531917</v>
      </c>
      <c r="J20" s="29">
        <f t="shared" ref="J20" si="33">IF(J19=0,0,J19/$H19)</f>
        <v>0.52127659574468088</v>
      </c>
      <c r="K20" s="29">
        <f t="shared" ref="K20" si="34">IF(K19=0,0,K19/$F19)</f>
        <v>0.62254901960784315</v>
      </c>
      <c r="L20" s="29">
        <f t="shared" ref="L20" si="35">IF(L19=0,0,L19/$F19)</f>
        <v>2.4509803921568627E-2</v>
      </c>
      <c r="M20" s="300"/>
      <c r="T20" s="117"/>
      <c r="U20" s="117"/>
      <c r="V20"/>
    </row>
    <row r="21" spans="1:22" ht="12" customHeight="1" x14ac:dyDescent="0.2">
      <c r="A21" s="157"/>
      <c r="B21" s="157"/>
      <c r="C21" s="35"/>
      <c r="D21" s="231" t="s">
        <v>354</v>
      </c>
      <c r="E21" s="34"/>
      <c r="F21" s="33">
        <f t="shared" si="4"/>
        <v>26</v>
      </c>
      <c r="G21" s="33">
        <v>9</v>
      </c>
      <c r="H21" s="33">
        <f t="shared" si="5"/>
        <v>116</v>
      </c>
      <c r="I21" s="33">
        <v>31</v>
      </c>
      <c r="J21" s="33">
        <v>85</v>
      </c>
      <c r="K21" s="33">
        <v>16</v>
      </c>
      <c r="L21" s="33">
        <v>1</v>
      </c>
      <c r="M21" s="299">
        <f t="shared" ref="M21" si="36">IF(H21=0,"-",H21/N21*100)</f>
        <v>2.4539877300613497</v>
      </c>
      <c r="N21" s="76">
        <v>4727</v>
      </c>
      <c r="V21"/>
    </row>
    <row r="22" spans="1:22" ht="12" customHeight="1" x14ac:dyDescent="0.2">
      <c r="A22" s="157"/>
      <c r="B22" s="157"/>
      <c r="C22" s="32"/>
      <c r="D22" s="232"/>
      <c r="E22" s="31"/>
      <c r="F22" s="36">
        <f t="shared" si="4"/>
        <v>1</v>
      </c>
      <c r="G22" s="29">
        <f t="shared" ref="G22" si="37">IF(G21=0,0,G21/$F21)</f>
        <v>0.34615384615384615</v>
      </c>
      <c r="H22" s="29">
        <f t="shared" si="5"/>
        <v>1</v>
      </c>
      <c r="I22" s="29">
        <f t="shared" ref="I22" si="38">IF(I21=0,0,I21/$H21)</f>
        <v>0.26724137931034481</v>
      </c>
      <c r="J22" s="29">
        <f t="shared" ref="J22" si="39">IF(J21=0,0,J21/$H21)</f>
        <v>0.73275862068965514</v>
      </c>
      <c r="K22" s="29">
        <f t="shared" ref="K22" si="40">IF(K21=0,0,K21/$F21)</f>
        <v>0.61538461538461542</v>
      </c>
      <c r="L22" s="29">
        <f t="shared" ref="L22" si="41">IF(L21=0,0,L21/$F21)</f>
        <v>3.8461538461538464E-2</v>
      </c>
      <c r="M22" s="300"/>
      <c r="T22" s="118"/>
      <c r="U22" s="118"/>
      <c r="V22"/>
    </row>
    <row r="23" spans="1:22" ht="12" customHeight="1" x14ac:dyDescent="0.2">
      <c r="A23" s="157"/>
      <c r="B23" s="157"/>
      <c r="C23" s="35"/>
      <c r="D23" s="231" t="s">
        <v>355</v>
      </c>
      <c r="E23" s="34"/>
      <c r="F23" s="33">
        <f t="shared" si="4"/>
        <v>4</v>
      </c>
      <c r="G23" s="33">
        <v>1</v>
      </c>
      <c r="H23" s="33">
        <f t="shared" si="5"/>
        <v>1</v>
      </c>
      <c r="I23" s="33">
        <v>0</v>
      </c>
      <c r="J23" s="33">
        <v>1</v>
      </c>
      <c r="K23" s="33">
        <v>3</v>
      </c>
      <c r="L23" s="33">
        <v>0</v>
      </c>
      <c r="M23" s="299">
        <f t="shared" ref="M23" si="42">IF(H23=0,"-",H23/N23*100)</f>
        <v>0.23148148148148145</v>
      </c>
      <c r="N23" s="76">
        <v>432</v>
      </c>
      <c r="V23"/>
    </row>
    <row r="24" spans="1:22" ht="12" customHeight="1" x14ac:dyDescent="0.2">
      <c r="A24" s="157"/>
      <c r="B24" s="157"/>
      <c r="C24" s="32"/>
      <c r="D24" s="232"/>
      <c r="E24" s="31"/>
      <c r="F24" s="36">
        <f t="shared" si="4"/>
        <v>1</v>
      </c>
      <c r="G24" s="29">
        <f t="shared" ref="G24" si="43">IF(G23=0,0,G23/$F23)</f>
        <v>0.25</v>
      </c>
      <c r="H24" s="29">
        <f t="shared" si="5"/>
        <v>1</v>
      </c>
      <c r="I24" s="29">
        <f t="shared" ref="I24" si="44">IF(I23=0,0,I23/$H23)</f>
        <v>0</v>
      </c>
      <c r="J24" s="29">
        <f t="shared" ref="J24" si="45">IF(J23=0,0,J23/$H23)</f>
        <v>1</v>
      </c>
      <c r="K24" s="29">
        <f t="shared" ref="K24" si="46">IF(K23=0,0,K23/$F23)</f>
        <v>0.75</v>
      </c>
      <c r="L24" s="29">
        <f t="shared" ref="L24" si="47">IF(L23=0,0,L23/$F23)</f>
        <v>0</v>
      </c>
      <c r="M24" s="300"/>
      <c r="T24" s="116"/>
      <c r="U24" s="117"/>
      <c r="V24"/>
    </row>
    <row r="25" spans="1:22" ht="12" customHeight="1" x14ac:dyDescent="0.2">
      <c r="A25" s="157"/>
      <c r="B25" s="157"/>
      <c r="C25" s="35"/>
      <c r="D25" s="231" t="s">
        <v>356</v>
      </c>
      <c r="E25" s="34"/>
      <c r="F25" s="33">
        <f t="shared" si="4"/>
        <v>9</v>
      </c>
      <c r="G25" s="33">
        <v>1</v>
      </c>
      <c r="H25" s="33">
        <f t="shared" si="5"/>
        <v>6</v>
      </c>
      <c r="I25" s="33">
        <v>0</v>
      </c>
      <c r="J25" s="33">
        <v>6</v>
      </c>
      <c r="K25" s="33">
        <v>8</v>
      </c>
      <c r="L25" s="33">
        <v>0</v>
      </c>
      <c r="M25" s="299">
        <f t="shared" ref="M25" si="48">IF(H25=0,"-",H25/N25*100)</f>
        <v>0.59113300492610843</v>
      </c>
      <c r="N25" s="76">
        <v>1015</v>
      </c>
      <c r="V25"/>
    </row>
    <row r="26" spans="1:22" ht="12" customHeight="1" x14ac:dyDescent="0.2">
      <c r="A26" s="157"/>
      <c r="B26" s="157"/>
      <c r="C26" s="32"/>
      <c r="D26" s="232"/>
      <c r="E26" s="31"/>
      <c r="F26" s="36">
        <f t="shared" si="4"/>
        <v>1</v>
      </c>
      <c r="G26" s="29">
        <f t="shared" ref="G26" si="49">IF(G25=0,0,G25/$F25)</f>
        <v>0.1111111111111111</v>
      </c>
      <c r="H26" s="29">
        <f t="shared" si="5"/>
        <v>1</v>
      </c>
      <c r="I26" s="29">
        <f t="shared" ref="I26" si="50">IF(I25=0,0,I25/$H25)</f>
        <v>0</v>
      </c>
      <c r="J26" s="29">
        <f t="shared" ref="J26" si="51">IF(J25=0,0,J25/$H25)</f>
        <v>1</v>
      </c>
      <c r="K26" s="29">
        <f t="shared" ref="K26" si="52">IF(K25=0,0,K25/$F25)</f>
        <v>0.88888888888888884</v>
      </c>
      <c r="L26" s="29">
        <f t="shared" ref="L26" si="53">IF(L25=0,0,L25/$F25)</f>
        <v>0</v>
      </c>
      <c r="M26" s="300"/>
      <c r="T26" s="116"/>
      <c r="U26" s="117"/>
      <c r="V26"/>
    </row>
    <row r="27" spans="1:22" ht="12" customHeight="1" x14ac:dyDescent="0.2">
      <c r="A27" s="157"/>
      <c r="B27" s="157"/>
      <c r="C27" s="35"/>
      <c r="D27" s="231" t="s">
        <v>357</v>
      </c>
      <c r="E27" s="34"/>
      <c r="F27" s="33">
        <f t="shared" si="4"/>
        <v>1</v>
      </c>
      <c r="G27" s="33">
        <v>0</v>
      </c>
      <c r="H27" s="33">
        <f t="shared" si="5"/>
        <v>0</v>
      </c>
      <c r="I27" s="33">
        <v>0</v>
      </c>
      <c r="J27" s="33">
        <v>0</v>
      </c>
      <c r="K27" s="33">
        <v>1</v>
      </c>
      <c r="L27" s="33">
        <v>0</v>
      </c>
      <c r="M27" s="299" t="str">
        <f t="shared" ref="M27" si="54">IF(H27=0,"-",H27/N27*100)</f>
        <v>-</v>
      </c>
      <c r="N27" s="76">
        <v>12</v>
      </c>
      <c r="V27"/>
    </row>
    <row r="28" spans="1:22" ht="12" customHeight="1" x14ac:dyDescent="0.2">
      <c r="A28" s="157"/>
      <c r="B28" s="157"/>
      <c r="C28" s="32"/>
      <c r="D28" s="232"/>
      <c r="E28" s="31"/>
      <c r="F28" s="36">
        <f t="shared" si="4"/>
        <v>1</v>
      </c>
      <c r="G28" s="29">
        <f t="shared" ref="G28" si="55">IF(G27=0,0,G27/$F27)</f>
        <v>0</v>
      </c>
      <c r="H28" s="29">
        <f t="shared" si="5"/>
        <v>0</v>
      </c>
      <c r="I28" s="29">
        <f t="shared" ref="I28" si="56">IF(I27=0,0,I27/$H27)</f>
        <v>0</v>
      </c>
      <c r="J28" s="29">
        <f t="shared" ref="J28" si="57">IF(J27=0,0,J27/$H27)</f>
        <v>0</v>
      </c>
      <c r="K28" s="29">
        <f t="shared" ref="K28" si="58">IF(K27=0,0,K27/$F27)</f>
        <v>1</v>
      </c>
      <c r="L28" s="29">
        <f t="shared" ref="L28" si="59">IF(L27=0,0,L27/$F27)</f>
        <v>0</v>
      </c>
      <c r="M28" s="300"/>
      <c r="T28" s="116"/>
      <c r="U28" s="117"/>
      <c r="V28"/>
    </row>
    <row r="29" spans="1:22" ht="12" customHeight="1" x14ac:dyDescent="0.2">
      <c r="A29" s="157"/>
      <c r="B29" s="157"/>
      <c r="C29" s="35"/>
      <c r="D29" s="231" t="s">
        <v>358</v>
      </c>
      <c r="E29" s="34"/>
      <c r="F29" s="33">
        <f t="shared" si="4"/>
        <v>4</v>
      </c>
      <c r="G29" s="33">
        <v>2</v>
      </c>
      <c r="H29" s="33">
        <f t="shared" si="5"/>
        <v>5</v>
      </c>
      <c r="I29" s="33">
        <v>0</v>
      </c>
      <c r="J29" s="33">
        <v>5</v>
      </c>
      <c r="K29" s="33">
        <v>2</v>
      </c>
      <c r="L29" s="33">
        <v>0</v>
      </c>
      <c r="M29" s="299">
        <f t="shared" ref="M29" si="60">IF(H29=0,"-",H29/N29*100)</f>
        <v>0.88652482269503552</v>
      </c>
      <c r="N29" s="76">
        <v>564</v>
      </c>
      <c r="V29"/>
    </row>
    <row r="30" spans="1:22" ht="12" customHeight="1" x14ac:dyDescent="0.2">
      <c r="A30" s="157"/>
      <c r="B30" s="157"/>
      <c r="C30" s="32"/>
      <c r="D30" s="232"/>
      <c r="E30" s="31"/>
      <c r="F30" s="36">
        <f t="shared" si="4"/>
        <v>1</v>
      </c>
      <c r="G30" s="29">
        <f t="shared" ref="G30" si="61">IF(G29=0,0,G29/$F29)</f>
        <v>0.5</v>
      </c>
      <c r="H30" s="29">
        <f t="shared" si="5"/>
        <v>1</v>
      </c>
      <c r="I30" s="29">
        <f t="shared" ref="I30" si="62">IF(I29=0,0,I29/$H29)</f>
        <v>0</v>
      </c>
      <c r="J30" s="29">
        <f t="shared" ref="J30" si="63">IF(J29=0,0,J29/$H29)</f>
        <v>1</v>
      </c>
      <c r="K30" s="29">
        <f t="shared" ref="K30" si="64">IF(K29=0,0,K29/$F29)</f>
        <v>0.5</v>
      </c>
      <c r="L30" s="29">
        <f t="shared" ref="L30" si="65">IF(L29=0,0,L29/$F29)</f>
        <v>0</v>
      </c>
      <c r="M30" s="300"/>
      <c r="T30" s="116"/>
      <c r="U30" s="117"/>
      <c r="V30"/>
    </row>
    <row r="31" spans="1:22" ht="12" customHeight="1" x14ac:dyDescent="0.2">
      <c r="A31" s="157"/>
      <c r="B31" s="157"/>
      <c r="C31" s="35"/>
      <c r="D31" s="231" t="s">
        <v>359</v>
      </c>
      <c r="E31" s="34"/>
      <c r="F31" s="33">
        <f t="shared" si="4"/>
        <v>1</v>
      </c>
      <c r="G31" s="33">
        <v>0</v>
      </c>
      <c r="H31" s="33">
        <f t="shared" si="5"/>
        <v>0</v>
      </c>
      <c r="I31" s="33">
        <v>0</v>
      </c>
      <c r="J31" s="33">
        <v>0</v>
      </c>
      <c r="K31" s="33">
        <v>1</v>
      </c>
      <c r="L31" s="33">
        <v>0</v>
      </c>
      <c r="M31" s="299" t="str">
        <f t="shared" ref="M31" si="66">IF(H31=0,"-",H31/N31*100)</f>
        <v>-</v>
      </c>
      <c r="N31" s="76">
        <v>99</v>
      </c>
      <c r="V31"/>
    </row>
    <row r="32" spans="1:22" ht="12" customHeight="1" x14ac:dyDescent="0.2">
      <c r="A32" s="157"/>
      <c r="B32" s="157"/>
      <c r="C32" s="32"/>
      <c r="D32" s="232"/>
      <c r="E32" s="31"/>
      <c r="F32" s="36">
        <f t="shared" si="4"/>
        <v>1</v>
      </c>
      <c r="G32" s="29">
        <f t="shared" ref="G32" si="67">IF(G31=0,0,G31/$F31)</f>
        <v>0</v>
      </c>
      <c r="H32" s="29">
        <f t="shared" si="5"/>
        <v>0</v>
      </c>
      <c r="I32" s="29">
        <f t="shared" ref="I32" si="68">IF(I31=0,0,I31/$H31)</f>
        <v>0</v>
      </c>
      <c r="J32" s="29">
        <f t="shared" ref="J32" si="69">IF(J31=0,0,J31/$H31)</f>
        <v>0</v>
      </c>
      <c r="K32" s="29">
        <f t="shared" ref="K32" si="70">IF(K31=0,0,K31/$F31)</f>
        <v>1</v>
      </c>
      <c r="L32" s="29">
        <f t="shared" ref="L32" si="71">IF(L31=0,0,L31/$F31)</f>
        <v>0</v>
      </c>
      <c r="M32" s="300"/>
      <c r="T32" s="116"/>
      <c r="U32" s="117"/>
      <c r="V32"/>
    </row>
    <row r="33" spans="1:22" ht="12" customHeight="1" x14ac:dyDescent="0.2">
      <c r="A33" s="157"/>
      <c r="B33" s="157"/>
      <c r="C33" s="35"/>
      <c r="D33" s="231" t="s">
        <v>360</v>
      </c>
      <c r="E33" s="34"/>
      <c r="F33" s="33">
        <f t="shared" si="4"/>
        <v>7</v>
      </c>
      <c r="G33" s="33">
        <v>3</v>
      </c>
      <c r="H33" s="33">
        <f t="shared" si="5"/>
        <v>34</v>
      </c>
      <c r="I33" s="33">
        <v>13</v>
      </c>
      <c r="J33" s="33">
        <v>21</v>
      </c>
      <c r="K33" s="33">
        <v>4</v>
      </c>
      <c r="L33" s="33">
        <v>0</v>
      </c>
      <c r="M33" s="299">
        <f t="shared" ref="M33" si="72">IF(H33=0,"-",H33/N33*100)</f>
        <v>4.5637583892617446</v>
      </c>
      <c r="N33" s="76">
        <v>745</v>
      </c>
      <c r="V33"/>
    </row>
    <row r="34" spans="1:22" ht="12" customHeight="1" x14ac:dyDescent="0.2">
      <c r="A34" s="157"/>
      <c r="B34" s="157"/>
      <c r="C34" s="32"/>
      <c r="D34" s="232"/>
      <c r="E34" s="31"/>
      <c r="F34" s="36">
        <f t="shared" si="4"/>
        <v>1</v>
      </c>
      <c r="G34" s="29">
        <f t="shared" ref="G34" si="73">IF(G33=0,0,G33/$F33)</f>
        <v>0.42857142857142855</v>
      </c>
      <c r="H34" s="29">
        <f t="shared" si="5"/>
        <v>1</v>
      </c>
      <c r="I34" s="29">
        <f t="shared" ref="I34" si="74">IF(I33=0,0,I33/$H33)</f>
        <v>0.38235294117647056</v>
      </c>
      <c r="J34" s="29">
        <f t="shared" ref="J34" si="75">IF(J33=0,0,J33/$H33)</f>
        <v>0.61764705882352944</v>
      </c>
      <c r="K34" s="29">
        <f t="shared" ref="K34" si="76">IF(K33=0,0,K33/$F33)</f>
        <v>0.5714285714285714</v>
      </c>
      <c r="L34" s="29">
        <f t="shared" ref="L34" si="77">IF(L33=0,0,L33/$F33)</f>
        <v>0</v>
      </c>
      <c r="M34" s="300"/>
      <c r="T34" s="116"/>
      <c r="U34" s="117"/>
      <c r="V34"/>
    </row>
    <row r="35" spans="1:22" ht="12" customHeight="1" x14ac:dyDescent="0.2">
      <c r="A35" s="157"/>
      <c r="B35" s="157"/>
      <c r="C35" s="35"/>
      <c r="D35" s="231" t="s">
        <v>361</v>
      </c>
      <c r="E35" s="34"/>
      <c r="F35" s="33">
        <f t="shared" si="4"/>
        <v>7</v>
      </c>
      <c r="G35" s="33">
        <v>4</v>
      </c>
      <c r="H35" s="33">
        <f t="shared" si="5"/>
        <v>91</v>
      </c>
      <c r="I35" s="33">
        <v>35</v>
      </c>
      <c r="J35" s="33">
        <v>56</v>
      </c>
      <c r="K35" s="33">
        <v>3</v>
      </c>
      <c r="L35" s="33">
        <v>0</v>
      </c>
      <c r="M35" s="299">
        <f t="shared" ref="M35" si="78">IF(H35=0,"-",H35/N35*100)</f>
        <v>3.5630383711824587</v>
      </c>
      <c r="N35" s="76">
        <v>2554</v>
      </c>
      <c r="V35"/>
    </row>
    <row r="36" spans="1:22" ht="12" customHeight="1" x14ac:dyDescent="0.2">
      <c r="A36" s="157"/>
      <c r="B36" s="157"/>
      <c r="C36" s="32"/>
      <c r="D36" s="232"/>
      <c r="E36" s="31"/>
      <c r="F36" s="36">
        <f t="shared" si="4"/>
        <v>1</v>
      </c>
      <c r="G36" s="29">
        <f t="shared" ref="G36" si="79">IF(G35=0,0,G35/$F35)</f>
        <v>0.5714285714285714</v>
      </c>
      <c r="H36" s="29">
        <f t="shared" si="5"/>
        <v>1</v>
      </c>
      <c r="I36" s="29">
        <f t="shared" ref="I36" si="80">IF(I35=0,0,I35/$H35)</f>
        <v>0.38461538461538464</v>
      </c>
      <c r="J36" s="29">
        <f t="shared" ref="J36" si="81">IF(J35=0,0,J35/$H35)</f>
        <v>0.61538461538461542</v>
      </c>
      <c r="K36" s="29">
        <f t="shared" ref="K36" si="82">IF(K35=0,0,K35/$F35)</f>
        <v>0.42857142857142855</v>
      </c>
      <c r="L36" s="29">
        <f t="shared" ref="L36" si="83">IF(L35=0,0,L35/$F35)</f>
        <v>0</v>
      </c>
      <c r="M36" s="300"/>
      <c r="T36" s="116"/>
      <c r="U36" s="117"/>
      <c r="V36"/>
    </row>
    <row r="37" spans="1:22" ht="12" customHeight="1" x14ac:dyDescent="0.2">
      <c r="A37" s="157"/>
      <c r="B37" s="157"/>
      <c r="C37" s="35"/>
      <c r="D37" s="231" t="s">
        <v>362</v>
      </c>
      <c r="E37" s="34"/>
      <c r="F37" s="33">
        <f t="shared" si="4"/>
        <v>1</v>
      </c>
      <c r="G37" s="33">
        <v>0</v>
      </c>
      <c r="H37" s="33">
        <f t="shared" si="5"/>
        <v>0</v>
      </c>
      <c r="I37" s="33">
        <v>0</v>
      </c>
      <c r="J37" s="33">
        <v>0</v>
      </c>
      <c r="K37" s="33">
        <v>1</v>
      </c>
      <c r="L37" s="33">
        <v>0</v>
      </c>
      <c r="M37" s="299" t="str">
        <f t="shared" ref="M37" si="84">IF(H37=0,"-",H37/N37*100)</f>
        <v>-</v>
      </c>
      <c r="N37" s="76">
        <v>39</v>
      </c>
      <c r="V37"/>
    </row>
    <row r="38" spans="1:22" ht="12" customHeight="1" x14ac:dyDescent="0.2">
      <c r="A38" s="157"/>
      <c r="B38" s="157"/>
      <c r="C38" s="32"/>
      <c r="D38" s="232"/>
      <c r="E38" s="31"/>
      <c r="F38" s="36">
        <f t="shared" si="4"/>
        <v>1</v>
      </c>
      <c r="G38" s="29">
        <f t="shared" ref="G38" si="85">IF(G37=0,0,G37/$F37)</f>
        <v>0</v>
      </c>
      <c r="H38" s="29">
        <f t="shared" si="5"/>
        <v>0</v>
      </c>
      <c r="I38" s="29">
        <f t="shared" ref="I38" si="86">IF(I37=0,0,I37/$H37)</f>
        <v>0</v>
      </c>
      <c r="J38" s="29">
        <f t="shared" ref="J38" si="87">IF(J37=0,0,J37/$H37)</f>
        <v>0</v>
      </c>
      <c r="K38" s="29">
        <f t="shared" ref="K38" si="88">IF(K37=0,0,K37/$F37)</f>
        <v>1</v>
      </c>
      <c r="L38" s="29">
        <f t="shared" ref="L38" si="89">IF(L37=0,0,L37/$F37)</f>
        <v>0</v>
      </c>
      <c r="M38" s="300"/>
      <c r="T38" s="116"/>
      <c r="U38" s="117"/>
      <c r="V38"/>
    </row>
    <row r="39" spans="1:22" ht="12" customHeight="1" x14ac:dyDescent="0.2">
      <c r="A39" s="157"/>
      <c r="B39" s="157"/>
      <c r="C39" s="35"/>
      <c r="D39" s="231" t="s">
        <v>363</v>
      </c>
      <c r="E39" s="34"/>
      <c r="F39" s="33">
        <f t="shared" si="4"/>
        <v>6</v>
      </c>
      <c r="G39" s="33">
        <v>1</v>
      </c>
      <c r="H39" s="33">
        <f t="shared" si="5"/>
        <v>15</v>
      </c>
      <c r="I39" s="33">
        <v>1</v>
      </c>
      <c r="J39" s="33">
        <v>14</v>
      </c>
      <c r="K39" s="33">
        <v>5</v>
      </c>
      <c r="L39" s="33">
        <v>0</v>
      </c>
      <c r="M39" s="299">
        <f t="shared" ref="M39" si="90">IF(H39=0,"-",H39/N39*100)</f>
        <v>1.9788918205804751</v>
      </c>
      <c r="N39" s="76">
        <v>758</v>
      </c>
      <c r="V39"/>
    </row>
    <row r="40" spans="1:22" ht="12" customHeight="1" x14ac:dyDescent="0.2">
      <c r="A40" s="157"/>
      <c r="B40" s="157"/>
      <c r="C40" s="32"/>
      <c r="D40" s="232"/>
      <c r="E40" s="31"/>
      <c r="F40" s="36">
        <f t="shared" si="4"/>
        <v>1</v>
      </c>
      <c r="G40" s="29">
        <f t="shared" ref="G40" si="91">IF(G39=0,0,G39/$F39)</f>
        <v>0.16666666666666666</v>
      </c>
      <c r="H40" s="29">
        <f t="shared" si="5"/>
        <v>1</v>
      </c>
      <c r="I40" s="29">
        <f t="shared" ref="I40" si="92">IF(I39=0,0,I39/$H39)</f>
        <v>6.6666666666666666E-2</v>
      </c>
      <c r="J40" s="29">
        <f t="shared" ref="J40" si="93">IF(J39=0,0,J39/$H39)</f>
        <v>0.93333333333333335</v>
      </c>
      <c r="K40" s="29">
        <f t="shared" ref="K40" si="94">IF(K39=0,0,K39/$F39)</f>
        <v>0.83333333333333337</v>
      </c>
      <c r="L40" s="29">
        <f t="shared" ref="L40" si="95">IF(L39=0,0,L39/$F39)</f>
        <v>0</v>
      </c>
      <c r="M40" s="300"/>
      <c r="T40" s="116"/>
      <c r="U40" s="117"/>
      <c r="V40"/>
    </row>
    <row r="41" spans="1:22" ht="12" customHeight="1" x14ac:dyDescent="0.2">
      <c r="A41" s="157"/>
      <c r="B41" s="157"/>
      <c r="C41" s="35"/>
      <c r="D41" s="231" t="s">
        <v>364</v>
      </c>
      <c r="E41" s="34"/>
      <c r="F41" s="33">
        <f t="shared" si="4"/>
        <v>1</v>
      </c>
      <c r="G41" s="33">
        <v>0</v>
      </c>
      <c r="H41" s="33">
        <f t="shared" si="5"/>
        <v>0</v>
      </c>
      <c r="I41" s="33">
        <v>0</v>
      </c>
      <c r="J41" s="33">
        <v>0</v>
      </c>
      <c r="K41" s="33">
        <v>1</v>
      </c>
      <c r="L41" s="33">
        <v>0</v>
      </c>
      <c r="M41" s="299" t="str">
        <f t="shared" ref="M41" si="96">IF(H41=0,"-",H41/N41*100)</f>
        <v>-</v>
      </c>
      <c r="N41" s="76">
        <v>101</v>
      </c>
      <c r="V41"/>
    </row>
    <row r="42" spans="1:22" ht="12" customHeight="1" x14ac:dyDescent="0.2">
      <c r="A42" s="157"/>
      <c r="B42" s="157"/>
      <c r="C42" s="32"/>
      <c r="D42" s="232"/>
      <c r="E42" s="31"/>
      <c r="F42" s="36">
        <f t="shared" si="4"/>
        <v>1</v>
      </c>
      <c r="G42" s="29">
        <f t="shared" ref="G42" si="97">IF(G41=0,0,G41/$F41)</f>
        <v>0</v>
      </c>
      <c r="H42" s="29">
        <f t="shared" si="5"/>
        <v>0</v>
      </c>
      <c r="I42" s="29">
        <f t="shared" ref="I42" si="98">IF(I41=0,0,I41/$H41)</f>
        <v>0</v>
      </c>
      <c r="J42" s="29">
        <f t="shared" ref="J42" si="99">IF(J41=0,0,J41/$H41)</f>
        <v>0</v>
      </c>
      <c r="K42" s="29">
        <f t="shared" ref="K42" si="100">IF(K41=0,0,K41/$F41)</f>
        <v>1</v>
      </c>
      <c r="L42" s="29">
        <f t="shared" ref="L42" si="101">IF(L41=0,0,L41/$F41)</f>
        <v>0</v>
      </c>
      <c r="M42" s="300"/>
      <c r="T42" s="116"/>
      <c r="U42" s="117"/>
      <c r="V42"/>
    </row>
    <row r="43" spans="1:22" ht="12" customHeight="1" x14ac:dyDescent="0.2">
      <c r="A43" s="157"/>
      <c r="B43" s="157"/>
      <c r="C43" s="35"/>
      <c r="D43" s="231" t="s">
        <v>365</v>
      </c>
      <c r="E43" s="34"/>
      <c r="F43" s="33">
        <f t="shared" si="4"/>
        <v>2</v>
      </c>
      <c r="G43" s="33">
        <v>1</v>
      </c>
      <c r="H43" s="33">
        <f t="shared" si="5"/>
        <v>4</v>
      </c>
      <c r="I43" s="33">
        <v>0</v>
      </c>
      <c r="J43" s="33">
        <v>4</v>
      </c>
      <c r="K43" s="33">
        <v>1</v>
      </c>
      <c r="L43" s="33">
        <v>0</v>
      </c>
      <c r="M43" s="299">
        <f t="shared" ref="M43" si="102">IF(H43=0,"-",H43/N43*100)</f>
        <v>1.21580547112462</v>
      </c>
      <c r="N43" s="76">
        <v>329</v>
      </c>
      <c r="V43"/>
    </row>
    <row r="44" spans="1:22" ht="12" customHeight="1" x14ac:dyDescent="0.2">
      <c r="A44" s="157"/>
      <c r="B44" s="157"/>
      <c r="C44" s="32"/>
      <c r="D44" s="232"/>
      <c r="E44" s="31"/>
      <c r="F44" s="36">
        <f t="shared" si="4"/>
        <v>1</v>
      </c>
      <c r="G44" s="29">
        <f t="shared" ref="G44" si="103">IF(G43=0,0,G43/$F43)</f>
        <v>0.5</v>
      </c>
      <c r="H44" s="29">
        <f t="shared" si="5"/>
        <v>1</v>
      </c>
      <c r="I44" s="29">
        <f t="shared" ref="I44" si="104">IF(I43=0,0,I43/$H43)</f>
        <v>0</v>
      </c>
      <c r="J44" s="29">
        <f t="shared" ref="J44" si="105">IF(J43=0,0,J43/$H43)</f>
        <v>1</v>
      </c>
      <c r="K44" s="29">
        <f t="shared" ref="K44" si="106">IF(K43=0,0,K43/$F43)</f>
        <v>0.5</v>
      </c>
      <c r="L44" s="29">
        <f t="shared" ref="L44" si="107">IF(L43=0,0,L43/$F43)</f>
        <v>0</v>
      </c>
      <c r="M44" s="300"/>
      <c r="T44" s="116"/>
      <c r="U44" s="117"/>
      <c r="V44"/>
    </row>
    <row r="45" spans="1:22" ht="12" customHeight="1" x14ac:dyDescent="0.2">
      <c r="A45" s="157"/>
      <c r="B45" s="157"/>
      <c r="C45" s="35"/>
      <c r="D45" s="231" t="s">
        <v>366</v>
      </c>
      <c r="E45" s="34"/>
      <c r="F45" s="33">
        <f t="shared" si="4"/>
        <v>10</v>
      </c>
      <c r="G45" s="33">
        <v>4</v>
      </c>
      <c r="H45" s="33">
        <f t="shared" si="5"/>
        <v>23</v>
      </c>
      <c r="I45" s="33">
        <v>11</v>
      </c>
      <c r="J45" s="33">
        <v>12</v>
      </c>
      <c r="K45" s="33">
        <v>6</v>
      </c>
      <c r="L45" s="33">
        <v>0</v>
      </c>
      <c r="M45" s="299">
        <f t="shared" ref="M45" si="108">IF(H45=0,"-",H45/N45*100)</f>
        <v>1.2644310060472788</v>
      </c>
      <c r="N45" s="76">
        <v>1819</v>
      </c>
      <c r="V45"/>
    </row>
    <row r="46" spans="1:22" ht="12" customHeight="1" x14ac:dyDescent="0.2">
      <c r="A46" s="157"/>
      <c r="B46" s="157"/>
      <c r="C46" s="32"/>
      <c r="D46" s="232"/>
      <c r="E46" s="31"/>
      <c r="F46" s="36">
        <f t="shared" si="4"/>
        <v>1</v>
      </c>
      <c r="G46" s="29">
        <f t="shared" ref="G46" si="109">IF(G45=0,0,G45/$F45)</f>
        <v>0.4</v>
      </c>
      <c r="H46" s="29">
        <f t="shared" si="5"/>
        <v>1</v>
      </c>
      <c r="I46" s="29">
        <f t="shared" ref="I46" si="110">IF(I45=0,0,I45/$H45)</f>
        <v>0.47826086956521741</v>
      </c>
      <c r="J46" s="29">
        <f t="shared" ref="J46" si="111">IF(J45=0,0,J45/$H45)</f>
        <v>0.52173913043478259</v>
      </c>
      <c r="K46" s="29">
        <f t="shared" ref="K46" si="112">IF(K45=0,0,K45/$F45)</f>
        <v>0.6</v>
      </c>
      <c r="L46" s="29">
        <f t="shared" ref="L46" si="113">IF(L45=0,0,L45/$F45)</f>
        <v>0</v>
      </c>
      <c r="M46" s="300"/>
      <c r="T46" s="116"/>
      <c r="U46" s="117"/>
      <c r="V46"/>
    </row>
    <row r="47" spans="1:22" ht="12" customHeight="1" x14ac:dyDescent="0.2">
      <c r="A47" s="157"/>
      <c r="B47" s="157"/>
      <c r="C47" s="35"/>
      <c r="D47" s="231" t="s">
        <v>367</v>
      </c>
      <c r="E47" s="34"/>
      <c r="F47" s="33">
        <f>SUM(G47,K47,L47)</f>
        <v>3</v>
      </c>
      <c r="G47" s="33">
        <v>1</v>
      </c>
      <c r="H47" s="33">
        <f t="shared" si="5"/>
        <v>1</v>
      </c>
      <c r="I47" s="33">
        <v>0</v>
      </c>
      <c r="J47" s="33">
        <v>1</v>
      </c>
      <c r="K47" s="33">
        <v>2</v>
      </c>
      <c r="L47" s="33">
        <v>0</v>
      </c>
      <c r="M47" s="299">
        <f t="shared" ref="M47" si="114">IF(H47=0,"-",H47/N47*100)</f>
        <v>0.390625</v>
      </c>
      <c r="N47" s="76">
        <v>256</v>
      </c>
      <c r="V47"/>
    </row>
    <row r="48" spans="1:22" ht="12" customHeight="1" x14ac:dyDescent="0.2">
      <c r="A48" s="157"/>
      <c r="B48" s="157"/>
      <c r="C48" s="32"/>
      <c r="D48" s="232"/>
      <c r="E48" s="31"/>
      <c r="F48" s="36">
        <f t="shared" si="4"/>
        <v>1</v>
      </c>
      <c r="G48" s="29">
        <f t="shared" ref="G48" si="115">IF(G47=0,0,G47/$F47)</f>
        <v>0.33333333333333331</v>
      </c>
      <c r="H48" s="29">
        <f t="shared" si="5"/>
        <v>1</v>
      </c>
      <c r="I48" s="29">
        <f t="shared" ref="I48" si="116">IF(I47=0,0,I47/$H47)</f>
        <v>0</v>
      </c>
      <c r="J48" s="29">
        <f t="shared" ref="J48" si="117">IF(J47=0,0,J47/$H47)</f>
        <v>1</v>
      </c>
      <c r="K48" s="29">
        <f t="shared" ref="K48" si="118">IF(K47=0,0,K47/$F47)</f>
        <v>0.66666666666666663</v>
      </c>
      <c r="L48" s="29">
        <f t="shared" ref="L48" si="119">IF(L47=0,0,L47/$F47)</f>
        <v>0</v>
      </c>
      <c r="M48" s="300"/>
      <c r="T48" s="116"/>
      <c r="U48" s="117"/>
      <c r="V48"/>
    </row>
    <row r="49" spans="1:22" ht="12" customHeight="1" x14ac:dyDescent="0.2">
      <c r="A49" s="157"/>
      <c r="B49" s="157"/>
      <c r="C49" s="35"/>
      <c r="D49" s="231" t="s">
        <v>368</v>
      </c>
      <c r="E49" s="34"/>
      <c r="F49" s="33">
        <f t="shared" si="4"/>
        <v>3</v>
      </c>
      <c r="G49" s="33">
        <v>1</v>
      </c>
      <c r="H49" s="33">
        <f t="shared" si="5"/>
        <v>33</v>
      </c>
      <c r="I49" s="33">
        <v>17</v>
      </c>
      <c r="J49" s="33">
        <v>16</v>
      </c>
      <c r="K49" s="33">
        <v>2</v>
      </c>
      <c r="L49" s="33">
        <v>0</v>
      </c>
      <c r="M49" s="299">
        <f t="shared" ref="M49" si="120">IF(H49=0,"-",H49/N49*100)</f>
        <v>3.4518828451882846</v>
      </c>
      <c r="N49" s="76">
        <v>956</v>
      </c>
      <c r="V49"/>
    </row>
    <row r="50" spans="1:22" ht="12" customHeight="1" x14ac:dyDescent="0.2">
      <c r="A50" s="157"/>
      <c r="B50" s="157"/>
      <c r="C50" s="32"/>
      <c r="D50" s="232"/>
      <c r="E50" s="31"/>
      <c r="F50" s="36">
        <f t="shared" si="4"/>
        <v>1</v>
      </c>
      <c r="G50" s="29">
        <f t="shared" ref="G50" si="121">IF(G49=0,0,G49/$F49)</f>
        <v>0.33333333333333331</v>
      </c>
      <c r="H50" s="29">
        <f t="shared" si="5"/>
        <v>1</v>
      </c>
      <c r="I50" s="29">
        <f t="shared" ref="I50" si="122">IF(I49=0,0,I49/$H49)</f>
        <v>0.51515151515151514</v>
      </c>
      <c r="J50" s="29">
        <f t="shared" ref="J50" si="123">IF(J49=0,0,J49/$H49)</f>
        <v>0.48484848484848486</v>
      </c>
      <c r="K50" s="29">
        <f t="shared" ref="K50" si="124">IF(K49=0,0,K49/$F49)</f>
        <v>0.66666666666666663</v>
      </c>
      <c r="L50" s="29">
        <f t="shared" ref="L50" si="125">IF(L49=0,0,L49/$F49)</f>
        <v>0</v>
      </c>
      <c r="M50" s="300"/>
      <c r="T50" s="116"/>
      <c r="U50" s="117"/>
      <c r="V50"/>
    </row>
    <row r="51" spans="1:22" ht="12" customHeight="1" x14ac:dyDescent="0.2">
      <c r="A51" s="157"/>
      <c r="B51" s="157"/>
      <c r="C51" s="35"/>
      <c r="D51" s="231" t="s">
        <v>369</v>
      </c>
      <c r="E51" s="34"/>
      <c r="F51" s="33">
        <f t="shared" si="4"/>
        <v>11</v>
      </c>
      <c r="G51" s="33">
        <v>4</v>
      </c>
      <c r="H51" s="33">
        <f t="shared" si="5"/>
        <v>11</v>
      </c>
      <c r="I51" s="33">
        <v>4</v>
      </c>
      <c r="J51" s="33">
        <v>7</v>
      </c>
      <c r="K51" s="33">
        <v>7</v>
      </c>
      <c r="L51" s="33">
        <v>0</v>
      </c>
      <c r="M51" s="299">
        <f t="shared" ref="M51" si="126">IF(H51=0,"-",H51/N51*100)</f>
        <v>1.0617760617760617</v>
      </c>
      <c r="N51" s="76">
        <v>1036</v>
      </c>
      <c r="V51"/>
    </row>
    <row r="52" spans="1:22" ht="12" customHeight="1" x14ac:dyDescent="0.2">
      <c r="A52" s="157"/>
      <c r="B52" s="157"/>
      <c r="C52" s="32"/>
      <c r="D52" s="232"/>
      <c r="E52" s="31"/>
      <c r="F52" s="36">
        <f t="shared" si="4"/>
        <v>1</v>
      </c>
      <c r="G52" s="29">
        <f t="shared" ref="G52" si="127">IF(G51=0,0,G51/$F51)</f>
        <v>0.36363636363636365</v>
      </c>
      <c r="H52" s="29">
        <f t="shared" si="5"/>
        <v>1</v>
      </c>
      <c r="I52" s="29">
        <f t="shared" ref="I52" si="128">IF(I51=0,0,I51/$H51)</f>
        <v>0.36363636363636365</v>
      </c>
      <c r="J52" s="29">
        <f t="shared" ref="J52" si="129">IF(J51=0,0,J51/$H51)</f>
        <v>0.63636363636363635</v>
      </c>
      <c r="K52" s="29">
        <f t="shared" ref="K52" si="130">IF(K51=0,0,K51/$F51)</f>
        <v>0.63636363636363635</v>
      </c>
      <c r="L52" s="29">
        <f t="shared" ref="L52" si="131">IF(L51=0,0,L51/$F51)</f>
        <v>0</v>
      </c>
      <c r="M52" s="300"/>
      <c r="T52" s="116"/>
      <c r="U52" s="117"/>
      <c r="V52"/>
    </row>
    <row r="53" spans="1:22" ht="12" customHeight="1" x14ac:dyDescent="0.2">
      <c r="A53" s="157"/>
      <c r="B53" s="157"/>
      <c r="C53" s="35"/>
      <c r="D53" s="231" t="s">
        <v>370</v>
      </c>
      <c r="E53" s="34"/>
      <c r="F53" s="33">
        <f t="shared" si="4"/>
        <v>4</v>
      </c>
      <c r="G53" s="33">
        <v>3</v>
      </c>
      <c r="H53" s="33">
        <f t="shared" si="5"/>
        <v>122</v>
      </c>
      <c r="I53" s="33">
        <v>90</v>
      </c>
      <c r="J53" s="33">
        <v>32</v>
      </c>
      <c r="K53" s="33">
        <v>1</v>
      </c>
      <c r="L53" s="33">
        <v>0</v>
      </c>
      <c r="M53" s="299">
        <f t="shared" ref="M53" si="132">IF(H53=0,"-",H53/N53*100)</f>
        <v>10.124481327800829</v>
      </c>
      <c r="N53" s="76">
        <v>1205</v>
      </c>
      <c r="V53"/>
    </row>
    <row r="54" spans="1:22" ht="12" customHeight="1" x14ac:dyDescent="0.2">
      <c r="A54" s="157"/>
      <c r="B54" s="157"/>
      <c r="C54" s="32"/>
      <c r="D54" s="232"/>
      <c r="E54" s="31"/>
      <c r="F54" s="36">
        <f t="shared" si="4"/>
        <v>1</v>
      </c>
      <c r="G54" s="29">
        <f t="shared" ref="G54" si="133">IF(G53=0,0,G53/$F53)</f>
        <v>0.75</v>
      </c>
      <c r="H54" s="29">
        <f t="shared" si="5"/>
        <v>1</v>
      </c>
      <c r="I54" s="29">
        <f t="shared" ref="I54" si="134">IF(I53=0,0,I53/$H53)</f>
        <v>0.73770491803278693</v>
      </c>
      <c r="J54" s="29">
        <f t="shared" ref="J54" si="135">IF(J53=0,0,J53/$H53)</f>
        <v>0.26229508196721313</v>
      </c>
      <c r="K54" s="29">
        <f t="shared" ref="K54" si="136">IF(K53=0,0,K53/$F53)</f>
        <v>0.25</v>
      </c>
      <c r="L54" s="29">
        <f t="shared" ref="L54" si="137">IF(L53=0,0,L53/$F53)</f>
        <v>0</v>
      </c>
      <c r="M54" s="300"/>
      <c r="T54" s="116"/>
      <c r="U54" s="117"/>
      <c r="V54"/>
    </row>
    <row r="55" spans="1:22" ht="12" customHeight="1" x14ac:dyDescent="0.2">
      <c r="A55" s="157"/>
      <c r="B55" s="157"/>
      <c r="C55" s="35"/>
      <c r="D55" s="231" t="s">
        <v>371</v>
      </c>
      <c r="E55" s="34"/>
      <c r="F55" s="33">
        <f t="shared" si="4"/>
        <v>26</v>
      </c>
      <c r="G55" s="33">
        <v>8</v>
      </c>
      <c r="H55" s="33">
        <f t="shared" si="5"/>
        <v>44</v>
      </c>
      <c r="I55" s="33">
        <v>24</v>
      </c>
      <c r="J55" s="33">
        <v>20</v>
      </c>
      <c r="K55" s="33">
        <v>18</v>
      </c>
      <c r="L55" s="33">
        <v>0</v>
      </c>
      <c r="M55" s="299">
        <f t="shared" ref="M55" si="138">IF(H55=0,"-",H55/N55*100)</f>
        <v>1.2074643249176729</v>
      </c>
      <c r="N55" s="76">
        <v>3644</v>
      </c>
      <c r="V55"/>
    </row>
    <row r="56" spans="1:22" ht="12" customHeight="1" x14ac:dyDescent="0.2">
      <c r="A56" s="157"/>
      <c r="B56" s="157"/>
      <c r="C56" s="32"/>
      <c r="D56" s="232"/>
      <c r="E56" s="31"/>
      <c r="F56" s="36">
        <f t="shared" si="4"/>
        <v>1</v>
      </c>
      <c r="G56" s="29">
        <f t="shared" ref="G56" si="139">IF(G55=0,0,G55/$F55)</f>
        <v>0.30769230769230771</v>
      </c>
      <c r="H56" s="29">
        <f t="shared" si="5"/>
        <v>1</v>
      </c>
      <c r="I56" s="29">
        <f t="shared" ref="I56" si="140">IF(I55=0,0,I55/$H55)</f>
        <v>0.54545454545454541</v>
      </c>
      <c r="J56" s="29">
        <f t="shared" ref="J56" si="141">IF(J55=0,0,J55/$H55)</f>
        <v>0.45454545454545453</v>
      </c>
      <c r="K56" s="29">
        <f t="shared" ref="K56" si="142">IF(K55=0,0,K55/$F55)</f>
        <v>0.69230769230769229</v>
      </c>
      <c r="L56" s="29">
        <f t="shared" ref="L56" si="143">IF(L55=0,0,L55/$F55)</f>
        <v>0</v>
      </c>
      <c r="M56" s="300"/>
      <c r="T56" s="116"/>
      <c r="U56" s="117"/>
      <c r="V56"/>
    </row>
    <row r="57" spans="1:22" ht="12" customHeight="1" x14ac:dyDescent="0.2">
      <c r="A57" s="157"/>
      <c r="B57" s="157"/>
      <c r="C57" s="35"/>
      <c r="D57" s="231" t="s">
        <v>372</v>
      </c>
      <c r="E57" s="34"/>
      <c r="F57" s="33">
        <f t="shared" si="4"/>
        <v>4</v>
      </c>
      <c r="G57" s="33">
        <v>3</v>
      </c>
      <c r="H57" s="33">
        <f t="shared" si="5"/>
        <v>11</v>
      </c>
      <c r="I57" s="33">
        <v>2</v>
      </c>
      <c r="J57" s="33">
        <v>9</v>
      </c>
      <c r="K57" s="33">
        <v>1</v>
      </c>
      <c r="L57" s="33">
        <v>0</v>
      </c>
      <c r="M57" s="299">
        <f t="shared" ref="M57" si="144">IF(H57=0,"-",H57/N57*100)</f>
        <v>1.4965986394557822</v>
      </c>
      <c r="N57" s="76">
        <v>735</v>
      </c>
      <c r="V57"/>
    </row>
    <row r="58" spans="1:22" ht="12" customHeight="1" x14ac:dyDescent="0.2">
      <c r="A58" s="157"/>
      <c r="B58" s="157"/>
      <c r="C58" s="32"/>
      <c r="D58" s="232"/>
      <c r="E58" s="31"/>
      <c r="F58" s="36">
        <f t="shared" si="4"/>
        <v>1</v>
      </c>
      <c r="G58" s="29">
        <f t="shared" ref="G58" si="145">IF(G57=0,0,G57/$F57)</f>
        <v>0.75</v>
      </c>
      <c r="H58" s="29">
        <f t="shared" si="5"/>
        <v>1</v>
      </c>
      <c r="I58" s="29">
        <f t="shared" ref="I58" si="146">IF(I57=0,0,I57/$H57)</f>
        <v>0.18181818181818182</v>
      </c>
      <c r="J58" s="29">
        <f t="shared" ref="J58" si="147">IF(J57=0,0,J57/$H57)</f>
        <v>0.81818181818181823</v>
      </c>
      <c r="K58" s="29">
        <f t="shared" ref="K58" si="148">IF(K57=0,0,K57/$F57)</f>
        <v>0.25</v>
      </c>
      <c r="L58" s="29">
        <f t="shared" ref="L58" si="149">IF(L57=0,0,L57/$F57)</f>
        <v>0</v>
      </c>
      <c r="M58" s="300"/>
      <c r="T58" s="116"/>
      <c r="U58" s="117"/>
      <c r="V58"/>
    </row>
    <row r="59" spans="1:22" ht="12.75" customHeight="1" x14ac:dyDescent="0.2">
      <c r="A59" s="157"/>
      <c r="B59" s="157"/>
      <c r="C59" s="35"/>
      <c r="D59" s="231" t="s">
        <v>373</v>
      </c>
      <c r="E59" s="34"/>
      <c r="F59" s="33">
        <f t="shared" si="4"/>
        <v>30</v>
      </c>
      <c r="G59" s="33">
        <v>7</v>
      </c>
      <c r="H59" s="33">
        <f t="shared" si="5"/>
        <v>56</v>
      </c>
      <c r="I59" s="33">
        <v>44</v>
      </c>
      <c r="J59" s="33">
        <v>12</v>
      </c>
      <c r="K59" s="33">
        <v>20</v>
      </c>
      <c r="L59" s="33">
        <v>3</v>
      </c>
      <c r="M59" s="299">
        <f t="shared" ref="M59" si="150">IF(H59=0,"-",H59/N59*100)</f>
        <v>0.69349845201238391</v>
      </c>
      <c r="N59" s="76">
        <v>8075</v>
      </c>
      <c r="V59"/>
    </row>
    <row r="60" spans="1:22" ht="12.75" customHeight="1" x14ac:dyDescent="0.2">
      <c r="A60" s="157"/>
      <c r="B60" s="157"/>
      <c r="C60" s="32"/>
      <c r="D60" s="232"/>
      <c r="E60" s="31"/>
      <c r="F60" s="36">
        <f t="shared" si="4"/>
        <v>0.99999999999999989</v>
      </c>
      <c r="G60" s="29">
        <f t="shared" ref="G60" si="151">IF(G59=0,0,G59/$F59)</f>
        <v>0.23333333333333334</v>
      </c>
      <c r="H60" s="29">
        <f t="shared" si="5"/>
        <v>1</v>
      </c>
      <c r="I60" s="29">
        <f t="shared" ref="I60" si="152">IF(I59=0,0,I59/$H59)</f>
        <v>0.7857142857142857</v>
      </c>
      <c r="J60" s="29">
        <f t="shared" ref="J60" si="153">IF(J59=0,0,J59/$H59)</f>
        <v>0.21428571428571427</v>
      </c>
      <c r="K60" s="29">
        <f t="shared" ref="K60" si="154">IF(K59=0,0,K59/$F59)</f>
        <v>0.66666666666666663</v>
      </c>
      <c r="L60" s="29">
        <f t="shared" ref="L60" si="155">IF(L59=0,0,L59/$F59)</f>
        <v>0.1</v>
      </c>
      <c r="M60" s="300"/>
      <c r="T60" s="116"/>
      <c r="U60" s="117"/>
      <c r="V60"/>
    </row>
    <row r="61" spans="1:22" ht="12" customHeight="1" x14ac:dyDescent="0.2">
      <c r="A61" s="157"/>
      <c r="B61" s="157"/>
      <c r="C61" s="35"/>
      <c r="D61" s="231" t="s">
        <v>20</v>
      </c>
      <c r="E61" s="34"/>
      <c r="F61" s="33">
        <f t="shared" si="4"/>
        <v>16</v>
      </c>
      <c r="G61" s="33">
        <v>6</v>
      </c>
      <c r="H61" s="33">
        <f t="shared" si="5"/>
        <v>11</v>
      </c>
      <c r="I61" s="33">
        <v>1</v>
      </c>
      <c r="J61" s="33">
        <v>10</v>
      </c>
      <c r="K61" s="33">
        <v>10</v>
      </c>
      <c r="L61" s="33">
        <v>0</v>
      </c>
      <c r="M61" s="299">
        <f t="shared" ref="M61" si="156">IF(H61=0,"-",H61/N61*100)</f>
        <v>0.47109207708779444</v>
      </c>
      <c r="N61" s="76">
        <v>2335</v>
      </c>
      <c r="V61"/>
    </row>
    <row r="62" spans="1:22" ht="12" customHeight="1" x14ac:dyDescent="0.2">
      <c r="A62" s="157"/>
      <c r="B62" s="157"/>
      <c r="C62" s="32"/>
      <c r="D62" s="232"/>
      <c r="E62" s="31"/>
      <c r="F62" s="36">
        <f t="shared" si="4"/>
        <v>1</v>
      </c>
      <c r="G62" s="29">
        <f t="shared" ref="G62" si="157">IF(G61=0,0,G61/$F61)</f>
        <v>0.375</v>
      </c>
      <c r="H62" s="29">
        <f t="shared" si="5"/>
        <v>1</v>
      </c>
      <c r="I62" s="29">
        <f t="shared" ref="I62" si="158">IF(I61=0,0,I61/$H61)</f>
        <v>9.0909090909090912E-2</v>
      </c>
      <c r="J62" s="29">
        <f t="shared" ref="J62" si="159">IF(J61=0,0,J61/$H61)</f>
        <v>0.90909090909090906</v>
      </c>
      <c r="K62" s="29">
        <f t="shared" ref="K62" si="160">IF(K61=0,0,K61/$F61)</f>
        <v>0.625</v>
      </c>
      <c r="L62" s="29">
        <f t="shared" ref="L62" si="161">IF(L61=0,0,L61/$F61)</f>
        <v>0</v>
      </c>
      <c r="M62" s="300"/>
      <c r="T62" s="116"/>
      <c r="U62" s="117"/>
      <c r="V62"/>
    </row>
    <row r="63" spans="1:22" ht="12" customHeight="1" x14ac:dyDescent="0.2">
      <c r="A63" s="157"/>
      <c r="B63" s="157"/>
      <c r="C63" s="35"/>
      <c r="D63" s="231" t="s">
        <v>374</v>
      </c>
      <c r="E63" s="34"/>
      <c r="F63" s="33">
        <f t="shared" si="4"/>
        <v>8</v>
      </c>
      <c r="G63" s="33">
        <v>5</v>
      </c>
      <c r="H63" s="33">
        <f t="shared" si="5"/>
        <v>73</v>
      </c>
      <c r="I63" s="33">
        <v>36</v>
      </c>
      <c r="J63" s="33">
        <v>37</v>
      </c>
      <c r="K63" s="33">
        <v>3</v>
      </c>
      <c r="L63" s="33">
        <v>0</v>
      </c>
      <c r="M63" s="299">
        <f t="shared" ref="M63" si="162">IF(H63=0,"-",H63/N63*100)</f>
        <v>5.703125</v>
      </c>
      <c r="N63" s="76">
        <v>1280</v>
      </c>
      <c r="V63"/>
    </row>
    <row r="64" spans="1:22" ht="12" customHeight="1" x14ac:dyDescent="0.2">
      <c r="A64" s="157"/>
      <c r="B64" s="157"/>
      <c r="C64" s="32"/>
      <c r="D64" s="232"/>
      <c r="E64" s="31"/>
      <c r="F64" s="36">
        <f t="shared" si="4"/>
        <v>1</v>
      </c>
      <c r="G64" s="29">
        <f t="shared" ref="G64" si="163">IF(G63=0,0,G63/$F63)</f>
        <v>0.625</v>
      </c>
      <c r="H64" s="29">
        <f t="shared" si="5"/>
        <v>1</v>
      </c>
      <c r="I64" s="29">
        <f t="shared" ref="I64" si="164">IF(I63=0,0,I63/$H63)</f>
        <v>0.49315068493150682</v>
      </c>
      <c r="J64" s="29">
        <f t="shared" ref="J64" si="165">IF(J63=0,0,J63/$H63)</f>
        <v>0.50684931506849318</v>
      </c>
      <c r="K64" s="29">
        <f t="shared" ref="K64" si="166">IF(K63=0,0,K63/$F63)</f>
        <v>0.375</v>
      </c>
      <c r="L64" s="29">
        <f t="shared" ref="L64" si="167">IF(L63=0,0,L63/$F63)</f>
        <v>0</v>
      </c>
      <c r="M64" s="300"/>
      <c r="T64" s="116"/>
      <c r="U64" s="117"/>
      <c r="V64"/>
    </row>
    <row r="65" spans="1:22" ht="12" customHeight="1" x14ac:dyDescent="0.2">
      <c r="A65" s="157"/>
      <c r="B65" s="157"/>
      <c r="C65" s="35"/>
      <c r="D65" s="231" t="s">
        <v>375</v>
      </c>
      <c r="E65" s="34"/>
      <c r="F65" s="33">
        <f t="shared" si="4"/>
        <v>13</v>
      </c>
      <c r="G65" s="33">
        <v>6</v>
      </c>
      <c r="H65" s="33">
        <f t="shared" si="5"/>
        <v>57</v>
      </c>
      <c r="I65" s="33">
        <v>40</v>
      </c>
      <c r="J65" s="33">
        <v>17</v>
      </c>
      <c r="K65" s="33">
        <v>7</v>
      </c>
      <c r="L65" s="33">
        <v>0</v>
      </c>
      <c r="M65" s="299">
        <f t="shared" ref="M65" si="168">IF(H65=0,"-",H65/N65*100)</f>
        <v>1.7873941674506115</v>
      </c>
      <c r="N65" s="76">
        <v>3189</v>
      </c>
      <c r="V65"/>
    </row>
    <row r="66" spans="1:22" ht="12" customHeight="1" x14ac:dyDescent="0.2">
      <c r="A66" s="157"/>
      <c r="B66" s="157"/>
      <c r="C66" s="32"/>
      <c r="D66" s="232"/>
      <c r="E66" s="31"/>
      <c r="F66" s="36">
        <f t="shared" si="4"/>
        <v>1</v>
      </c>
      <c r="G66" s="29">
        <f t="shared" ref="G66" si="169">IF(G65=0,0,G65/$F65)</f>
        <v>0.46153846153846156</v>
      </c>
      <c r="H66" s="29">
        <f t="shared" si="5"/>
        <v>1</v>
      </c>
      <c r="I66" s="29">
        <f t="shared" ref="I66" si="170">IF(I65=0,0,I65/$H65)</f>
        <v>0.70175438596491224</v>
      </c>
      <c r="J66" s="29">
        <f t="shared" ref="J66" si="171">IF(J65=0,0,J65/$H65)</f>
        <v>0.2982456140350877</v>
      </c>
      <c r="K66" s="29">
        <f t="shared" ref="K66" si="172">IF(K65=0,0,K65/$F65)</f>
        <v>0.53846153846153844</v>
      </c>
      <c r="L66" s="29">
        <f t="shared" ref="L66" si="173">IF(L65=0,0,L65/$F65)</f>
        <v>0</v>
      </c>
      <c r="M66" s="300"/>
      <c r="T66" s="116"/>
      <c r="U66" s="117"/>
      <c r="V66"/>
    </row>
    <row r="67" spans="1:22" ht="12" customHeight="1" x14ac:dyDescent="0.2">
      <c r="A67" s="157"/>
      <c r="B67" s="157"/>
      <c r="C67" s="35"/>
      <c r="D67" s="231" t="s">
        <v>376</v>
      </c>
      <c r="E67" s="34"/>
      <c r="F67" s="33">
        <f t="shared" si="4"/>
        <v>7</v>
      </c>
      <c r="G67" s="33">
        <v>2</v>
      </c>
      <c r="H67" s="33">
        <f t="shared" si="5"/>
        <v>38</v>
      </c>
      <c r="I67" s="33">
        <v>11</v>
      </c>
      <c r="J67" s="33">
        <v>27</v>
      </c>
      <c r="K67" s="33">
        <v>4</v>
      </c>
      <c r="L67" s="33">
        <v>1</v>
      </c>
      <c r="M67" s="299">
        <f t="shared" ref="M67" si="174">IF(H67=0,"-",H67/N67*100)</f>
        <v>2.1029330381848368</v>
      </c>
      <c r="N67" s="76">
        <v>1807</v>
      </c>
      <c r="V67"/>
    </row>
    <row r="68" spans="1:22" ht="12" customHeight="1" x14ac:dyDescent="0.2">
      <c r="A68" s="157"/>
      <c r="B68" s="158"/>
      <c r="C68" s="32"/>
      <c r="D68" s="232"/>
      <c r="E68" s="31"/>
      <c r="F68" s="36">
        <f t="shared" si="4"/>
        <v>1</v>
      </c>
      <c r="G68" s="29">
        <f t="shared" ref="G68" si="175">IF(G67=0,0,G67/$F67)</f>
        <v>0.2857142857142857</v>
      </c>
      <c r="H68" s="29">
        <f t="shared" si="5"/>
        <v>1</v>
      </c>
      <c r="I68" s="29">
        <f t="shared" ref="I68" si="176">IF(I67=0,0,I67/$H67)</f>
        <v>0.28947368421052633</v>
      </c>
      <c r="J68" s="29">
        <f t="shared" ref="J68" si="177">IF(J67=0,0,J67/$H67)</f>
        <v>0.71052631578947367</v>
      </c>
      <c r="K68" s="29">
        <f t="shared" ref="K68" si="178">IF(K67=0,0,K67/$F67)</f>
        <v>0.5714285714285714</v>
      </c>
      <c r="L68" s="29">
        <f t="shared" ref="L68" si="179">IF(L67=0,0,L67/$F67)</f>
        <v>0.14285714285714285</v>
      </c>
      <c r="M68" s="300"/>
      <c r="T68" s="116"/>
      <c r="U68" s="117"/>
      <c r="V68"/>
    </row>
    <row r="69" spans="1:22" ht="12" customHeight="1" x14ac:dyDescent="0.2">
      <c r="A69" s="157"/>
      <c r="B69" s="156" t="s">
        <v>16</v>
      </c>
      <c r="C69" s="35"/>
      <c r="D69" s="231" t="s">
        <v>15</v>
      </c>
      <c r="E69" s="34"/>
      <c r="F69" s="33">
        <f>SUM(F71,F73,F75,F77,F79,F81,F83,F85,F87,F89,F91,F93,F95,F97,F99)</f>
        <v>518</v>
      </c>
      <c r="G69" s="33">
        <f>SUM(G71,G73,G75,G77,G79,G81,G83,G85,G87,G89,G91,G93,G95,G97,G99)</f>
        <v>127</v>
      </c>
      <c r="H69" s="33">
        <f t="shared" si="5"/>
        <v>1092</v>
      </c>
      <c r="I69" s="33">
        <f>SUM(I71,I73,I75,I77,I79,I81,I83,I85,I87,I89,I91,I93,I95,I97,I99)</f>
        <v>360</v>
      </c>
      <c r="J69" s="33">
        <f>SUM(J71,J73,J75,J77,J79,J81,J83,J85,J87,J89,J91,J93,J95,J97,J99)</f>
        <v>732</v>
      </c>
      <c r="K69" s="33">
        <f>SUM(K71,K73,K75,K77,K79,K81,K83,K85,K87,K89,K91,K93,K95,K97,K99)</f>
        <v>377</v>
      </c>
      <c r="L69" s="33">
        <f>SUM(L71,L73,L75,L77,L79,L81,L83,L85,L87,L89,L91,L93,L95,L97,L99)</f>
        <v>14</v>
      </c>
      <c r="M69" s="299">
        <f t="shared" ref="M69" si="180">IF(H69=0,"-",H69/N69*100)</f>
        <v>2.9027113237639552</v>
      </c>
      <c r="N69" s="76">
        <v>37620</v>
      </c>
      <c r="V69"/>
    </row>
    <row r="70" spans="1:22" ht="12" customHeight="1" x14ac:dyDescent="0.2">
      <c r="A70" s="157"/>
      <c r="B70" s="157"/>
      <c r="C70" s="32"/>
      <c r="D70" s="232"/>
      <c r="E70" s="31"/>
      <c r="F70" s="36">
        <f t="shared" si="4"/>
        <v>1</v>
      </c>
      <c r="G70" s="29">
        <f t="shared" ref="G70" si="181">IF(G69=0,0,G69/$F69)</f>
        <v>0.24517374517374518</v>
      </c>
      <c r="H70" s="29">
        <f t="shared" si="5"/>
        <v>1</v>
      </c>
      <c r="I70" s="29">
        <f t="shared" ref="I70" si="182">IF(I69=0,0,I69/$H69)</f>
        <v>0.32967032967032966</v>
      </c>
      <c r="J70" s="29">
        <f t="shared" ref="J70" si="183">IF(J69=0,0,J69/$H69)</f>
        <v>0.67032967032967028</v>
      </c>
      <c r="K70" s="29">
        <f t="shared" ref="K70" si="184">IF(K69=0,0,K69/$F69)</f>
        <v>0.72779922779922779</v>
      </c>
      <c r="L70" s="29">
        <f t="shared" ref="L70" si="185">IF(L69=0,0,L69/$F69)</f>
        <v>2.7027027027027029E-2</v>
      </c>
      <c r="M70" s="300"/>
      <c r="T70" s="116"/>
      <c r="U70" s="117"/>
      <c r="V70"/>
    </row>
    <row r="71" spans="1:22" ht="12" customHeight="1" x14ac:dyDescent="0.2">
      <c r="A71" s="157"/>
      <c r="B71" s="157"/>
      <c r="C71" s="35"/>
      <c r="D71" s="231" t="s">
        <v>117</v>
      </c>
      <c r="E71" s="34"/>
      <c r="F71" s="33">
        <f t="shared" si="4"/>
        <v>4</v>
      </c>
      <c r="G71" s="33">
        <v>1</v>
      </c>
      <c r="H71" s="33">
        <f t="shared" si="5"/>
        <v>1</v>
      </c>
      <c r="I71" s="33">
        <v>0</v>
      </c>
      <c r="J71" s="33">
        <v>1</v>
      </c>
      <c r="K71" s="33">
        <v>3</v>
      </c>
      <c r="L71" s="33">
        <v>0</v>
      </c>
      <c r="M71" s="299">
        <f t="shared" ref="M71" si="186">IF(H71=0,"-",H71/N71*100)</f>
        <v>1.3698630136986301</v>
      </c>
      <c r="N71" s="76">
        <v>73</v>
      </c>
      <c r="V71"/>
    </row>
    <row r="72" spans="1:22" ht="12" customHeight="1" x14ac:dyDescent="0.2">
      <c r="A72" s="157"/>
      <c r="B72" s="157"/>
      <c r="C72" s="32"/>
      <c r="D72" s="232"/>
      <c r="E72" s="31"/>
      <c r="F72" s="36">
        <f t="shared" si="4"/>
        <v>1</v>
      </c>
      <c r="G72" s="29">
        <f t="shared" ref="G72" si="187">IF(G71=0,0,G71/$F71)</f>
        <v>0.25</v>
      </c>
      <c r="H72" s="29">
        <f t="shared" si="5"/>
        <v>1</v>
      </c>
      <c r="I72" s="29">
        <f t="shared" ref="I72" si="188">IF(I71=0,0,I71/$H71)</f>
        <v>0</v>
      </c>
      <c r="J72" s="29">
        <f t="shared" ref="J72" si="189">IF(J71=0,0,J71/$H71)</f>
        <v>1</v>
      </c>
      <c r="K72" s="29">
        <f t="shared" ref="K72" si="190">IF(K71=0,0,K71/$F71)</f>
        <v>0.75</v>
      </c>
      <c r="L72" s="29">
        <f t="shared" ref="L72" si="191">IF(L71=0,0,L71/$F71)</f>
        <v>0</v>
      </c>
      <c r="M72" s="300"/>
      <c r="V72"/>
    </row>
    <row r="73" spans="1:22" ht="12" customHeight="1" x14ac:dyDescent="0.2">
      <c r="A73" s="157"/>
      <c r="B73" s="157"/>
      <c r="C73" s="35"/>
      <c r="D73" s="231" t="s">
        <v>13</v>
      </c>
      <c r="E73" s="34"/>
      <c r="F73" s="33">
        <f t="shared" si="4"/>
        <v>41</v>
      </c>
      <c r="G73" s="33">
        <v>6</v>
      </c>
      <c r="H73" s="33">
        <f t="shared" si="5"/>
        <v>14</v>
      </c>
      <c r="I73" s="33">
        <v>8</v>
      </c>
      <c r="J73" s="33">
        <v>6</v>
      </c>
      <c r="K73" s="33">
        <v>34</v>
      </c>
      <c r="L73" s="33">
        <v>1</v>
      </c>
      <c r="M73" s="299">
        <f t="shared" ref="M73" si="192">IF(H73=0,"-",H73/N73*100)</f>
        <v>0.84951456310679607</v>
      </c>
      <c r="N73" s="76">
        <v>1648</v>
      </c>
      <c r="V73"/>
    </row>
    <row r="74" spans="1:22" ht="12" customHeight="1" x14ac:dyDescent="0.2">
      <c r="A74" s="157"/>
      <c r="B74" s="157"/>
      <c r="C74" s="32"/>
      <c r="D74" s="232"/>
      <c r="E74" s="31"/>
      <c r="F74" s="36">
        <f t="shared" si="4"/>
        <v>1</v>
      </c>
      <c r="G74" s="29">
        <f t="shared" ref="G74" si="193">IF(G73=0,0,G73/$F73)</f>
        <v>0.14634146341463414</v>
      </c>
      <c r="H74" s="29">
        <f t="shared" si="5"/>
        <v>1</v>
      </c>
      <c r="I74" s="29">
        <f t="shared" ref="I74" si="194">IF(I73=0,0,I73/$H73)</f>
        <v>0.5714285714285714</v>
      </c>
      <c r="J74" s="29">
        <f t="shared" ref="J74" si="195">IF(J73=0,0,J73/$H73)</f>
        <v>0.42857142857142855</v>
      </c>
      <c r="K74" s="29">
        <f t="shared" ref="K74" si="196">IF(K73=0,0,K73/$F73)</f>
        <v>0.82926829268292679</v>
      </c>
      <c r="L74" s="29">
        <f t="shared" ref="L74" si="197">IF(L73=0,0,L73/$F73)</f>
        <v>2.4390243902439025E-2</v>
      </c>
      <c r="M74" s="300"/>
      <c r="T74" s="116"/>
      <c r="U74" s="117"/>
      <c r="V74"/>
    </row>
    <row r="75" spans="1:22" ht="12" customHeight="1" x14ac:dyDescent="0.2">
      <c r="A75" s="157"/>
      <c r="B75" s="157"/>
      <c r="C75" s="35"/>
      <c r="D75" s="231" t="s">
        <v>12</v>
      </c>
      <c r="E75" s="34"/>
      <c r="F75" s="33">
        <f t="shared" ref="F75:F100" si="198">SUM(G75,K75,L75)</f>
        <v>13</v>
      </c>
      <c r="G75" s="33">
        <v>3</v>
      </c>
      <c r="H75" s="33">
        <f t="shared" ref="H75:H100" si="199">SUM(I75:J75)</f>
        <v>16</v>
      </c>
      <c r="I75" s="33">
        <v>16</v>
      </c>
      <c r="J75" s="33">
        <v>0</v>
      </c>
      <c r="K75" s="33">
        <v>10</v>
      </c>
      <c r="L75" s="33">
        <v>0</v>
      </c>
      <c r="M75" s="299">
        <f t="shared" ref="M75" si="200">IF(H75=0,"-",H75/N75*100)</f>
        <v>5.4421768707482991</v>
      </c>
      <c r="N75" s="76">
        <v>294</v>
      </c>
      <c r="V75"/>
    </row>
    <row r="76" spans="1:22" ht="12" customHeight="1" x14ac:dyDescent="0.2">
      <c r="A76" s="157"/>
      <c r="B76" s="157"/>
      <c r="C76" s="32"/>
      <c r="D76" s="232"/>
      <c r="E76" s="31"/>
      <c r="F76" s="36">
        <f t="shared" si="198"/>
        <v>1</v>
      </c>
      <c r="G76" s="29">
        <f t="shared" ref="G76" si="201">IF(G75=0,0,G75/$F75)</f>
        <v>0.23076923076923078</v>
      </c>
      <c r="H76" s="29">
        <f t="shared" si="199"/>
        <v>1</v>
      </c>
      <c r="I76" s="29">
        <f t="shared" ref="I76" si="202">IF(I75=0,0,I75/$H75)</f>
        <v>1</v>
      </c>
      <c r="J76" s="29">
        <f t="shared" ref="J76" si="203">IF(J75=0,0,J75/$H75)</f>
        <v>0</v>
      </c>
      <c r="K76" s="29">
        <f t="shared" ref="K76" si="204">IF(K75=0,0,K75/$F75)</f>
        <v>0.76923076923076927</v>
      </c>
      <c r="L76" s="29">
        <f t="shared" ref="L76" si="205">IF(L75=0,0,L75/$F75)</f>
        <v>0</v>
      </c>
      <c r="M76" s="300"/>
      <c r="T76" s="116"/>
      <c r="U76" s="117"/>
      <c r="V76"/>
    </row>
    <row r="77" spans="1:22" ht="12" customHeight="1" x14ac:dyDescent="0.2">
      <c r="A77" s="157"/>
      <c r="B77" s="157"/>
      <c r="C77" s="35"/>
      <c r="D77" s="231" t="s">
        <v>11</v>
      </c>
      <c r="E77" s="34"/>
      <c r="F77" s="33">
        <f t="shared" si="198"/>
        <v>13</v>
      </c>
      <c r="G77" s="33">
        <v>4</v>
      </c>
      <c r="H77" s="33">
        <f t="shared" si="199"/>
        <v>77</v>
      </c>
      <c r="I77" s="33">
        <v>37</v>
      </c>
      <c r="J77" s="33">
        <v>40</v>
      </c>
      <c r="K77" s="33">
        <v>9</v>
      </c>
      <c r="L77" s="33">
        <v>0</v>
      </c>
      <c r="M77" s="299">
        <f t="shared" ref="M77" si="206">IF(H77=0,"-",H77/N77*100)</f>
        <v>8.0797481636935995</v>
      </c>
      <c r="N77" s="76">
        <v>953</v>
      </c>
      <c r="V77"/>
    </row>
    <row r="78" spans="1:22" ht="12" customHeight="1" x14ac:dyDescent="0.2">
      <c r="A78" s="157"/>
      <c r="B78" s="157"/>
      <c r="C78" s="32"/>
      <c r="D78" s="232"/>
      <c r="E78" s="31"/>
      <c r="F78" s="36">
        <f t="shared" si="198"/>
        <v>1</v>
      </c>
      <c r="G78" s="29">
        <f t="shared" ref="G78" si="207">IF(G77=0,0,G77/$F77)</f>
        <v>0.30769230769230771</v>
      </c>
      <c r="H78" s="29">
        <f t="shared" si="199"/>
        <v>1</v>
      </c>
      <c r="I78" s="29">
        <f t="shared" ref="I78" si="208">IF(I77=0,0,I77/$H77)</f>
        <v>0.48051948051948051</v>
      </c>
      <c r="J78" s="29">
        <f t="shared" ref="J78" si="209">IF(J77=0,0,J77/$H77)</f>
        <v>0.51948051948051943</v>
      </c>
      <c r="K78" s="29">
        <f t="shared" ref="K78" si="210">IF(K77=0,0,K77/$F77)</f>
        <v>0.69230769230769229</v>
      </c>
      <c r="L78" s="29">
        <f t="shared" ref="L78" si="211">IF(L77=0,0,L77/$F77)</f>
        <v>0</v>
      </c>
      <c r="M78" s="300"/>
      <c r="T78" s="116"/>
      <c r="U78" s="117"/>
      <c r="V78"/>
    </row>
    <row r="79" spans="1:22" ht="12" customHeight="1" x14ac:dyDescent="0.2">
      <c r="A79" s="157"/>
      <c r="B79" s="157"/>
      <c r="C79" s="35"/>
      <c r="D79" s="231" t="s">
        <v>10</v>
      </c>
      <c r="E79" s="34"/>
      <c r="F79" s="33">
        <f t="shared" si="198"/>
        <v>34</v>
      </c>
      <c r="G79" s="33">
        <v>3</v>
      </c>
      <c r="H79" s="33">
        <f t="shared" si="199"/>
        <v>13</v>
      </c>
      <c r="I79" s="33">
        <v>5</v>
      </c>
      <c r="J79" s="33">
        <v>8</v>
      </c>
      <c r="K79" s="33">
        <v>28</v>
      </c>
      <c r="L79" s="33">
        <v>3</v>
      </c>
      <c r="M79" s="299">
        <f t="shared" ref="M79" si="212">IF(H79=0,"-",H79/N79*100)</f>
        <v>0.59907834101382496</v>
      </c>
      <c r="N79" s="76">
        <v>2170</v>
      </c>
      <c r="V79"/>
    </row>
    <row r="80" spans="1:22" ht="12" customHeight="1" x14ac:dyDescent="0.2">
      <c r="A80" s="157"/>
      <c r="B80" s="157"/>
      <c r="C80" s="32"/>
      <c r="D80" s="232"/>
      <c r="E80" s="31"/>
      <c r="F80" s="36">
        <f t="shared" si="198"/>
        <v>1</v>
      </c>
      <c r="G80" s="29">
        <f t="shared" ref="G80" si="213">IF(G79=0,0,G79/$F79)</f>
        <v>8.8235294117647065E-2</v>
      </c>
      <c r="H80" s="29">
        <f t="shared" si="199"/>
        <v>1</v>
      </c>
      <c r="I80" s="29">
        <f t="shared" ref="I80" si="214">IF(I79=0,0,I79/$H79)</f>
        <v>0.38461538461538464</v>
      </c>
      <c r="J80" s="29">
        <f t="shared" ref="J80" si="215">IF(J79=0,0,J79/$H79)</f>
        <v>0.61538461538461542</v>
      </c>
      <c r="K80" s="29">
        <f t="shared" ref="K80" si="216">IF(K79=0,0,K79/$F79)</f>
        <v>0.82352941176470584</v>
      </c>
      <c r="L80" s="29">
        <f t="shared" ref="L80" si="217">IF(L79=0,0,L79/$F79)</f>
        <v>8.8235294117647065E-2</v>
      </c>
      <c r="M80" s="300"/>
      <c r="T80" s="116"/>
      <c r="U80" s="117"/>
      <c r="V80"/>
    </row>
    <row r="81" spans="1:22" ht="12" customHeight="1" x14ac:dyDescent="0.2">
      <c r="A81" s="157"/>
      <c r="B81" s="157"/>
      <c r="C81" s="35"/>
      <c r="D81" s="231" t="s">
        <v>9</v>
      </c>
      <c r="E81" s="34"/>
      <c r="F81" s="33">
        <f t="shared" si="198"/>
        <v>108</v>
      </c>
      <c r="G81" s="33">
        <v>9</v>
      </c>
      <c r="H81" s="33">
        <f t="shared" si="199"/>
        <v>18</v>
      </c>
      <c r="I81" s="33">
        <v>7</v>
      </c>
      <c r="J81" s="33">
        <v>11</v>
      </c>
      <c r="K81" s="33">
        <v>96</v>
      </c>
      <c r="L81" s="33">
        <v>3</v>
      </c>
      <c r="M81" s="299">
        <f t="shared" ref="M81" si="218">IF(H81=0,"-",H81/N81*100)</f>
        <v>0.36802289920261705</v>
      </c>
      <c r="N81" s="76">
        <v>4891</v>
      </c>
      <c r="V81"/>
    </row>
    <row r="82" spans="1:22" ht="12" customHeight="1" x14ac:dyDescent="0.2">
      <c r="A82" s="157"/>
      <c r="B82" s="157"/>
      <c r="C82" s="32"/>
      <c r="D82" s="232"/>
      <c r="E82" s="31"/>
      <c r="F82" s="36">
        <f t="shared" si="198"/>
        <v>1</v>
      </c>
      <c r="G82" s="29">
        <f t="shared" ref="G82" si="219">IF(G81=0,0,G81/$F81)</f>
        <v>8.3333333333333329E-2</v>
      </c>
      <c r="H82" s="29">
        <f t="shared" si="199"/>
        <v>1</v>
      </c>
      <c r="I82" s="29">
        <f t="shared" ref="I82" si="220">IF(I81=0,0,I81/$H81)</f>
        <v>0.3888888888888889</v>
      </c>
      <c r="J82" s="29">
        <f t="shared" ref="J82" si="221">IF(J81=0,0,J81/$H81)</f>
        <v>0.61111111111111116</v>
      </c>
      <c r="K82" s="29">
        <f t="shared" ref="K82" si="222">IF(K81=0,0,K81/$F81)</f>
        <v>0.88888888888888884</v>
      </c>
      <c r="L82" s="29">
        <f t="shared" ref="L82" si="223">IF(L81=0,0,L81/$F81)</f>
        <v>2.7777777777777776E-2</v>
      </c>
      <c r="M82" s="300"/>
      <c r="T82" s="116"/>
      <c r="U82" s="117"/>
      <c r="V82"/>
    </row>
    <row r="83" spans="1:22" ht="12" customHeight="1" x14ac:dyDescent="0.2">
      <c r="A83" s="157"/>
      <c r="B83" s="157"/>
      <c r="C83" s="35"/>
      <c r="D83" s="231" t="s">
        <v>8</v>
      </c>
      <c r="E83" s="34"/>
      <c r="F83" s="33">
        <f t="shared" si="198"/>
        <v>20</v>
      </c>
      <c r="G83" s="33">
        <v>11</v>
      </c>
      <c r="H83" s="33">
        <f t="shared" si="199"/>
        <v>42</v>
      </c>
      <c r="I83" s="33">
        <v>20</v>
      </c>
      <c r="J83" s="33">
        <v>22</v>
      </c>
      <c r="K83" s="33">
        <v>8</v>
      </c>
      <c r="L83" s="33">
        <v>1</v>
      </c>
      <c r="M83" s="299">
        <f t="shared" ref="M83" si="224">IF(H83=0,"-",H83/N83*100)</f>
        <v>4.1216879293424924</v>
      </c>
      <c r="N83" s="76">
        <v>1019</v>
      </c>
      <c r="V83"/>
    </row>
    <row r="84" spans="1:22" ht="12" customHeight="1" x14ac:dyDescent="0.2">
      <c r="A84" s="157"/>
      <c r="B84" s="157"/>
      <c r="C84" s="32"/>
      <c r="D84" s="232"/>
      <c r="E84" s="31"/>
      <c r="F84" s="36">
        <f t="shared" si="198"/>
        <v>1</v>
      </c>
      <c r="G84" s="29">
        <f t="shared" ref="G84" si="225">IF(G83=0,0,G83/$F83)</f>
        <v>0.55000000000000004</v>
      </c>
      <c r="H84" s="29">
        <f t="shared" si="199"/>
        <v>1</v>
      </c>
      <c r="I84" s="29">
        <f t="shared" ref="I84" si="226">IF(I83=0,0,I83/$H83)</f>
        <v>0.47619047619047616</v>
      </c>
      <c r="J84" s="29">
        <f t="shared" ref="J84" si="227">IF(J83=0,0,J83/$H83)</f>
        <v>0.52380952380952384</v>
      </c>
      <c r="K84" s="29">
        <f t="shared" ref="K84" si="228">IF(K83=0,0,K83/$F83)</f>
        <v>0.4</v>
      </c>
      <c r="L84" s="29">
        <f t="shared" ref="L84" si="229">IF(L83=0,0,L83/$F83)</f>
        <v>0.05</v>
      </c>
      <c r="M84" s="300"/>
      <c r="T84" s="116"/>
      <c r="U84" s="117"/>
      <c r="V84"/>
    </row>
    <row r="85" spans="1:22" ht="12" customHeight="1" x14ac:dyDescent="0.2">
      <c r="A85" s="157"/>
      <c r="B85" s="157"/>
      <c r="C85" s="35"/>
      <c r="D85" s="231" t="s">
        <v>7</v>
      </c>
      <c r="E85" s="34"/>
      <c r="F85" s="33">
        <f t="shared" si="198"/>
        <v>8</v>
      </c>
      <c r="G85" s="33">
        <v>1</v>
      </c>
      <c r="H85" s="33">
        <f t="shared" si="199"/>
        <v>1</v>
      </c>
      <c r="I85" s="33">
        <v>0</v>
      </c>
      <c r="J85" s="33">
        <v>1</v>
      </c>
      <c r="K85" s="33">
        <v>7</v>
      </c>
      <c r="L85" s="33">
        <v>0</v>
      </c>
      <c r="M85" s="299">
        <f t="shared" ref="M85" si="230">IF(H85=0,"-",H85/N85*100)</f>
        <v>1.1111111111111112</v>
      </c>
      <c r="N85" s="76">
        <v>90</v>
      </c>
      <c r="V85"/>
    </row>
    <row r="86" spans="1:22" ht="12" customHeight="1" x14ac:dyDescent="0.2">
      <c r="A86" s="157"/>
      <c r="B86" s="157"/>
      <c r="C86" s="32"/>
      <c r="D86" s="232"/>
      <c r="E86" s="31"/>
      <c r="F86" s="36">
        <f t="shared" si="198"/>
        <v>1</v>
      </c>
      <c r="G86" s="29">
        <f t="shared" ref="G86" si="231">IF(G85=0,0,G85/$F85)</f>
        <v>0.125</v>
      </c>
      <c r="H86" s="29">
        <f t="shared" si="199"/>
        <v>1</v>
      </c>
      <c r="I86" s="29">
        <f t="shared" ref="I86" si="232">IF(I85=0,0,I85/$H85)</f>
        <v>0</v>
      </c>
      <c r="J86" s="29">
        <f t="shared" ref="J86" si="233">IF(J85=0,0,J85/$H85)</f>
        <v>1</v>
      </c>
      <c r="K86" s="29">
        <f t="shared" ref="K86" si="234">IF(K85=0,0,K85/$F85)</f>
        <v>0.875</v>
      </c>
      <c r="L86" s="29">
        <f t="shared" ref="L86" si="235">IF(L85=0,0,L85/$F85)</f>
        <v>0</v>
      </c>
      <c r="M86" s="300"/>
      <c r="T86" s="116"/>
      <c r="U86" s="117"/>
      <c r="V86"/>
    </row>
    <row r="87" spans="1:22" ht="13.5" customHeight="1" x14ac:dyDescent="0.2">
      <c r="A87" s="157"/>
      <c r="B87" s="157"/>
      <c r="C87" s="35"/>
      <c r="D87" s="248" t="s">
        <v>116</v>
      </c>
      <c r="E87" s="34"/>
      <c r="F87" s="33">
        <f t="shared" si="198"/>
        <v>10</v>
      </c>
      <c r="G87" s="33">
        <v>3</v>
      </c>
      <c r="H87" s="33">
        <f t="shared" si="199"/>
        <v>82</v>
      </c>
      <c r="I87" s="33">
        <v>25</v>
      </c>
      <c r="J87" s="33">
        <v>57</v>
      </c>
      <c r="K87" s="33">
        <v>7</v>
      </c>
      <c r="L87" s="33">
        <v>0</v>
      </c>
      <c r="M87" s="299">
        <f t="shared" ref="M87" si="236">IF(H87=0,"-",H87/N87*100)</f>
        <v>16.768916155419223</v>
      </c>
      <c r="N87" s="76">
        <v>489</v>
      </c>
      <c r="V87"/>
    </row>
    <row r="88" spans="1:22" ht="13.5" customHeight="1" x14ac:dyDescent="0.2">
      <c r="A88" s="157"/>
      <c r="B88" s="157"/>
      <c r="C88" s="32"/>
      <c r="D88" s="232"/>
      <c r="E88" s="31"/>
      <c r="F88" s="36">
        <f t="shared" si="198"/>
        <v>1</v>
      </c>
      <c r="G88" s="29">
        <f t="shared" ref="G88" si="237">IF(G87=0,0,G87/$F87)</f>
        <v>0.3</v>
      </c>
      <c r="H88" s="29">
        <f t="shared" si="199"/>
        <v>1</v>
      </c>
      <c r="I88" s="29">
        <f t="shared" ref="I88" si="238">IF(I87=0,0,I87/$H87)</f>
        <v>0.3048780487804878</v>
      </c>
      <c r="J88" s="29">
        <f t="shared" ref="J88" si="239">IF(J87=0,0,J87/$H87)</f>
        <v>0.69512195121951215</v>
      </c>
      <c r="K88" s="29">
        <f t="shared" ref="K88" si="240">IF(K87=0,0,K87/$F87)</f>
        <v>0.7</v>
      </c>
      <c r="L88" s="29">
        <f t="shared" ref="L88" si="241">IF(L87=0,0,L87/$F87)</f>
        <v>0</v>
      </c>
      <c r="M88" s="300"/>
      <c r="T88" s="116"/>
      <c r="U88" s="117"/>
      <c r="V88"/>
    </row>
    <row r="89" spans="1:22" ht="12" customHeight="1" x14ac:dyDescent="0.2">
      <c r="A89" s="157"/>
      <c r="B89" s="157"/>
      <c r="C89" s="35"/>
      <c r="D89" s="231" t="s">
        <v>5</v>
      </c>
      <c r="E89" s="34"/>
      <c r="F89" s="33">
        <f t="shared" si="198"/>
        <v>20</v>
      </c>
      <c r="G89" s="33">
        <v>3</v>
      </c>
      <c r="H89" s="33">
        <f t="shared" si="199"/>
        <v>3</v>
      </c>
      <c r="I89" s="33">
        <v>1</v>
      </c>
      <c r="J89" s="33">
        <v>2</v>
      </c>
      <c r="K89" s="33">
        <v>16</v>
      </c>
      <c r="L89" s="33">
        <v>1</v>
      </c>
      <c r="M89" s="299">
        <f t="shared" ref="M89" si="242">IF(H89=0,"-",H89/N89*100)</f>
        <v>0.36188178528347409</v>
      </c>
      <c r="N89" s="76">
        <v>829</v>
      </c>
      <c r="V89"/>
    </row>
    <row r="90" spans="1:22" ht="12" customHeight="1" x14ac:dyDescent="0.2">
      <c r="A90" s="157"/>
      <c r="B90" s="157"/>
      <c r="C90" s="32"/>
      <c r="D90" s="232"/>
      <c r="E90" s="31"/>
      <c r="F90" s="36">
        <f t="shared" si="198"/>
        <v>1</v>
      </c>
      <c r="G90" s="29">
        <f t="shared" ref="G90" si="243">IF(G89=0,0,G89/$F89)</f>
        <v>0.15</v>
      </c>
      <c r="H90" s="29">
        <f t="shared" si="199"/>
        <v>1</v>
      </c>
      <c r="I90" s="29">
        <f t="shared" ref="I90" si="244">IF(I89=0,0,I89/$H89)</f>
        <v>0.33333333333333331</v>
      </c>
      <c r="J90" s="29">
        <f t="shared" ref="J90" si="245">IF(J89=0,0,J89/$H89)</f>
        <v>0.66666666666666663</v>
      </c>
      <c r="K90" s="29">
        <f t="shared" ref="K90" si="246">IF(K89=0,0,K89/$F89)</f>
        <v>0.8</v>
      </c>
      <c r="L90" s="29">
        <f t="shared" ref="L90" si="247">IF(L89=0,0,L89/$F89)</f>
        <v>0.05</v>
      </c>
      <c r="M90" s="300"/>
      <c r="T90" s="116"/>
      <c r="U90" s="117"/>
      <c r="V90"/>
    </row>
    <row r="91" spans="1:22" ht="12" customHeight="1" x14ac:dyDescent="0.2">
      <c r="A91" s="157"/>
      <c r="B91" s="157"/>
      <c r="C91" s="35"/>
      <c r="D91" s="231" t="s">
        <v>4</v>
      </c>
      <c r="E91" s="34"/>
      <c r="F91" s="33">
        <f t="shared" si="198"/>
        <v>18</v>
      </c>
      <c r="G91" s="33">
        <v>3</v>
      </c>
      <c r="H91" s="33">
        <f t="shared" si="199"/>
        <v>12</v>
      </c>
      <c r="I91" s="33">
        <v>0</v>
      </c>
      <c r="J91" s="33">
        <v>12</v>
      </c>
      <c r="K91" s="33">
        <v>15</v>
      </c>
      <c r="L91" s="33">
        <v>0</v>
      </c>
      <c r="M91" s="299">
        <f t="shared" ref="M91" si="248">IF(H91=0,"-",H91/N91*100)</f>
        <v>3.0456852791878175</v>
      </c>
      <c r="N91" s="76">
        <v>394</v>
      </c>
      <c r="V91"/>
    </row>
    <row r="92" spans="1:22" ht="12" customHeight="1" x14ac:dyDescent="0.2">
      <c r="A92" s="157"/>
      <c r="B92" s="157"/>
      <c r="C92" s="32"/>
      <c r="D92" s="232"/>
      <c r="E92" s="31"/>
      <c r="F92" s="36">
        <f t="shared" si="198"/>
        <v>1</v>
      </c>
      <c r="G92" s="29">
        <f t="shared" ref="G92" si="249">IF(G91=0,0,G91/$F91)</f>
        <v>0.16666666666666666</v>
      </c>
      <c r="H92" s="29">
        <f t="shared" si="199"/>
        <v>1</v>
      </c>
      <c r="I92" s="29">
        <f t="shared" ref="I92" si="250">IF(I91=0,0,I91/$H91)</f>
        <v>0</v>
      </c>
      <c r="J92" s="29">
        <f t="shared" ref="J92" si="251">IF(J91=0,0,J91/$H91)</f>
        <v>1</v>
      </c>
      <c r="K92" s="29">
        <f t="shared" ref="K92" si="252">IF(K91=0,0,K91/$F91)</f>
        <v>0.83333333333333337</v>
      </c>
      <c r="L92" s="29">
        <f t="shared" ref="L92" si="253">IF(L91=0,0,L91/$F91)</f>
        <v>0</v>
      </c>
      <c r="M92" s="300"/>
      <c r="T92" s="116"/>
      <c r="U92" s="117"/>
      <c r="V92"/>
    </row>
    <row r="93" spans="1:22" ht="12" customHeight="1" x14ac:dyDescent="0.2">
      <c r="A93" s="157"/>
      <c r="B93" s="157"/>
      <c r="C93" s="35"/>
      <c r="D93" s="231" t="s">
        <v>3</v>
      </c>
      <c r="E93" s="34"/>
      <c r="F93" s="33">
        <f t="shared" si="198"/>
        <v>22</v>
      </c>
      <c r="G93" s="33">
        <v>13</v>
      </c>
      <c r="H93" s="33">
        <f t="shared" si="199"/>
        <v>214</v>
      </c>
      <c r="I93" s="33">
        <v>89</v>
      </c>
      <c r="J93" s="33">
        <v>125</v>
      </c>
      <c r="K93" s="33">
        <v>9</v>
      </c>
      <c r="L93" s="33">
        <v>0</v>
      </c>
      <c r="M93" s="299">
        <f t="shared" ref="M93" si="254">IF(H93=0,"-",H93/N93*100)</f>
        <v>8.90924229808493</v>
      </c>
      <c r="N93" s="76">
        <v>2402</v>
      </c>
      <c r="V93"/>
    </row>
    <row r="94" spans="1:22" ht="12" customHeight="1" x14ac:dyDescent="0.2">
      <c r="A94" s="157"/>
      <c r="B94" s="157"/>
      <c r="C94" s="32"/>
      <c r="D94" s="232"/>
      <c r="E94" s="31"/>
      <c r="F94" s="36">
        <f t="shared" si="198"/>
        <v>1</v>
      </c>
      <c r="G94" s="29">
        <f t="shared" ref="G94" si="255">IF(G93=0,0,G93/$F93)</f>
        <v>0.59090909090909094</v>
      </c>
      <c r="H94" s="29">
        <f t="shared" si="199"/>
        <v>1</v>
      </c>
      <c r="I94" s="29">
        <f t="shared" ref="I94" si="256">IF(I93=0,0,I93/$H93)</f>
        <v>0.41588785046728971</v>
      </c>
      <c r="J94" s="29">
        <f t="shared" ref="J94" si="257">IF(J93=0,0,J93/$H93)</f>
        <v>0.58411214953271029</v>
      </c>
      <c r="K94" s="29">
        <f t="shared" ref="K94" si="258">IF(K93=0,0,K93/$F93)</f>
        <v>0.40909090909090912</v>
      </c>
      <c r="L94" s="29">
        <f t="shared" ref="L94" si="259">IF(L93=0,0,L93/$F93)</f>
        <v>0</v>
      </c>
      <c r="M94" s="300"/>
      <c r="T94" s="116"/>
      <c r="U94" s="117"/>
      <c r="V94"/>
    </row>
    <row r="95" spans="1:22" ht="12" customHeight="1" x14ac:dyDescent="0.2">
      <c r="A95" s="157"/>
      <c r="B95" s="157"/>
      <c r="C95" s="35"/>
      <c r="D95" s="231" t="s">
        <v>2</v>
      </c>
      <c r="E95" s="34"/>
      <c r="F95" s="33">
        <f t="shared" si="198"/>
        <v>137</v>
      </c>
      <c r="G95" s="33">
        <v>53</v>
      </c>
      <c r="H95" s="33">
        <f t="shared" si="199"/>
        <v>543</v>
      </c>
      <c r="I95" s="33">
        <v>142</v>
      </c>
      <c r="J95" s="33">
        <v>401</v>
      </c>
      <c r="K95" s="33">
        <v>79</v>
      </c>
      <c r="L95" s="33">
        <v>5</v>
      </c>
      <c r="M95" s="299">
        <f t="shared" ref="M95" si="260">IF(H95=0,"-",H95/N95*100)</f>
        <v>3.6221733039823891</v>
      </c>
      <c r="N95" s="76">
        <v>14991</v>
      </c>
      <c r="V95"/>
    </row>
    <row r="96" spans="1:22" ht="12" customHeight="1" x14ac:dyDescent="0.2">
      <c r="A96" s="157"/>
      <c r="B96" s="157"/>
      <c r="C96" s="32"/>
      <c r="D96" s="232"/>
      <c r="E96" s="31"/>
      <c r="F96" s="36">
        <f t="shared" si="198"/>
        <v>0.99999999999999989</v>
      </c>
      <c r="G96" s="29">
        <f t="shared" ref="G96" si="261">IF(G95=0,0,G95/$F95)</f>
        <v>0.38686131386861317</v>
      </c>
      <c r="H96" s="29">
        <f t="shared" si="199"/>
        <v>1</v>
      </c>
      <c r="I96" s="29">
        <f t="shared" ref="I96" si="262">IF(I95=0,0,I95/$H95)</f>
        <v>0.26151012891344383</v>
      </c>
      <c r="J96" s="29">
        <f t="shared" ref="J96" si="263">IF(J95=0,0,J95/$H95)</f>
        <v>0.73848987108655617</v>
      </c>
      <c r="K96" s="29">
        <f t="shared" ref="K96" si="264">IF(K95=0,0,K95/$F95)</f>
        <v>0.57664233576642332</v>
      </c>
      <c r="L96" s="29">
        <f t="shared" ref="L96" si="265">IF(L95=0,0,L95/$F95)</f>
        <v>3.6496350364963501E-2</v>
      </c>
      <c r="M96" s="300"/>
      <c r="T96" s="116"/>
      <c r="U96" s="117"/>
      <c r="V96"/>
    </row>
    <row r="97" spans="1:22" ht="12" customHeight="1" x14ac:dyDescent="0.2">
      <c r="A97" s="157"/>
      <c r="B97" s="157"/>
      <c r="C97" s="35"/>
      <c r="D97" s="231" t="s">
        <v>1</v>
      </c>
      <c r="E97" s="34"/>
      <c r="F97" s="33">
        <f t="shared" si="198"/>
        <v>20</v>
      </c>
      <c r="G97" s="33">
        <v>5</v>
      </c>
      <c r="H97" s="33">
        <f t="shared" si="199"/>
        <v>15</v>
      </c>
      <c r="I97" s="33">
        <v>6</v>
      </c>
      <c r="J97" s="33">
        <v>9</v>
      </c>
      <c r="K97" s="33">
        <v>15</v>
      </c>
      <c r="L97" s="33">
        <v>0</v>
      </c>
      <c r="M97" s="299">
        <f t="shared" ref="M97" si="266">IF(H97=0,"-",H97/N97*100)</f>
        <v>0.74812967581047385</v>
      </c>
      <c r="N97" s="76">
        <v>2005</v>
      </c>
      <c r="V97"/>
    </row>
    <row r="98" spans="1:22" ht="12" customHeight="1" x14ac:dyDescent="0.2">
      <c r="A98" s="157"/>
      <c r="B98" s="157"/>
      <c r="C98" s="32"/>
      <c r="D98" s="232"/>
      <c r="E98" s="31"/>
      <c r="F98" s="36">
        <f t="shared" si="198"/>
        <v>1</v>
      </c>
      <c r="G98" s="29">
        <f t="shared" ref="G98" si="267">IF(G97=0,0,G97/$F97)</f>
        <v>0.25</v>
      </c>
      <c r="H98" s="29">
        <f t="shared" si="199"/>
        <v>1</v>
      </c>
      <c r="I98" s="29">
        <f t="shared" ref="I98" si="268">IF(I97=0,0,I97/$H97)</f>
        <v>0.4</v>
      </c>
      <c r="J98" s="29">
        <f t="shared" ref="J98" si="269">IF(J97=0,0,J97/$H97)</f>
        <v>0.6</v>
      </c>
      <c r="K98" s="29">
        <f t="shared" ref="K98" si="270">IF(K97=0,0,K97/$F97)</f>
        <v>0.75</v>
      </c>
      <c r="L98" s="29">
        <f t="shared" ref="L98" si="271">IF(L97=0,0,L97/$F97)</f>
        <v>0</v>
      </c>
      <c r="M98" s="300"/>
      <c r="T98" s="116"/>
      <c r="U98" s="117"/>
      <c r="V98"/>
    </row>
    <row r="99" spans="1:22" ht="12.75" customHeight="1" x14ac:dyDescent="0.2">
      <c r="A99" s="157"/>
      <c r="B99" s="157"/>
      <c r="C99" s="35"/>
      <c r="D99" s="231" t="s">
        <v>0</v>
      </c>
      <c r="E99" s="34"/>
      <c r="F99" s="33">
        <f t="shared" si="198"/>
        <v>50</v>
      </c>
      <c r="G99" s="33">
        <v>9</v>
      </c>
      <c r="H99" s="33">
        <f t="shared" si="199"/>
        <v>41</v>
      </c>
      <c r="I99" s="33">
        <v>4</v>
      </c>
      <c r="J99" s="33">
        <v>37</v>
      </c>
      <c r="K99" s="33">
        <v>41</v>
      </c>
      <c r="L99" s="33">
        <v>0</v>
      </c>
      <c r="M99" s="299">
        <f t="shared" ref="M99" si="272">IF(H99=0,"-",H99/N99*100)</f>
        <v>0.76321667907669399</v>
      </c>
      <c r="N99" s="76">
        <v>5372</v>
      </c>
      <c r="V99"/>
    </row>
    <row r="100" spans="1:22" ht="12.75" customHeight="1" x14ac:dyDescent="0.2">
      <c r="A100" s="158"/>
      <c r="B100" s="158"/>
      <c r="C100" s="32"/>
      <c r="D100" s="232"/>
      <c r="E100" s="31"/>
      <c r="F100" s="30">
        <f t="shared" si="198"/>
        <v>1</v>
      </c>
      <c r="G100" s="29">
        <f t="shared" ref="G100" si="273">IF(G99=0,0,G99/$F99)</f>
        <v>0.18</v>
      </c>
      <c r="H100" s="29">
        <f t="shared" si="199"/>
        <v>1</v>
      </c>
      <c r="I100" s="29">
        <f t="shared" ref="I100:J100" si="274">IF(I99=0,0,I99/$H99)</f>
        <v>9.7560975609756101E-2</v>
      </c>
      <c r="J100" s="29">
        <f t="shared" si="274"/>
        <v>0.90243902439024393</v>
      </c>
      <c r="K100" s="29">
        <f t="shared" ref="K100:L100" si="275">IF(K99=0,0,K99/$F99)</f>
        <v>0.82</v>
      </c>
      <c r="L100" s="29">
        <f t="shared" si="275"/>
        <v>0</v>
      </c>
      <c r="M100" s="300"/>
      <c r="T100" s="116"/>
      <c r="U100" s="117"/>
      <c r="V100"/>
    </row>
    <row r="101" spans="1:22" x14ac:dyDescent="0.2">
      <c r="V101"/>
    </row>
    <row r="102" spans="1:22" x14ac:dyDescent="0.2">
      <c r="T102" s="116"/>
      <c r="U102" s="117"/>
      <c r="V102"/>
    </row>
    <row r="103" spans="1:22" x14ac:dyDescent="0.2">
      <c r="V103"/>
    </row>
    <row r="104" spans="1:22" x14ac:dyDescent="0.2">
      <c r="I104" s="47"/>
    </row>
  </sheetData>
  <sortState ref="T10:V103">
    <sortCondition ref="V10:V103"/>
  </sortState>
  <mergeCells count="108">
    <mergeCell ref="D99:D100"/>
    <mergeCell ref="D75:D76"/>
    <mergeCell ref="D77:D78"/>
    <mergeCell ref="D79:D80"/>
    <mergeCell ref="M3:M6"/>
    <mergeCell ref="D19:D20"/>
    <mergeCell ref="D21:D22"/>
    <mergeCell ref="D23:D24"/>
    <mergeCell ref="J5:J6"/>
    <mergeCell ref="A3:E6"/>
    <mergeCell ref="F3:F6"/>
    <mergeCell ref="A7:E8"/>
    <mergeCell ref="A9:A18"/>
    <mergeCell ref="B9:E10"/>
    <mergeCell ref="B11:E12"/>
    <mergeCell ref="B13:E14"/>
    <mergeCell ref="B19:B68"/>
    <mergeCell ref="D67:D68"/>
    <mergeCell ref="D43:D44"/>
    <mergeCell ref="A19:A100"/>
    <mergeCell ref="D45:D46"/>
    <mergeCell ref="K3:K6"/>
    <mergeCell ref="D97:D98"/>
    <mergeCell ref="B15:E16"/>
    <mergeCell ref="D95:D96"/>
    <mergeCell ref="D55:D56"/>
    <mergeCell ref="B69:B100"/>
    <mergeCell ref="D69:D70"/>
    <mergeCell ref="H3:J3"/>
    <mergeCell ref="D89:D90"/>
    <mergeCell ref="D59:D60"/>
    <mergeCell ref="D61:D62"/>
    <mergeCell ref="D63:D64"/>
    <mergeCell ref="D65:D66"/>
    <mergeCell ref="D91:D92"/>
    <mergeCell ref="D93:D94"/>
    <mergeCell ref="D71:D72"/>
    <mergeCell ref="D73:D74"/>
    <mergeCell ref="G3:G6"/>
    <mergeCell ref="D83:D84"/>
    <mergeCell ref="D47:D48"/>
    <mergeCell ref="D37:D38"/>
    <mergeCell ref="D31:D32"/>
    <mergeCell ref="D81:D82"/>
    <mergeCell ref="D57:D58"/>
    <mergeCell ref="D35:D36"/>
    <mergeCell ref="D33:D34"/>
    <mergeCell ref="D49:D50"/>
    <mergeCell ref="D51:D52"/>
    <mergeCell ref="D53:D54"/>
    <mergeCell ref="D85:D86"/>
    <mergeCell ref="D87:D88"/>
    <mergeCell ref="M7:M8"/>
    <mergeCell ref="M9:M10"/>
    <mergeCell ref="M11:M12"/>
    <mergeCell ref="M13:M14"/>
    <mergeCell ref="M15:M16"/>
    <mergeCell ref="M47:M48"/>
    <mergeCell ref="M49:M50"/>
    <mergeCell ref="M51:M52"/>
    <mergeCell ref="M53:M54"/>
    <mergeCell ref="M55:M56"/>
    <mergeCell ref="M43:M44"/>
    <mergeCell ref="M45:M46"/>
    <mergeCell ref="M67:M68"/>
    <mergeCell ref="M69:M70"/>
    <mergeCell ref="M71:M72"/>
    <mergeCell ref="M73:M74"/>
    <mergeCell ref="M75:M76"/>
    <mergeCell ref="M57:M58"/>
    <mergeCell ref="M59:M60"/>
    <mergeCell ref="M61:M62"/>
    <mergeCell ref="H4:H6"/>
    <mergeCell ref="I5:I6"/>
    <mergeCell ref="D39:D40"/>
    <mergeCell ref="D41:D42"/>
    <mergeCell ref="D25:D26"/>
    <mergeCell ref="D27:D28"/>
    <mergeCell ref="D29:D30"/>
    <mergeCell ref="M27:M28"/>
    <mergeCell ref="M29:M30"/>
    <mergeCell ref="M31:M32"/>
    <mergeCell ref="M33:M34"/>
    <mergeCell ref="M35:M36"/>
    <mergeCell ref="M17:M18"/>
    <mergeCell ref="M19:M20"/>
    <mergeCell ref="M21:M22"/>
    <mergeCell ref="M23:M24"/>
    <mergeCell ref="M25:M26"/>
    <mergeCell ref="B17:E18"/>
    <mergeCell ref="L3:L6"/>
    <mergeCell ref="M37:M38"/>
    <mergeCell ref="M39:M40"/>
    <mergeCell ref="M41:M42"/>
    <mergeCell ref="M63:M64"/>
    <mergeCell ref="M65:M66"/>
    <mergeCell ref="M97:M98"/>
    <mergeCell ref="M99:M100"/>
    <mergeCell ref="M87:M88"/>
    <mergeCell ref="M89:M90"/>
    <mergeCell ref="M91:M92"/>
    <mergeCell ref="M93:M94"/>
    <mergeCell ref="M95:M96"/>
    <mergeCell ref="M77:M78"/>
    <mergeCell ref="M79:M80"/>
    <mergeCell ref="M81:M82"/>
    <mergeCell ref="M83:M84"/>
    <mergeCell ref="M85:M8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0" ht="14.4" x14ac:dyDescent="0.2">
      <c r="A1" s="16" t="s">
        <v>628</v>
      </c>
    </row>
    <row r="2" spans="1:20" ht="18.75" customHeight="1" x14ac:dyDescent="0.2">
      <c r="A2" s="120" t="s">
        <v>510</v>
      </c>
      <c r="Q2" s="38"/>
      <c r="S2" s="38" t="s">
        <v>453</v>
      </c>
    </row>
    <row r="3" spans="1:20"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0"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0"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0" ht="39" customHeight="1" x14ac:dyDescent="0.2">
      <c r="A6" s="239"/>
      <c r="B6" s="240"/>
      <c r="C6" s="240"/>
      <c r="D6" s="240"/>
      <c r="E6" s="241"/>
      <c r="F6" s="180"/>
      <c r="G6" s="230"/>
      <c r="H6" s="230"/>
      <c r="I6" s="230"/>
      <c r="J6" s="230"/>
      <c r="K6" s="230"/>
      <c r="L6" s="230"/>
      <c r="M6" s="230"/>
      <c r="N6" s="230"/>
      <c r="O6" s="230"/>
      <c r="P6" s="230"/>
      <c r="Q6" s="230"/>
      <c r="R6" s="230"/>
      <c r="S6" s="230"/>
    </row>
    <row r="7" spans="1:20" ht="12" customHeight="1" x14ac:dyDescent="0.2">
      <c r="A7" s="170" t="s">
        <v>49</v>
      </c>
      <c r="B7" s="171"/>
      <c r="C7" s="171"/>
      <c r="D7" s="171"/>
      <c r="E7" s="172"/>
      <c r="F7" s="33">
        <f>SUM(F9,F11,F13,F15,F17)</f>
        <v>920</v>
      </c>
      <c r="G7" s="33">
        <f>SUM(G9,G11,G13,G15,G17)</f>
        <v>50</v>
      </c>
      <c r="H7" s="33">
        <f>SUM(H9,H11,H13,H15,H17)</f>
        <v>24</v>
      </c>
      <c r="I7" s="33">
        <f>SUM(I9,I11,I13,I15,I17)</f>
        <v>1</v>
      </c>
      <c r="J7" s="33">
        <f t="shared" ref="J7:S7" si="0">SUM(J9,J11,J13,J15,J17)</f>
        <v>1</v>
      </c>
      <c r="K7" s="33">
        <f t="shared" ref="K7:L7" si="1">SUM(K9,K11,K13,K15,K17)</f>
        <v>0</v>
      </c>
      <c r="L7" s="33">
        <f t="shared" si="1"/>
        <v>3</v>
      </c>
      <c r="M7" s="33">
        <f>SUM(M9,M11,M13,M15,M17)</f>
        <v>21</v>
      </c>
      <c r="N7" s="281">
        <v>8.2413793103448274</v>
      </c>
      <c r="O7" s="33">
        <f t="shared" ref="O7" si="2">SUM(O9,O11,O13,O15,O17)</f>
        <v>45</v>
      </c>
      <c r="P7" s="33">
        <f t="shared" ref="P7:Q7" si="3">SUM(P9,P11,P13,P15,P17)</f>
        <v>3</v>
      </c>
      <c r="Q7" s="33">
        <f t="shared" si="3"/>
        <v>2</v>
      </c>
      <c r="R7" s="33">
        <f t="shared" si="0"/>
        <v>825</v>
      </c>
      <c r="S7" s="33">
        <f t="shared" si="0"/>
        <v>45</v>
      </c>
      <c r="T7" s="46"/>
    </row>
    <row r="8" spans="1:20" ht="12" customHeight="1" x14ac:dyDescent="0.2">
      <c r="A8" s="173"/>
      <c r="B8" s="174"/>
      <c r="C8" s="174"/>
      <c r="D8" s="174"/>
      <c r="E8" s="175"/>
      <c r="F8" s="36">
        <f>SUM(G8,R8,S8)</f>
        <v>1</v>
      </c>
      <c r="G8" s="29">
        <f>IF(G7=0,0,G7/$F7)</f>
        <v>5.434782608695652E-2</v>
      </c>
      <c r="H8" s="29">
        <f t="shared" ref="H8:L8" si="4">IF(H7=0,0,H7/$G7)</f>
        <v>0.48</v>
      </c>
      <c r="I8" s="29">
        <f t="shared" si="4"/>
        <v>0.02</v>
      </c>
      <c r="J8" s="29">
        <f t="shared" si="4"/>
        <v>0.02</v>
      </c>
      <c r="K8" s="29">
        <f t="shared" si="4"/>
        <v>0</v>
      </c>
      <c r="L8" s="29">
        <f t="shared" si="4"/>
        <v>0.06</v>
      </c>
      <c r="M8" s="29">
        <f>IF(M7=0,0,M7/$G7)</f>
        <v>0.42</v>
      </c>
      <c r="N8" s="228"/>
      <c r="O8" s="29">
        <f>IF(O7=0,0,O7/$G7)</f>
        <v>0.9</v>
      </c>
      <c r="P8" s="29">
        <f>IF(P7=0,0,P7/$G7)</f>
        <v>0.06</v>
      </c>
      <c r="Q8" s="29">
        <f t="shared" ref="P8:Q10" si="5">IF(Q7=0,0,Q7/$G7)</f>
        <v>0.04</v>
      </c>
      <c r="R8" s="29">
        <f>IF(R7=0,0,R7/$F7)</f>
        <v>0.89673913043478259</v>
      </c>
      <c r="S8" s="29">
        <f>IF(S7=0,0,S7/$F7)</f>
        <v>4.8913043478260872E-2</v>
      </c>
      <c r="T8" s="39"/>
    </row>
    <row r="9" spans="1:20" ht="12" customHeight="1" x14ac:dyDescent="0.2">
      <c r="A9" s="159" t="s">
        <v>48</v>
      </c>
      <c r="B9" s="242" t="s">
        <v>47</v>
      </c>
      <c r="C9" s="243"/>
      <c r="D9" s="243"/>
      <c r="E9" s="244"/>
      <c r="F9" s="33">
        <f>SUM(G9,R9,S9)</f>
        <v>262</v>
      </c>
      <c r="G9" s="33">
        <f>SUM(O9:Q9)</f>
        <v>18</v>
      </c>
      <c r="H9" s="33">
        <v>6</v>
      </c>
      <c r="I9" s="33">
        <v>1</v>
      </c>
      <c r="J9" s="33">
        <v>0</v>
      </c>
      <c r="K9" s="33">
        <v>0</v>
      </c>
      <c r="L9" s="33">
        <v>0</v>
      </c>
      <c r="M9" s="33">
        <v>11</v>
      </c>
      <c r="N9" s="281">
        <v>4.1428571428571432</v>
      </c>
      <c r="O9" s="33">
        <v>16</v>
      </c>
      <c r="P9" s="33">
        <v>2</v>
      </c>
      <c r="Q9" s="33">
        <v>0</v>
      </c>
      <c r="R9" s="33">
        <v>232</v>
      </c>
      <c r="S9" s="33">
        <v>12</v>
      </c>
      <c r="T9" s="46"/>
    </row>
    <row r="10" spans="1:20" ht="12" customHeight="1" x14ac:dyDescent="0.2">
      <c r="A10" s="160"/>
      <c r="B10" s="245"/>
      <c r="C10" s="246"/>
      <c r="D10" s="246"/>
      <c r="E10" s="247"/>
      <c r="F10" s="36">
        <f>SUM(G10,R10,S10)</f>
        <v>1</v>
      </c>
      <c r="G10" s="29">
        <f>IF(G9=0,0,G9/$F9)</f>
        <v>6.8702290076335881E-2</v>
      </c>
      <c r="H10" s="29">
        <f t="shared" ref="H10:M10" si="6">IF(H9=0,0,H9/$G9)</f>
        <v>0.33333333333333331</v>
      </c>
      <c r="I10" s="29">
        <f t="shared" si="6"/>
        <v>5.5555555555555552E-2</v>
      </c>
      <c r="J10" s="29">
        <f t="shared" si="6"/>
        <v>0</v>
      </c>
      <c r="K10" s="29">
        <f t="shared" si="6"/>
        <v>0</v>
      </c>
      <c r="L10" s="29">
        <f t="shared" si="6"/>
        <v>0</v>
      </c>
      <c r="M10" s="29">
        <f t="shared" si="6"/>
        <v>0.61111111111111116</v>
      </c>
      <c r="N10" s="228"/>
      <c r="O10" s="29">
        <f>IF(O9=0,0,O9/$G9)</f>
        <v>0.88888888888888884</v>
      </c>
      <c r="P10" s="29">
        <f t="shared" si="5"/>
        <v>0.1111111111111111</v>
      </c>
      <c r="Q10" s="29">
        <f t="shared" si="5"/>
        <v>0</v>
      </c>
      <c r="R10" s="29">
        <f>IF(R9=0,0,R9/$F9)</f>
        <v>0.8854961832061069</v>
      </c>
      <c r="S10" s="29">
        <f>IF(S9=0,0,S9/$F9)</f>
        <v>4.5801526717557252E-2</v>
      </c>
      <c r="T10" s="39"/>
    </row>
    <row r="11" spans="1:20" ht="12" customHeight="1" x14ac:dyDescent="0.2">
      <c r="A11" s="160"/>
      <c r="B11" s="242" t="s">
        <v>46</v>
      </c>
      <c r="C11" s="243"/>
      <c r="D11" s="243"/>
      <c r="E11" s="244"/>
      <c r="F11" s="33">
        <f t="shared" ref="F11:F18" si="7">SUM(G11,R11,S11)</f>
        <v>136</v>
      </c>
      <c r="G11" s="33">
        <f t="shared" ref="G11" si="8">SUM(O11:Q11)</f>
        <v>3</v>
      </c>
      <c r="H11" s="33">
        <v>3</v>
      </c>
      <c r="I11" s="33">
        <v>0</v>
      </c>
      <c r="J11" s="33">
        <v>0</v>
      </c>
      <c r="K11" s="33">
        <v>0</v>
      </c>
      <c r="L11" s="33">
        <v>0</v>
      </c>
      <c r="M11" s="33">
        <v>0</v>
      </c>
      <c r="N11" s="281">
        <v>2.3333333333333335</v>
      </c>
      <c r="O11" s="33">
        <v>2</v>
      </c>
      <c r="P11" s="33">
        <v>0</v>
      </c>
      <c r="Q11" s="33">
        <v>1</v>
      </c>
      <c r="R11" s="33">
        <v>128</v>
      </c>
      <c r="S11" s="33">
        <v>5</v>
      </c>
      <c r="T11" s="46"/>
    </row>
    <row r="12" spans="1:20" ht="12" customHeight="1" x14ac:dyDescent="0.2">
      <c r="A12" s="160"/>
      <c r="B12" s="245"/>
      <c r="C12" s="246"/>
      <c r="D12" s="246"/>
      <c r="E12" s="247"/>
      <c r="F12" s="36">
        <f t="shared" si="7"/>
        <v>1</v>
      </c>
      <c r="G12" s="29">
        <f t="shared" ref="G12" si="9">IF(G11=0,0,G11/$F11)</f>
        <v>2.2058823529411766E-2</v>
      </c>
      <c r="H12" s="29">
        <f t="shared" ref="H12" si="10">IF(H11=0,0,H11/$G11)</f>
        <v>1</v>
      </c>
      <c r="I12" s="29">
        <f t="shared" ref="I12" si="11">IF(I11=0,0,I11/$G11)</f>
        <v>0</v>
      </c>
      <c r="J12" s="29">
        <f t="shared" ref="J12" si="12">IF(J11=0,0,J11/$G11)</f>
        <v>0</v>
      </c>
      <c r="K12" s="29">
        <f t="shared" ref="K12" si="13">IF(K11=0,0,K11/$G11)</f>
        <v>0</v>
      </c>
      <c r="L12" s="29">
        <f t="shared" ref="L12" si="14">IF(L11=0,0,L11/$G11)</f>
        <v>0</v>
      </c>
      <c r="M12" s="29">
        <f t="shared" ref="M12" si="15">IF(M11=0,0,M11/$G11)</f>
        <v>0</v>
      </c>
      <c r="N12" s="228"/>
      <c r="O12" s="29">
        <f t="shared" ref="O12" si="16">IF(O11=0,0,O11/$G11)</f>
        <v>0.66666666666666663</v>
      </c>
      <c r="P12" s="29">
        <f t="shared" ref="P12" si="17">IF(P11=0,0,P11/$G11)</f>
        <v>0</v>
      </c>
      <c r="Q12" s="29">
        <f t="shared" ref="Q12" si="18">IF(Q11=0,0,Q11/$G11)</f>
        <v>0.33333333333333331</v>
      </c>
      <c r="R12" s="29">
        <f t="shared" ref="R12" si="19">IF(R11=0,0,R11/$F11)</f>
        <v>0.94117647058823528</v>
      </c>
      <c r="S12" s="29">
        <f t="shared" ref="S12" si="20">IF(S11=0,0,S11/$F11)</f>
        <v>3.6764705882352942E-2</v>
      </c>
      <c r="T12" s="39"/>
    </row>
    <row r="13" spans="1:20" ht="12" customHeight="1" x14ac:dyDescent="0.2">
      <c r="A13" s="160"/>
      <c r="B13" s="242" t="s">
        <v>45</v>
      </c>
      <c r="C13" s="243"/>
      <c r="D13" s="243"/>
      <c r="E13" s="244"/>
      <c r="F13" s="33">
        <f t="shared" si="7"/>
        <v>249</v>
      </c>
      <c r="G13" s="33">
        <f t="shared" ref="G13" si="21">SUM(O13:Q13)</f>
        <v>8</v>
      </c>
      <c r="H13" s="33">
        <v>6</v>
      </c>
      <c r="I13" s="33">
        <v>0</v>
      </c>
      <c r="J13" s="33">
        <v>1</v>
      </c>
      <c r="K13" s="33">
        <v>0</v>
      </c>
      <c r="L13" s="33">
        <v>0</v>
      </c>
      <c r="M13" s="33">
        <v>1</v>
      </c>
      <c r="N13" s="281">
        <v>5.4285714285714288</v>
      </c>
      <c r="O13" s="33">
        <v>8</v>
      </c>
      <c r="P13" s="33">
        <v>0</v>
      </c>
      <c r="Q13" s="33">
        <v>0</v>
      </c>
      <c r="R13" s="33">
        <v>230</v>
      </c>
      <c r="S13" s="33">
        <v>11</v>
      </c>
      <c r="T13" s="46"/>
    </row>
    <row r="14" spans="1:20" ht="12" customHeight="1" x14ac:dyDescent="0.2">
      <c r="A14" s="160"/>
      <c r="B14" s="245"/>
      <c r="C14" s="246"/>
      <c r="D14" s="246"/>
      <c r="E14" s="247"/>
      <c r="F14" s="36">
        <f t="shared" si="7"/>
        <v>1</v>
      </c>
      <c r="G14" s="29">
        <f t="shared" ref="G14" si="22">IF(G13=0,0,G13/$F13)</f>
        <v>3.2128514056224897E-2</v>
      </c>
      <c r="H14" s="29">
        <f t="shared" ref="H14" si="23">IF(H13=0,0,H13/$G13)</f>
        <v>0.75</v>
      </c>
      <c r="I14" s="29">
        <f t="shared" ref="I14" si="24">IF(I13=0,0,I13/$G13)</f>
        <v>0</v>
      </c>
      <c r="J14" s="29">
        <f t="shared" ref="J14" si="25">IF(J13=0,0,J13/$G13)</f>
        <v>0.125</v>
      </c>
      <c r="K14" s="29">
        <f t="shared" ref="K14" si="26">IF(K13=0,0,K13/$G13)</f>
        <v>0</v>
      </c>
      <c r="L14" s="29">
        <f t="shared" ref="L14" si="27">IF(L13=0,0,L13/$G13)</f>
        <v>0</v>
      </c>
      <c r="M14" s="29">
        <f t="shared" ref="M14" si="28">IF(M13=0,0,M13/$G13)</f>
        <v>0.125</v>
      </c>
      <c r="N14" s="228"/>
      <c r="O14" s="29">
        <f t="shared" ref="O14" si="29">IF(O13=0,0,O13/$G13)</f>
        <v>1</v>
      </c>
      <c r="P14" s="29">
        <f t="shared" ref="P14" si="30">IF(P13=0,0,P13/$G13)</f>
        <v>0</v>
      </c>
      <c r="Q14" s="29">
        <f t="shared" ref="Q14" si="31">IF(Q13=0,0,Q13/$G13)</f>
        <v>0</v>
      </c>
      <c r="R14" s="29">
        <f t="shared" ref="R14" si="32">IF(R13=0,0,R13/$F13)</f>
        <v>0.92369477911646591</v>
      </c>
      <c r="S14" s="29">
        <f t="shared" ref="S14" si="33">IF(S13=0,0,S13/$F13)</f>
        <v>4.4176706827309238E-2</v>
      </c>
      <c r="T14" s="39"/>
    </row>
    <row r="15" spans="1:20" ht="12" customHeight="1" x14ac:dyDescent="0.2">
      <c r="A15" s="160"/>
      <c r="B15" s="242" t="s">
        <v>44</v>
      </c>
      <c r="C15" s="243"/>
      <c r="D15" s="243"/>
      <c r="E15" s="244"/>
      <c r="F15" s="33">
        <f t="shared" si="7"/>
        <v>72</v>
      </c>
      <c r="G15" s="33">
        <f t="shared" ref="G15" si="34">SUM(O15:Q15)</f>
        <v>8</v>
      </c>
      <c r="H15" s="33">
        <v>1</v>
      </c>
      <c r="I15" s="33">
        <v>0</v>
      </c>
      <c r="J15" s="33">
        <v>0</v>
      </c>
      <c r="K15" s="33">
        <v>0</v>
      </c>
      <c r="L15" s="33">
        <v>1</v>
      </c>
      <c r="M15" s="33">
        <v>6</v>
      </c>
      <c r="N15" s="281">
        <v>17.5</v>
      </c>
      <c r="O15" s="33">
        <v>7</v>
      </c>
      <c r="P15" s="33">
        <v>1</v>
      </c>
      <c r="Q15" s="33">
        <v>0</v>
      </c>
      <c r="R15" s="33">
        <v>61</v>
      </c>
      <c r="S15" s="33">
        <v>3</v>
      </c>
      <c r="T15" s="46"/>
    </row>
    <row r="16" spans="1:20" ht="12" customHeight="1" x14ac:dyDescent="0.2">
      <c r="A16" s="160"/>
      <c r="B16" s="245"/>
      <c r="C16" s="246"/>
      <c r="D16" s="246"/>
      <c r="E16" s="247"/>
      <c r="F16" s="36">
        <f t="shared" si="7"/>
        <v>0.99999999999999989</v>
      </c>
      <c r="G16" s="29">
        <f t="shared" ref="G16" si="35">IF(G15=0,0,G15/$F15)</f>
        <v>0.1111111111111111</v>
      </c>
      <c r="H16" s="29">
        <f t="shared" ref="H16" si="36">IF(H15=0,0,H15/$G15)</f>
        <v>0.125</v>
      </c>
      <c r="I16" s="29">
        <f t="shared" ref="I16" si="37">IF(I15=0,0,I15/$G15)</f>
        <v>0</v>
      </c>
      <c r="J16" s="29">
        <f t="shared" ref="J16" si="38">IF(J15=0,0,J15/$G15)</f>
        <v>0</v>
      </c>
      <c r="K16" s="29">
        <f t="shared" ref="K16" si="39">IF(K15=0,0,K15/$G15)</f>
        <v>0</v>
      </c>
      <c r="L16" s="29">
        <f t="shared" ref="L16" si="40">IF(L15=0,0,L15/$G15)</f>
        <v>0.125</v>
      </c>
      <c r="M16" s="29">
        <f t="shared" ref="M16" si="41">IF(M15=0,0,M15/$G15)</f>
        <v>0.75</v>
      </c>
      <c r="N16" s="228"/>
      <c r="O16" s="29">
        <f t="shared" ref="O16" si="42">IF(O15=0,0,O15/$G15)</f>
        <v>0.875</v>
      </c>
      <c r="P16" s="29">
        <f t="shared" ref="P16" si="43">IF(P15=0,0,P15/$G15)</f>
        <v>0.125</v>
      </c>
      <c r="Q16" s="29">
        <f t="shared" ref="Q16" si="44">IF(Q15=0,0,Q15/$G15)</f>
        <v>0</v>
      </c>
      <c r="R16" s="29">
        <f t="shared" ref="R16" si="45">IF(R15=0,0,R15/$F15)</f>
        <v>0.84722222222222221</v>
      </c>
      <c r="S16" s="29">
        <f t="shared" ref="S16" si="46">IF(S15=0,0,S15/$F15)</f>
        <v>4.1666666666666664E-2</v>
      </c>
      <c r="T16" s="39"/>
    </row>
    <row r="17" spans="1:20" ht="12" customHeight="1" x14ac:dyDescent="0.2">
      <c r="A17" s="160"/>
      <c r="B17" s="242" t="s">
        <v>43</v>
      </c>
      <c r="C17" s="243"/>
      <c r="D17" s="243"/>
      <c r="E17" s="244"/>
      <c r="F17" s="33">
        <f t="shared" si="7"/>
        <v>201</v>
      </c>
      <c r="G17" s="33">
        <f t="shared" ref="G17" si="47">SUM(O17:Q17)</f>
        <v>13</v>
      </c>
      <c r="H17" s="33">
        <v>8</v>
      </c>
      <c r="I17" s="33">
        <v>0</v>
      </c>
      <c r="J17" s="33">
        <v>0</v>
      </c>
      <c r="K17" s="33">
        <v>0</v>
      </c>
      <c r="L17" s="33">
        <v>2</v>
      </c>
      <c r="M17" s="33">
        <v>3</v>
      </c>
      <c r="N17" s="281">
        <v>13</v>
      </c>
      <c r="O17" s="33">
        <v>12</v>
      </c>
      <c r="P17" s="33">
        <v>0</v>
      </c>
      <c r="Q17" s="33">
        <v>1</v>
      </c>
      <c r="R17" s="33">
        <v>174</v>
      </c>
      <c r="S17" s="33">
        <v>14</v>
      </c>
      <c r="T17" s="46"/>
    </row>
    <row r="18" spans="1:20" ht="12" customHeight="1" x14ac:dyDescent="0.2">
      <c r="A18" s="161"/>
      <c r="B18" s="245"/>
      <c r="C18" s="246"/>
      <c r="D18" s="246"/>
      <c r="E18" s="247"/>
      <c r="F18" s="36">
        <f t="shared" si="7"/>
        <v>1</v>
      </c>
      <c r="G18" s="29">
        <f t="shared" ref="G18" si="48">IF(G17=0,0,G17/$F17)</f>
        <v>6.4676616915422883E-2</v>
      </c>
      <c r="H18" s="29">
        <f t="shared" ref="H18:O18" si="49">IF(H17=0,0,H17/$G17)</f>
        <v>0.61538461538461542</v>
      </c>
      <c r="I18" s="29">
        <f t="shared" si="49"/>
        <v>0</v>
      </c>
      <c r="J18" s="29">
        <f t="shared" si="49"/>
        <v>0</v>
      </c>
      <c r="K18" s="29">
        <f t="shared" si="49"/>
        <v>0</v>
      </c>
      <c r="L18" s="29">
        <f t="shared" si="49"/>
        <v>0.15384615384615385</v>
      </c>
      <c r="M18" s="29">
        <f t="shared" si="49"/>
        <v>0.23076923076923078</v>
      </c>
      <c r="N18" s="228"/>
      <c r="O18" s="29">
        <f t="shared" si="49"/>
        <v>0.92307692307692313</v>
      </c>
      <c r="P18" s="29">
        <f t="shared" ref="P18" si="50">IF(P17=0,0,P17/$G17)</f>
        <v>0</v>
      </c>
      <c r="Q18" s="29">
        <f t="shared" ref="Q18" si="51">IF(Q17=0,0,Q17/$G17)</f>
        <v>7.6923076923076927E-2</v>
      </c>
      <c r="R18" s="29">
        <f t="shared" ref="R18:S18" si="52">IF(R17=0,0,R17/$F17)</f>
        <v>0.86567164179104472</v>
      </c>
      <c r="S18" s="29">
        <f t="shared" si="52"/>
        <v>6.965174129353234E-2</v>
      </c>
      <c r="T18" s="39"/>
    </row>
    <row r="19" spans="1:20"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13</v>
      </c>
      <c r="H19" s="33">
        <f>SUM(H21,H23,H25,H27,H29,H31,H33,H35,H37,H39,H41,H43,H45,H47,H49,H51,H53,H55,H57,H59,H61,H63,H65,H67)</f>
        <v>7</v>
      </c>
      <c r="I19" s="33">
        <f t="shared" ref="I19:S19" si="53">SUM(I21,I23,I25,I27,I29,I31,I33,I35,I37,I39,I41,I43,I45,I47,I49,I51,I53,I55,I57,I59,I61,I63,I65,I67)</f>
        <v>0</v>
      </c>
      <c r="J19" s="33">
        <f t="shared" si="53"/>
        <v>0</v>
      </c>
      <c r="K19" s="33">
        <f t="shared" si="53"/>
        <v>0</v>
      </c>
      <c r="L19" s="33">
        <f t="shared" si="53"/>
        <v>2</v>
      </c>
      <c r="M19" s="33">
        <f t="shared" si="53"/>
        <v>4</v>
      </c>
      <c r="N19" s="281">
        <v>13.666666666666666</v>
      </c>
      <c r="O19" s="33">
        <f t="shared" si="53"/>
        <v>11</v>
      </c>
      <c r="P19" s="33">
        <f t="shared" si="53"/>
        <v>1</v>
      </c>
      <c r="Q19" s="33">
        <f t="shared" si="53"/>
        <v>1</v>
      </c>
      <c r="R19" s="33">
        <f t="shared" si="53"/>
        <v>216</v>
      </c>
      <c r="S19" s="33">
        <f t="shared" si="53"/>
        <v>10</v>
      </c>
      <c r="T19" s="46"/>
    </row>
    <row r="20" spans="1:20" ht="12" customHeight="1" x14ac:dyDescent="0.2">
      <c r="A20" s="157"/>
      <c r="B20" s="157"/>
      <c r="C20" s="32"/>
      <c r="D20" s="232"/>
      <c r="E20" s="31"/>
      <c r="F20" s="36">
        <f t="shared" ref="F20:F22" si="54">SUM(G20,R20,S20)</f>
        <v>1</v>
      </c>
      <c r="G20" s="29">
        <f t="shared" ref="G20" si="55">IF(G19=0,0,G19/$F19)</f>
        <v>5.4393305439330547E-2</v>
      </c>
      <c r="H20" s="29">
        <f t="shared" ref="H20" si="56">IF(H19=0,0,H19/$G19)</f>
        <v>0.53846153846153844</v>
      </c>
      <c r="I20" s="29">
        <f t="shared" ref="I20" si="57">IF(I19=0,0,I19/$G19)</f>
        <v>0</v>
      </c>
      <c r="J20" s="29">
        <f t="shared" ref="J20" si="58">IF(J19=0,0,J19/$G19)</f>
        <v>0</v>
      </c>
      <c r="K20" s="29">
        <f t="shared" ref="K20" si="59">IF(K19=0,0,K19/$G19)</f>
        <v>0</v>
      </c>
      <c r="L20" s="29">
        <f t="shared" ref="L20" si="60">IF(L19=0,0,L19/$G19)</f>
        <v>0.15384615384615385</v>
      </c>
      <c r="M20" s="29">
        <f t="shared" ref="M20" si="61">IF(M19=0,0,M19/$G19)</f>
        <v>0.30769230769230771</v>
      </c>
      <c r="N20" s="228"/>
      <c r="O20" s="29">
        <f t="shared" ref="O20" si="62">IF(O19=0,0,O19/$G19)</f>
        <v>0.84615384615384615</v>
      </c>
      <c r="P20" s="29">
        <f t="shared" ref="P20" si="63">IF(P19=0,0,P19/$G19)</f>
        <v>7.6923076923076927E-2</v>
      </c>
      <c r="Q20" s="29">
        <f t="shared" ref="Q20" si="64">IF(Q19=0,0,Q19/$G19)</f>
        <v>7.6923076923076927E-2</v>
      </c>
      <c r="R20" s="29">
        <f t="shared" ref="R20" si="65">IF(R19=0,0,R19/$F19)</f>
        <v>0.90376569037656906</v>
      </c>
      <c r="S20" s="29">
        <f t="shared" ref="S20" si="66">IF(S19=0,0,S19/$F19)</f>
        <v>4.1841004184100417E-2</v>
      </c>
      <c r="T20" s="39"/>
    </row>
    <row r="21" spans="1:20" ht="12" customHeight="1" x14ac:dyDescent="0.2">
      <c r="A21" s="157"/>
      <c r="B21" s="157"/>
      <c r="C21" s="35"/>
      <c r="D21" s="231" t="s">
        <v>40</v>
      </c>
      <c r="E21" s="34"/>
      <c r="F21" s="33">
        <f t="shared" si="54"/>
        <v>32</v>
      </c>
      <c r="G21" s="33">
        <f>SUM(O21:Q21)</f>
        <v>2</v>
      </c>
      <c r="H21" s="33">
        <v>1</v>
      </c>
      <c r="I21" s="33">
        <v>0</v>
      </c>
      <c r="J21" s="33">
        <v>0</v>
      </c>
      <c r="K21" s="33">
        <v>0</v>
      </c>
      <c r="L21" s="33">
        <v>0</v>
      </c>
      <c r="M21" s="33">
        <v>1</v>
      </c>
      <c r="N21" s="281">
        <v>5</v>
      </c>
      <c r="O21" s="33">
        <v>2</v>
      </c>
      <c r="P21" s="33">
        <v>0</v>
      </c>
      <c r="Q21" s="33">
        <v>0</v>
      </c>
      <c r="R21" s="33">
        <v>27</v>
      </c>
      <c r="S21" s="33">
        <v>3</v>
      </c>
      <c r="T21" s="46"/>
    </row>
    <row r="22" spans="1:20" ht="12" customHeight="1" x14ac:dyDescent="0.2">
      <c r="A22" s="157"/>
      <c r="B22" s="157"/>
      <c r="C22" s="32"/>
      <c r="D22" s="232"/>
      <c r="E22" s="31"/>
      <c r="F22" s="36">
        <f t="shared" si="54"/>
        <v>1</v>
      </c>
      <c r="G22" s="29">
        <f t="shared" ref="G22" si="67">IF(G21=0,0,G21/$F21)</f>
        <v>6.25E-2</v>
      </c>
      <c r="H22" s="29">
        <f t="shared" ref="H22" si="68">IF(H21=0,0,H21/$G21)</f>
        <v>0.5</v>
      </c>
      <c r="I22" s="29">
        <f t="shared" ref="I22" si="69">IF(I21=0,0,I21/$G21)</f>
        <v>0</v>
      </c>
      <c r="J22" s="29">
        <f t="shared" ref="J22" si="70">IF(J21=0,0,J21/$G21)</f>
        <v>0</v>
      </c>
      <c r="K22" s="29">
        <f t="shared" ref="K22" si="71">IF(K21=0,0,K21/$G21)</f>
        <v>0</v>
      </c>
      <c r="L22" s="29">
        <f t="shared" ref="L22" si="72">IF(L21=0,0,L21/$G21)</f>
        <v>0</v>
      </c>
      <c r="M22" s="29">
        <f t="shared" ref="M22" si="73">IF(M21=0,0,M21/$G21)</f>
        <v>0.5</v>
      </c>
      <c r="N22" s="228"/>
      <c r="O22" s="29">
        <f t="shared" ref="O22" si="74">IF(O21=0,0,O21/$G21)</f>
        <v>1</v>
      </c>
      <c r="P22" s="29">
        <f t="shared" ref="P22" si="75">IF(P21=0,0,P21/$G21)</f>
        <v>0</v>
      </c>
      <c r="Q22" s="29">
        <f t="shared" ref="Q22" si="76">IF(Q21=0,0,Q21/$G21)</f>
        <v>0</v>
      </c>
      <c r="R22" s="29">
        <f t="shared" ref="R22" si="77">IF(R21=0,0,R21/$F21)</f>
        <v>0.84375</v>
      </c>
      <c r="S22" s="29">
        <f t="shared" ref="S22" si="78">IF(S21=0,0,S21/$F21)</f>
        <v>9.375E-2</v>
      </c>
      <c r="T22" s="39"/>
    </row>
    <row r="23" spans="1:20" ht="12" customHeight="1" x14ac:dyDescent="0.2">
      <c r="A23" s="157"/>
      <c r="B23" s="157"/>
      <c r="C23" s="35"/>
      <c r="D23" s="231" t="s">
        <v>39</v>
      </c>
      <c r="E23" s="34"/>
      <c r="F23" s="33">
        <f t="shared" ref="F23:F86" si="79">SUM(G23,R23,S23)</f>
        <v>4</v>
      </c>
      <c r="G23" s="33">
        <f t="shared" ref="G23" si="80">SUM(O23:Q23)</f>
        <v>0</v>
      </c>
      <c r="H23" s="33">
        <v>0</v>
      </c>
      <c r="I23" s="33">
        <v>0</v>
      </c>
      <c r="J23" s="33">
        <v>0</v>
      </c>
      <c r="K23" s="33">
        <v>0</v>
      </c>
      <c r="L23" s="33">
        <v>0</v>
      </c>
      <c r="M23" s="33">
        <v>0</v>
      </c>
      <c r="N23" s="281" t="s">
        <v>562</v>
      </c>
      <c r="O23" s="33">
        <v>0</v>
      </c>
      <c r="P23" s="33">
        <v>0</v>
      </c>
      <c r="Q23" s="33">
        <v>0</v>
      </c>
      <c r="R23" s="33">
        <v>4</v>
      </c>
      <c r="S23" s="33">
        <v>0</v>
      </c>
      <c r="T23" s="46"/>
    </row>
    <row r="24" spans="1:20" ht="12" customHeight="1" x14ac:dyDescent="0.2">
      <c r="A24" s="157"/>
      <c r="B24" s="157"/>
      <c r="C24" s="32"/>
      <c r="D24" s="232"/>
      <c r="E24" s="31"/>
      <c r="F24" s="36">
        <f t="shared" si="79"/>
        <v>1</v>
      </c>
      <c r="G24" s="29">
        <f t="shared" ref="G24" si="81">IF(G23=0,0,G23/$F23)</f>
        <v>0</v>
      </c>
      <c r="H24" s="29">
        <f t="shared" ref="H24" si="82">IF(H23=0,0,H23/$G23)</f>
        <v>0</v>
      </c>
      <c r="I24" s="29">
        <f t="shared" ref="I24" si="83">IF(I23=0,0,I23/$G23)</f>
        <v>0</v>
      </c>
      <c r="J24" s="29">
        <f t="shared" ref="J24" si="84">IF(J23=0,0,J23/$G23)</f>
        <v>0</v>
      </c>
      <c r="K24" s="29">
        <f t="shared" ref="K24" si="85">IF(K23=0,0,K23/$G23)</f>
        <v>0</v>
      </c>
      <c r="L24" s="29">
        <f t="shared" ref="L24" si="86">IF(L23=0,0,L23/$G23)</f>
        <v>0</v>
      </c>
      <c r="M24" s="29">
        <f t="shared" ref="M24" si="87">IF(M23=0,0,M23/$G23)</f>
        <v>0</v>
      </c>
      <c r="N24" s="228"/>
      <c r="O24" s="29">
        <f t="shared" ref="O24" si="88">IF(O23=0,0,O23/$G23)</f>
        <v>0</v>
      </c>
      <c r="P24" s="29">
        <f t="shared" ref="P24" si="89">IF(P23=0,0,P23/$G23)</f>
        <v>0</v>
      </c>
      <c r="Q24" s="29">
        <f t="shared" ref="Q24" si="90">IF(Q23=0,0,Q23/$G23)</f>
        <v>0</v>
      </c>
      <c r="R24" s="29">
        <f t="shared" ref="R24" si="91">IF(R23=0,0,R23/$F23)</f>
        <v>1</v>
      </c>
      <c r="S24" s="29">
        <f t="shared" ref="S24" si="92">IF(S23=0,0,S23/$F23)</f>
        <v>0</v>
      </c>
      <c r="T24" s="39"/>
    </row>
    <row r="25" spans="1:20" ht="12" customHeight="1" x14ac:dyDescent="0.2">
      <c r="A25" s="157"/>
      <c r="B25" s="157"/>
      <c r="C25" s="35"/>
      <c r="D25" s="231" t="s">
        <v>38</v>
      </c>
      <c r="E25" s="34"/>
      <c r="F25" s="33">
        <f t="shared" si="79"/>
        <v>11</v>
      </c>
      <c r="G25" s="33">
        <f t="shared" ref="G25" si="93">SUM(O25:Q25)</f>
        <v>0</v>
      </c>
      <c r="H25" s="33">
        <v>0</v>
      </c>
      <c r="I25" s="33">
        <v>0</v>
      </c>
      <c r="J25" s="33">
        <v>0</v>
      </c>
      <c r="K25" s="33">
        <v>0</v>
      </c>
      <c r="L25" s="33">
        <v>0</v>
      </c>
      <c r="M25" s="33">
        <v>0</v>
      </c>
      <c r="N25" s="281" t="s">
        <v>562</v>
      </c>
      <c r="O25" s="33">
        <v>0</v>
      </c>
      <c r="P25" s="33">
        <v>0</v>
      </c>
      <c r="Q25" s="33">
        <v>0</v>
      </c>
      <c r="R25" s="33">
        <v>11</v>
      </c>
      <c r="S25" s="33">
        <v>0</v>
      </c>
      <c r="T25" s="46"/>
    </row>
    <row r="26" spans="1:20" ht="12" customHeight="1" x14ac:dyDescent="0.2">
      <c r="A26" s="157"/>
      <c r="B26" s="157"/>
      <c r="C26" s="32"/>
      <c r="D26" s="232"/>
      <c r="E26" s="31"/>
      <c r="F26" s="36">
        <f t="shared" si="79"/>
        <v>1</v>
      </c>
      <c r="G26" s="29">
        <f t="shared" ref="G26" si="94">IF(G25=0,0,G25/$F25)</f>
        <v>0</v>
      </c>
      <c r="H26" s="29">
        <f t="shared" ref="H26" si="95">IF(H25=0,0,H25/$G25)</f>
        <v>0</v>
      </c>
      <c r="I26" s="29">
        <f t="shared" ref="I26" si="96">IF(I25=0,0,I25/$G25)</f>
        <v>0</v>
      </c>
      <c r="J26" s="29">
        <f t="shared" ref="J26" si="97">IF(J25=0,0,J25/$G25)</f>
        <v>0</v>
      </c>
      <c r="K26" s="29">
        <f t="shared" ref="K26" si="98">IF(K25=0,0,K25/$G25)</f>
        <v>0</v>
      </c>
      <c r="L26" s="29">
        <f t="shared" ref="L26" si="99">IF(L25=0,0,L25/$G25)</f>
        <v>0</v>
      </c>
      <c r="M26" s="29">
        <f t="shared" ref="M26" si="100">IF(M25=0,0,M25/$G25)</f>
        <v>0</v>
      </c>
      <c r="N26" s="228"/>
      <c r="O26" s="29">
        <f t="shared" ref="O26" si="101">IF(O25=0,0,O25/$G25)</f>
        <v>0</v>
      </c>
      <c r="P26" s="29">
        <f t="shared" ref="P26" si="102">IF(P25=0,0,P25/$G25)</f>
        <v>0</v>
      </c>
      <c r="Q26" s="29">
        <f t="shared" ref="Q26" si="103">IF(Q25=0,0,Q25/$G25)</f>
        <v>0</v>
      </c>
      <c r="R26" s="29">
        <f t="shared" ref="R26" si="104">IF(R25=0,0,R25/$F25)</f>
        <v>1</v>
      </c>
      <c r="S26" s="29">
        <f t="shared" ref="S26" si="105">IF(S25=0,0,S25/$F25)</f>
        <v>0</v>
      </c>
      <c r="T26" s="39"/>
    </row>
    <row r="27" spans="1:20" ht="12" customHeight="1" x14ac:dyDescent="0.2">
      <c r="A27" s="157"/>
      <c r="B27" s="157"/>
      <c r="C27" s="35"/>
      <c r="D27" s="231" t="s">
        <v>37</v>
      </c>
      <c r="E27" s="34"/>
      <c r="F27" s="33">
        <f t="shared" si="79"/>
        <v>2</v>
      </c>
      <c r="G27" s="33">
        <f t="shared" ref="G27" si="106">SUM(O27:Q27)</f>
        <v>0</v>
      </c>
      <c r="H27" s="33">
        <v>0</v>
      </c>
      <c r="I27" s="33">
        <v>0</v>
      </c>
      <c r="J27" s="33">
        <v>0</v>
      </c>
      <c r="K27" s="33">
        <v>0</v>
      </c>
      <c r="L27" s="33">
        <v>0</v>
      </c>
      <c r="M27" s="33">
        <v>0</v>
      </c>
      <c r="N27" s="281" t="s">
        <v>562</v>
      </c>
      <c r="O27" s="33">
        <v>0</v>
      </c>
      <c r="P27" s="33">
        <v>0</v>
      </c>
      <c r="Q27" s="33">
        <v>0</v>
      </c>
      <c r="R27" s="33">
        <v>2</v>
      </c>
      <c r="S27" s="33">
        <v>0</v>
      </c>
      <c r="T27" s="46"/>
    </row>
    <row r="28" spans="1:20" ht="12" customHeight="1" x14ac:dyDescent="0.2">
      <c r="A28" s="157"/>
      <c r="B28" s="157"/>
      <c r="C28" s="32"/>
      <c r="D28" s="232"/>
      <c r="E28" s="31"/>
      <c r="F28" s="36">
        <f t="shared" si="79"/>
        <v>1</v>
      </c>
      <c r="G28" s="29">
        <f t="shared" ref="G28" si="107">IF(G27=0,0,G27/$F27)</f>
        <v>0</v>
      </c>
      <c r="H28" s="29">
        <f t="shared" ref="H28" si="108">IF(H27=0,0,H27/$G27)</f>
        <v>0</v>
      </c>
      <c r="I28" s="29">
        <f t="shared" ref="I28" si="109">IF(I27=0,0,I27/$G27)</f>
        <v>0</v>
      </c>
      <c r="J28" s="29">
        <f t="shared" ref="J28" si="110">IF(J27=0,0,J27/$G27)</f>
        <v>0</v>
      </c>
      <c r="K28" s="29">
        <f t="shared" ref="K28" si="111">IF(K27=0,0,K27/$G27)</f>
        <v>0</v>
      </c>
      <c r="L28" s="29">
        <f t="shared" ref="L28" si="112">IF(L27=0,0,L27/$G27)</f>
        <v>0</v>
      </c>
      <c r="M28" s="29">
        <f t="shared" ref="M28" si="113">IF(M27=0,0,M27/$G27)</f>
        <v>0</v>
      </c>
      <c r="N28" s="228"/>
      <c r="O28" s="29">
        <f t="shared" ref="O28" si="114">IF(O27=0,0,O27/$G27)</f>
        <v>0</v>
      </c>
      <c r="P28" s="29">
        <f t="shared" ref="P28" si="115">IF(P27=0,0,P27/$G27)</f>
        <v>0</v>
      </c>
      <c r="Q28" s="29">
        <f t="shared" ref="Q28" si="116">IF(Q27=0,0,Q27/$G27)</f>
        <v>0</v>
      </c>
      <c r="R28" s="29">
        <f t="shared" ref="R28" si="117">IF(R27=0,0,R27/$F27)</f>
        <v>1</v>
      </c>
      <c r="S28" s="29">
        <f t="shared" ref="S28" si="118">IF(S27=0,0,S27/$F27)</f>
        <v>0</v>
      </c>
      <c r="T28" s="39"/>
    </row>
    <row r="29" spans="1:20" ht="12" customHeight="1" x14ac:dyDescent="0.2">
      <c r="A29" s="157"/>
      <c r="B29" s="157"/>
      <c r="C29" s="35"/>
      <c r="D29" s="231" t="s">
        <v>36</v>
      </c>
      <c r="E29" s="34"/>
      <c r="F29" s="33">
        <f t="shared" si="79"/>
        <v>6</v>
      </c>
      <c r="G29" s="33">
        <f t="shared" ref="G29" si="119">SUM(O29:Q29)</f>
        <v>0</v>
      </c>
      <c r="H29" s="33">
        <v>0</v>
      </c>
      <c r="I29" s="33">
        <v>0</v>
      </c>
      <c r="J29" s="33">
        <v>0</v>
      </c>
      <c r="K29" s="33">
        <v>0</v>
      </c>
      <c r="L29" s="33">
        <v>0</v>
      </c>
      <c r="M29" s="33">
        <v>0</v>
      </c>
      <c r="N29" s="281" t="s">
        <v>562</v>
      </c>
      <c r="O29" s="33">
        <v>0</v>
      </c>
      <c r="P29" s="33">
        <v>0</v>
      </c>
      <c r="Q29" s="33">
        <v>0</v>
      </c>
      <c r="R29" s="33">
        <v>6</v>
      </c>
      <c r="S29" s="33">
        <v>0</v>
      </c>
      <c r="T29" s="46"/>
    </row>
    <row r="30" spans="1:20" ht="12" customHeight="1" x14ac:dyDescent="0.2">
      <c r="A30" s="157"/>
      <c r="B30" s="157"/>
      <c r="C30" s="32"/>
      <c r="D30" s="232"/>
      <c r="E30" s="31"/>
      <c r="F30" s="36">
        <f t="shared" si="79"/>
        <v>1</v>
      </c>
      <c r="G30" s="29">
        <f t="shared" ref="G30" si="120">IF(G29=0,0,G29/$F29)</f>
        <v>0</v>
      </c>
      <c r="H30" s="29">
        <f t="shared" ref="H30" si="121">IF(H29=0,0,H29/$G29)</f>
        <v>0</v>
      </c>
      <c r="I30" s="29">
        <f t="shared" ref="I30" si="122">IF(I29=0,0,I29/$G29)</f>
        <v>0</v>
      </c>
      <c r="J30" s="29">
        <f t="shared" ref="J30" si="123">IF(J29=0,0,J29/$G29)</f>
        <v>0</v>
      </c>
      <c r="K30" s="29">
        <f t="shared" ref="K30" si="124">IF(K29=0,0,K29/$G29)</f>
        <v>0</v>
      </c>
      <c r="L30" s="29">
        <f t="shared" ref="L30" si="125">IF(L29=0,0,L29/$G29)</f>
        <v>0</v>
      </c>
      <c r="M30" s="29">
        <f t="shared" ref="M30" si="126">IF(M29=0,0,M29/$G29)</f>
        <v>0</v>
      </c>
      <c r="N30" s="228"/>
      <c r="O30" s="29">
        <f t="shared" ref="O30" si="127">IF(O29=0,0,O29/$G29)</f>
        <v>0</v>
      </c>
      <c r="P30" s="29">
        <f t="shared" ref="P30" si="128">IF(P29=0,0,P29/$G29)</f>
        <v>0</v>
      </c>
      <c r="Q30" s="29">
        <f t="shared" ref="Q30" si="129">IF(Q29=0,0,Q29/$G29)</f>
        <v>0</v>
      </c>
      <c r="R30" s="29">
        <f t="shared" ref="R30" si="130">IF(R29=0,0,R29/$F29)</f>
        <v>1</v>
      </c>
      <c r="S30" s="29">
        <f t="shared" ref="S30" si="131">IF(S29=0,0,S29/$F29)</f>
        <v>0</v>
      </c>
      <c r="T30" s="39"/>
    </row>
    <row r="31" spans="1:20" ht="12" customHeight="1" x14ac:dyDescent="0.2">
      <c r="A31" s="157"/>
      <c r="B31" s="157"/>
      <c r="C31" s="35"/>
      <c r="D31" s="231" t="s">
        <v>35</v>
      </c>
      <c r="E31" s="34"/>
      <c r="F31" s="33">
        <f t="shared" si="79"/>
        <v>1</v>
      </c>
      <c r="G31" s="33">
        <f t="shared" ref="G31" si="132">SUM(O31:Q31)</f>
        <v>0</v>
      </c>
      <c r="H31" s="33">
        <v>0</v>
      </c>
      <c r="I31" s="33">
        <v>0</v>
      </c>
      <c r="J31" s="33">
        <v>0</v>
      </c>
      <c r="K31" s="33">
        <v>0</v>
      </c>
      <c r="L31" s="33">
        <v>0</v>
      </c>
      <c r="M31" s="33">
        <v>0</v>
      </c>
      <c r="N31" s="281" t="s">
        <v>562</v>
      </c>
      <c r="O31" s="33">
        <v>0</v>
      </c>
      <c r="P31" s="33">
        <v>0</v>
      </c>
      <c r="Q31" s="33">
        <v>0</v>
      </c>
      <c r="R31" s="33">
        <v>1</v>
      </c>
      <c r="S31" s="33">
        <v>0</v>
      </c>
      <c r="T31" s="46"/>
    </row>
    <row r="32" spans="1:20" ht="12" customHeight="1" x14ac:dyDescent="0.2">
      <c r="A32" s="157"/>
      <c r="B32" s="157"/>
      <c r="C32" s="32"/>
      <c r="D32" s="232"/>
      <c r="E32" s="31"/>
      <c r="F32" s="36">
        <f t="shared" si="79"/>
        <v>1</v>
      </c>
      <c r="G32" s="29">
        <f t="shared" ref="G32" si="133">IF(G31=0,0,G31/$F31)</f>
        <v>0</v>
      </c>
      <c r="H32" s="29">
        <f t="shared" ref="H32" si="134">IF(H31=0,0,H31/$G31)</f>
        <v>0</v>
      </c>
      <c r="I32" s="29">
        <f t="shared" ref="I32" si="135">IF(I31=0,0,I31/$G31)</f>
        <v>0</v>
      </c>
      <c r="J32" s="29">
        <f t="shared" ref="J32" si="136">IF(J31=0,0,J31/$G31)</f>
        <v>0</v>
      </c>
      <c r="K32" s="29">
        <f t="shared" ref="K32" si="137">IF(K31=0,0,K31/$G31)</f>
        <v>0</v>
      </c>
      <c r="L32" s="29">
        <f t="shared" ref="L32" si="138">IF(L31=0,0,L31/$G31)</f>
        <v>0</v>
      </c>
      <c r="M32" s="29">
        <f t="shared" ref="M32" si="139">IF(M31=0,0,M31/$G31)</f>
        <v>0</v>
      </c>
      <c r="N32" s="228"/>
      <c r="O32" s="29">
        <f t="shared" ref="O32" si="140">IF(O31=0,0,O31/$G31)</f>
        <v>0</v>
      </c>
      <c r="P32" s="29">
        <f t="shared" ref="P32" si="141">IF(P31=0,0,P31/$G31)</f>
        <v>0</v>
      </c>
      <c r="Q32" s="29">
        <f t="shared" ref="Q32" si="142">IF(Q31=0,0,Q31/$G31)</f>
        <v>0</v>
      </c>
      <c r="R32" s="29">
        <f t="shared" ref="R32" si="143">IF(R31=0,0,R31/$F31)</f>
        <v>1</v>
      </c>
      <c r="S32" s="29">
        <f t="shared" ref="S32" si="144">IF(S31=0,0,S31/$F31)</f>
        <v>0</v>
      </c>
      <c r="T32" s="39"/>
    </row>
    <row r="33" spans="1:20" ht="12" customHeight="1" x14ac:dyDescent="0.2">
      <c r="A33" s="157"/>
      <c r="B33" s="157"/>
      <c r="C33" s="35"/>
      <c r="D33" s="231" t="s">
        <v>34</v>
      </c>
      <c r="E33" s="34"/>
      <c r="F33" s="33">
        <f t="shared" si="79"/>
        <v>8</v>
      </c>
      <c r="G33" s="33">
        <f t="shared" ref="G33" si="145">SUM(O33:Q33)</f>
        <v>0</v>
      </c>
      <c r="H33" s="33">
        <v>0</v>
      </c>
      <c r="I33" s="33">
        <v>0</v>
      </c>
      <c r="J33" s="33">
        <v>0</v>
      </c>
      <c r="K33" s="33">
        <v>0</v>
      </c>
      <c r="L33" s="33">
        <v>0</v>
      </c>
      <c r="M33" s="33">
        <v>0</v>
      </c>
      <c r="N33" s="281" t="s">
        <v>562</v>
      </c>
      <c r="O33" s="33">
        <v>0</v>
      </c>
      <c r="P33" s="33">
        <v>0</v>
      </c>
      <c r="Q33" s="33">
        <v>0</v>
      </c>
      <c r="R33" s="33">
        <v>8</v>
      </c>
      <c r="S33" s="33">
        <v>0</v>
      </c>
      <c r="T33" s="46"/>
    </row>
    <row r="34" spans="1:20" ht="12" customHeight="1" x14ac:dyDescent="0.2">
      <c r="A34" s="157"/>
      <c r="B34" s="157"/>
      <c r="C34" s="32"/>
      <c r="D34" s="232"/>
      <c r="E34" s="31"/>
      <c r="F34" s="36">
        <f t="shared" si="79"/>
        <v>1</v>
      </c>
      <c r="G34" s="29">
        <f t="shared" ref="G34" si="146">IF(G33=0,0,G33/$F33)</f>
        <v>0</v>
      </c>
      <c r="H34" s="29">
        <f t="shared" ref="H34" si="147">IF(H33=0,0,H33/$G33)</f>
        <v>0</v>
      </c>
      <c r="I34" s="29">
        <f t="shared" ref="I34" si="148">IF(I33=0,0,I33/$G33)</f>
        <v>0</v>
      </c>
      <c r="J34" s="29">
        <f t="shared" ref="J34" si="149">IF(J33=0,0,J33/$G33)</f>
        <v>0</v>
      </c>
      <c r="K34" s="29">
        <f t="shared" ref="K34" si="150">IF(K33=0,0,K33/$G33)</f>
        <v>0</v>
      </c>
      <c r="L34" s="29">
        <f t="shared" ref="L34" si="151">IF(L33=0,0,L33/$G33)</f>
        <v>0</v>
      </c>
      <c r="M34" s="29">
        <f t="shared" ref="M34" si="152">IF(M33=0,0,M33/$G33)</f>
        <v>0</v>
      </c>
      <c r="N34" s="228"/>
      <c r="O34" s="29">
        <f t="shared" ref="O34" si="153">IF(O33=0,0,O33/$G33)</f>
        <v>0</v>
      </c>
      <c r="P34" s="29">
        <f t="shared" ref="P34" si="154">IF(P33=0,0,P33/$G33)</f>
        <v>0</v>
      </c>
      <c r="Q34" s="29">
        <f t="shared" ref="Q34" si="155">IF(Q33=0,0,Q33/$G33)</f>
        <v>0</v>
      </c>
      <c r="R34" s="29">
        <f t="shared" ref="R34" si="156">IF(R33=0,0,R33/$F33)</f>
        <v>1</v>
      </c>
      <c r="S34" s="29">
        <f t="shared" ref="S34" si="157">IF(S33=0,0,S33/$F33)</f>
        <v>0</v>
      </c>
      <c r="T34" s="39"/>
    </row>
    <row r="35" spans="1:20" ht="12" customHeight="1" x14ac:dyDescent="0.2">
      <c r="A35" s="157"/>
      <c r="B35" s="157"/>
      <c r="C35" s="35"/>
      <c r="D35" s="231" t="s">
        <v>33</v>
      </c>
      <c r="E35" s="34"/>
      <c r="F35" s="33">
        <f t="shared" si="79"/>
        <v>7</v>
      </c>
      <c r="G35" s="33">
        <f t="shared" ref="G35" si="158">SUM(O35:Q35)</f>
        <v>2</v>
      </c>
      <c r="H35" s="33">
        <v>2</v>
      </c>
      <c r="I35" s="33">
        <v>0</v>
      </c>
      <c r="J35" s="33">
        <v>0</v>
      </c>
      <c r="K35" s="33">
        <v>0</v>
      </c>
      <c r="L35" s="33">
        <v>0</v>
      </c>
      <c r="M35" s="33">
        <v>0</v>
      </c>
      <c r="N35" s="281">
        <v>4</v>
      </c>
      <c r="O35" s="33">
        <v>2</v>
      </c>
      <c r="P35" s="33">
        <v>0</v>
      </c>
      <c r="Q35" s="33">
        <v>0</v>
      </c>
      <c r="R35" s="33">
        <v>5</v>
      </c>
      <c r="S35" s="33">
        <v>0</v>
      </c>
      <c r="T35" s="46"/>
    </row>
    <row r="36" spans="1:20" ht="12" customHeight="1" x14ac:dyDescent="0.2">
      <c r="A36" s="157"/>
      <c r="B36" s="157"/>
      <c r="C36" s="32"/>
      <c r="D36" s="232"/>
      <c r="E36" s="31"/>
      <c r="F36" s="36">
        <f t="shared" si="79"/>
        <v>1</v>
      </c>
      <c r="G36" s="29">
        <f t="shared" ref="G36" si="159">IF(G35=0,0,G35/$F35)</f>
        <v>0.2857142857142857</v>
      </c>
      <c r="H36" s="29">
        <f t="shared" ref="H36" si="160">IF(H35=0,0,H35/$G35)</f>
        <v>1</v>
      </c>
      <c r="I36" s="29">
        <f t="shared" ref="I36" si="161">IF(I35=0,0,I35/$G35)</f>
        <v>0</v>
      </c>
      <c r="J36" s="29">
        <f t="shared" ref="J36" si="162">IF(J35=0,0,J35/$G35)</f>
        <v>0</v>
      </c>
      <c r="K36" s="29">
        <f t="shared" ref="K36" si="163">IF(K35=0,0,K35/$G35)</f>
        <v>0</v>
      </c>
      <c r="L36" s="29">
        <f t="shared" ref="L36" si="164">IF(L35=0,0,L35/$G35)</f>
        <v>0</v>
      </c>
      <c r="M36" s="29">
        <f t="shared" ref="M36" si="165">IF(M35=0,0,M35/$G35)</f>
        <v>0</v>
      </c>
      <c r="N36" s="228"/>
      <c r="O36" s="29">
        <f t="shared" ref="O36" si="166">IF(O35=0,0,O35/$G35)</f>
        <v>1</v>
      </c>
      <c r="P36" s="29">
        <f t="shared" ref="P36" si="167">IF(P35=0,0,P35/$G35)</f>
        <v>0</v>
      </c>
      <c r="Q36" s="29">
        <f t="shared" ref="Q36" si="168">IF(Q35=0,0,Q35/$G35)</f>
        <v>0</v>
      </c>
      <c r="R36" s="29">
        <f t="shared" ref="R36" si="169">IF(R35=0,0,R35/$F35)</f>
        <v>0.7142857142857143</v>
      </c>
      <c r="S36" s="29">
        <f t="shared" ref="S36" si="170">IF(S35=0,0,S35/$F35)</f>
        <v>0</v>
      </c>
      <c r="T36" s="39"/>
    </row>
    <row r="37" spans="1:20" ht="12" customHeight="1" x14ac:dyDescent="0.2">
      <c r="A37" s="157"/>
      <c r="B37" s="157"/>
      <c r="C37" s="35"/>
      <c r="D37" s="231" t="s">
        <v>32</v>
      </c>
      <c r="E37" s="34"/>
      <c r="F37" s="33">
        <f t="shared" si="79"/>
        <v>1</v>
      </c>
      <c r="G37" s="33">
        <f t="shared" ref="G37" si="171">SUM(O37:Q37)</f>
        <v>0</v>
      </c>
      <c r="H37" s="33">
        <v>0</v>
      </c>
      <c r="I37" s="33">
        <v>0</v>
      </c>
      <c r="J37" s="33">
        <v>0</v>
      </c>
      <c r="K37" s="33">
        <v>0</v>
      </c>
      <c r="L37" s="33">
        <v>0</v>
      </c>
      <c r="M37" s="33">
        <v>0</v>
      </c>
      <c r="N37" s="281" t="s">
        <v>562</v>
      </c>
      <c r="O37" s="33">
        <v>0</v>
      </c>
      <c r="P37" s="33">
        <v>0</v>
      </c>
      <c r="Q37" s="33">
        <v>0</v>
      </c>
      <c r="R37" s="33">
        <v>1</v>
      </c>
      <c r="S37" s="33">
        <v>0</v>
      </c>
      <c r="T37" s="46"/>
    </row>
    <row r="38" spans="1:20" ht="12" customHeight="1" x14ac:dyDescent="0.2">
      <c r="A38" s="157"/>
      <c r="B38" s="157"/>
      <c r="C38" s="32"/>
      <c r="D38" s="232"/>
      <c r="E38" s="31"/>
      <c r="F38" s="36">
        <f t="shared" si="79"/>
        <v>1</v>
      </c>
      <c r="G38" s="29">
        <f t="shared" ref="G38" si="172">IF(G37=0,0,G37/$F37)</f>
        <v>0</v>
      </c>
      <c r="H38" s="29">
        <f t="shared" ref="H38" si="173">IF(H37=0,0,H37/$G37)</f>
        <v>0</v>
      </c>
      <c r="I38" s="29">
        <f t="shared" ref="I38" si="174">IF(I37=0,0,I37/$G37)</f>
        <v>0</v>
      </c>
      <c r="J38" s="29">
        <f t="shared" ref="J38" si="175">IF(J37=0,0,J37/$G37)</f>
        <v>0</v>
      </c>
      <c r="K38" s="29">
        <f t="shared" ref="K38" si="176">IF(K37=0,0,K37/$G37)</f>
        <v>0</v>
      </c>
      <c r="L38" s="29">
        <f t="shared" ref="L38" si="177">IF(L37=0,0,L37/$G37)</f>
        <v>0</v>
      </c>
      <c r="M38" s="29">
        <f t="shared" ref="M38" si="178">IF(M37=0,0,M37/$G37)</f>
        <v>0</v>
      </c>
      <c r="N38" s="228"/>
      <c r="O38" s="29">
        <f t="shared" ref="O38" si="179">IF(O37=0,0,O37/$G37)</f>
        <v>0</v>
      </c>
      <c r="P38" s="29">
        <f t="shared" ref="P38" si="180">IF(P37=0,0,P37/$G37)</f>
        <v>0</v>
      </c>
      <c r="Q38" s="29">
        <f t="shared" ref="Q38" si="181">IF(Q37=0,0,Q37/$G37)</f>
        <v>0</v>
      </c>
      <c r="R38" s="29">
        <f t="shared" ref="R38" si="182">IF(R37=0,0,R37/$F37)</f>
        <v>1</v>
      </c>
      <c r="S38" s="29">
        <f t="shared" ref="S38" si="183">IF(S37=0,0,S37/$F37)</f>
        <v>0</v>
      </c>
      <c r="T38" s="39"/>
    </row>
    <row r="39" spans="1:20" ht="12" customHeight="1" x14ac:dyDescent="0.2">
      <c r="A39" s="157"/>
      <c r="B39" s="157"/>
      <c r="C39" s="35"/>
      <c r="D39" s="231" t="s">
        <v>31</v>
      </c>
      <c r="E39" s="34"/>
      <c r="F39" s="33">
        <f t="shared" si="79"/>
        <v>9</v>
      </c>
      <c r="G39" s="33">
        <f t="shared" ref="G39" si="184">SUM(O39:Q39)</f>
        <v>0</v>
      </c>
      <c r="H39" s="33">
        <v>0</v>
      </c>
      <c r="I39" s="33">
        <v>0</v>
      </c>
      <c r="J39" s="33">
        <v>0</v>
      </c>
      <c r="K39" s="33">
        <v>0</v>
      </c>
      <c r="L39" s="33">
        <v>0</v>
      </c>
      <c r="M39" s="33">
        <v>0</v>
      </c>
      <c r="N39" s="281" t="s">
        <v>562</v>
      </c>
      <c r="O39" s="33">
        <v>0</v>
      </c>
      <c r="P39" s="33">
        <v>0</v>
      </c>
      <c r="Q39" s="33">
        <v>0</v>
      </c>
      <c r="R39" s="33">
        <v>8</v>
      </c>
      <c r="S39" s="33">
        <v>1</v>
      </c>
      <c r="T39" s="46"/>
    </row>
    <row r="40" spans="1:20" ht="12" customHeight="1" x14ac:dyDescent="0.2">
      <c r="A40" s="157"/>
      <c r="B40" s="157"/>
      <c r="C40" s="32"/>
      <c r="D40" s="232"/>
      <c r="E40" s="31"/>
      <c r="F40" s="36">
        <f t="shared" si="79"/>
        <v>1</v>
      </c>
      <c r="G40" s="29">
        <f t="shared" ref="G40" si="185">IF(G39=0,0,G39/$F39)</f>
        <v>0</v>
      </c>
      <c r="H40" s="29">
        <f t="shared" ref="H40" si="186">IF(H39=0,0,H39/$G39)</f>
        <v>0</v>
      </c>
      <c r="I40" s="29">
        <f t="shared" ref="I40" si="187">IF(I39=0,0,I39/$G39)</f>
        <v>0</v>
      </c>
      <c r="J40" s="29">
        <f t="shared" ref="J40" si="188">IF(J39=0,0,J39/$G39)</f>
        <v>0</v>
      </c>
      <c r="K40" s="29">
        <f t="shared" ref="K40" si="189">IF(K39=0,0,K39/$G39)</f>
        <v>0</v>
      </c>
      <c r="L40" s="29">
        <f t="shared" ref="L40" si="190">IF(L39=0,0,L39/$G39)</f>
        <v>0</v>
      </c>
      <c r="M40" s="29">
        <f t="shared" ref="M40" si="191">IF(M39=0,0,M39/$G39)</f>
        <v>0</v>
      </c>
      <c r="N40" s="228"/>
      <c r="O40" s="29">
        <f t="shared" ref="O40" si="192">IF(O39=0,0,O39/$G39)</f>
        <v>0</v>
      </c>
      <c r="P40" s="29">
        <f t="shared" ref="P40" si="193">IF(P39=0,0,P39/$G39)</f>
        <v>0</v>
      </c>
      <c r="Q40" s="29">
        <f t="shared" ref="Q40" si="194">IF(Q39=0,0,Q39/$G39)</f>
        <v>0</v>
      </c>
      <c r="R40" s="29">
        <f t="shared" ref="R40" si="195">IF(R39=0,0,R39/$F39)</f>
        <v>0.88888888888888884</v>
      </c>
      <c r="S40" s="29">
        <f t="shared" ref="S40" si="196">IF(S39=0,0,S39/$F39)</f>
        <v>0.1111111111111111</v>
      </c>
      <c r="T40" s="39"/>
    </row>
    <row r="41" spans="1:20" ht="12" customHeight="1" x14ac:dyDescent="0.2">
      <c r="A41" s="157"/>
      <c r="B41" s="157"/>
      <c r="C41" s="35"/>
      <c r="D41" s="231" t="s">
        <v>30</v>
      </c>
      <c r="E41" s="34"/>
      <c r="F41" s="33">
        <f t="shared" si="79"/>
        <v>1</v>
      </c>
      <c r="G41" s="33">
        <f t="shared" ref="G41" si="197">SUM(O41:Q41)</f>
        <v>0</v>
      </c>
      <c r="H41" s="33">
        <v>0</v>
      </c>
      <c r="I41" s="33">
        <v>0</v>
      </c>
      <c r="J41" s="33">
        <v>0</v>
      </c>
      <c r="K41" s="33">
        <v>0</v>
      </c>
      <c r="L41" s="33">
        <v>0</v>
      </c>
      <c r="M41" s="33">
        <v>0</v>
      </c>
      <c r="N41" s="281" t="s">
        <v>562</v>
      </c>
      <c r="O41" s="33">
        <v>0</v>
      </c>
      <c r="P41" s="33">
        <v>0</v>
      </c>
      <c r="Q41" s="33">
        <v>0</v>
      </c>
      <c r="R41" s="33">
        <v>1</v>
      </c>
      <c r="S41" s="33">
        <v>0</v>
      </c>
      <c r="T41" s="46"/>
    </row>
    <row r="42" spans="1:20" ht="12" customHeight="1" x14ac:dyDescent="0.2">
      <c r="A42" s="157"/>
      <c r="B42" s="157"/>
      <c r="C42" s="32"/>
      <c r="D42" s="232"/>
      <c r="E42" s="31"/>
      <c r="F42" s="36">
        <f t="shared" si="79"/>
        <v>1</v>
      </c>
      <c r="G42" s="29">
        <f t="shared" ref="G42" si="198">IF(G41=0,0,G41/$F41)</f>
        <v>0</v>
      </c>
      <c r="H42" s="29">
        <f t="shared" ref="H42" si="199">IF(H41=0,0,H41/$G41)</f>
        <v>0</v>
      </c>
      <c r="I42" s="29">
        <f t="shared" ref="I42" si="200">IF(I41=0,0,I41/$G41)</f>
        <v>0</v>
      </c>
      <c r="J42" s="29">
        <f t="shared" ref="J42" si="201">IF(J41=0,0,J41/$G41)</f>
        <v>0</v>
      </c>
      <c r="K42" s="29">
        <f t="shared" ref="K42" si="202">IF(K41=0,0,K41/$G41)</f>
        <v>0</v>
      </c>
      <c r="L42" s="29">
        <f t="shared" ref="L42" si="203">IF(L41=0,0,L41/$G41)</f>
        <v>0</v>
      </c>
      <c r="M42" s="29">
        <f t="shared" ref="M42" si="204">IF(M41=0,0,M41/$G41)</f>
        <v>0</v>
      </c>
      <c r="N42" s="228"/>
      <c r="O42" s="29">
        <f t="shared" ref="O42" si="205">IF(O41=0,0,O41/$G41)</f>
        <v>0</v>
      </c>
      <c r="P42" s="29">
        <f t="shared" ref="P42" si="206">IF(P41=0,0,P41/$G41)</f>
        <v>0</v>
      </c>
      <c r="Q42" s="29">
        <f t="shared" ref="Q42" si="207">IF(Q41=0,0,Q41/$G41)</f>
        <v>0</v>
      </c>
      <c r="R42" s="29">
        <f t="shared" ref="R42" si="208">IF(R41=0,0,R41/$F41)</f>
        <v>1</v>
      </c>
      <c r="S42" s="29">
        <f t="shared" ref="S42" si="209">IF(S41=0,0,S41/$F41)</f>
        <v>0</v>
      </c>
      <c r="T42" s="39"/>
    </row>
    <row r="43" spans="1:20" ht="12" customHeight="1" x14ac:dyDescent="0.2">
      <c r="A43" s="157"/>
      <c r="B43" s="157"/>
      <c r="C43" s="35"/>
      <c r="D43" s="231" t="s">
        <v>29</v>
      </c>
      <c r="E43" s="34"/>
      <c r="F43" s="33">
        <f t="shared" si="79"/>
        <v>2</v>
      </c>
      <c r="G43" s="33">
        <f t="shared" ref="G43" si="210">SUM(O43:Q43)</f>
        <v>0</v>
      </c>
      <c r="H43" s="33">
        <v>0</v>
      </c>
      <c r="I43" s="33">
        <v>0</v>
      </c>
      <c r="J43" s="33">
        <v>0</v>
      </c>
      <c r="K43" s="33">
        <v>0</v>
      </c>
      <c r="L43" s="33">
        <v>0</v>
      </c>
      <c r="M43" s="33">
        <v>0</v>
      </c>
      <c r="N43" s="281" t="s">
        <v>562</v>
      </c>
      <c r="O43" s="33">
        <v>0</v>
      </c>
      <c r="P43" s="33">
        <v>0</v>
      </c>
      <c r="Q43" s="33">
        <v>0</v>
      </c>
      <c r="R43" s="33">
        <v>2</v>
      </c>
      <c r="S43" s="33">
        <v>0</v>
      </c>
      <c r="T43" s="46"/>
    </row>
    <row r="44" spans="1:20" ht="12" customHeight="1" x14ac:dyDescent="0.2">
      <c r="A44" s="157"/>
      <c r="B44" s="157"/>
      <c r="C44" s="32"/>
      <c r="D44" s="232"/>
      <c r="E44" s="31"/>
      <c r="F44" s="36">
        <f t="shared" si="79"/>
        <v>1</v>
      </c>
      <c r="G44" s="29">
        <f t="shared" ref="G44" si="211">IF(G43=0,0,G43/$F43)</f>
        <v>0</v>
      </c>
      <c r="H44" s="29">
        <f t="shared" ref="H44" si="212">IF(H43=0,0,H43/$G43)</f>
        <v>0</v>
      </c>
      <c r="I44" s="29">
        <f t="shared" ref="I44" si="213">IF(I43=0,0,I43/$G43)</f>
        <v>0</v>
      </c>
      <c r="J44" s="29">
        <f t="shared" ref="J44" si="214">IF(J43=0,0,J43/$G43)</f>
        <v>0</v>
      </c>
      <c r="K44" s="29">
        <f t="shared" ref="K44" si="215">IF(K43=0,0,K43/$G43)</f>
        <v>0</v>
      </c>
      <c r="L44" s="29">
        <f t="shared" ref="L44" si="216">IF(L43=0,0,L43/$G43)</f>
        <v>0</v>
      </c>
      <c r="M44" s="29">
        <f t="shared" ref="M44" si="217">IF(M43=0,0,M43/$G43)</f>
        <v>0</v>
      </c>
      <c r="N44" s="228"/>
      <c r="O44" s="29">
        <f t="shared" ref="O44" si="218">IF(O43=0,0,O43/$G43)</f>
        <v>0</v>
      </c>
      <c r="P44" s="29">
        <f t="shared" ref="P44" si="219">IF(P43=0,0,P43/$G43)</f>
        <v>0</v>
      </c>
      <c r="Q44" s="29">
        <f t="shared" ref="Q44" si="220">IF(Q43=0,0,Q43/$G43)</f>
        <v>0</v>
      </c>
      <c r="R44" s="29">
        <f t="shared" ref="R44" si="221">IF(R43=0,0,R43/$F43)</f>
        <v>1</v>
      </c>
      <c r="S44" s="29">
        <f t="shared" ref="S44" si="222">IF(S43=0,0,S43/$F43)</f>
        <v>0</v>
      </c>
      <c r="T44" s="39"/>
    </row>
    <row r="45" spans="1:20" ht="12" customHeight="1" x14ac:dyDescent="0.2">
      <c r="A45" s="157"/>
      <c r="B45" s="157"/>
      <c r="C45" s="35"/>
      <c r="D45" s="231" t="s">
        <v>28</v>
      </c>
      <c r="E45" s="34"/>
      <c r="F45" s="33">
        <f t="shared" si="79"/>
        <v>11</v>
      </c>
      <c r="G45" s="33">
        <f t="shared" ref="G45" si="223">SUM(O45:Q45)</f>
        <v>0</v>
      </c>
      <c r="H45" s="33">
        <v>0</v>
      </c>
      <c r="I45" s="33">
        <v>0</v>
      </c>
      <c r="J45" s="33">
        <v>0</v>
      </c>
      <c r="K45" s="33">
        <v>0</v>
      </c>
      <c r="L45" s="33">
        <v>0</v>
      </c>
      <c r="M45" s="33">
        <v>0</v>
      </c>
      <c r="N45" s="281" t="s">
        <v>562</v>
      </c>
      <c r="O45" s="33">
        <v>0</v>
      </c>
      <c r="P45" s="33">
        <v>0</v>
      </c>
      <c r="Q45" s="33">
        <v>0</v>
      </c>
      <c r="R45" s="33">
        <v>11</v>
      </c>
      <c r="S45" s="33">
        <v>0</v>
      </c>
      <c r="T45" s="46"/>
    </row>
    <row r="46" spans="1:20" ht="12" customHeight="1" x14ac:dyDescent="0.2">
      <c r="A46" s="157"/>
      <c r="B46" s="157"/>
      <c r="C46" s="32"/>
      <c r="D46" s="232"/>
      <c r="E46" s="31"/>
      <c r="F46" s="36">
        <f t="shared" si="79"/>
        <v>1</v>
      </c>
      <c r="G46" s="29">
        <f t="shared" ref="G46" si="224">IF(G45=0,0,G45/$F45)</f>
        <v>0</v>
      </c>
      <c r="H46" s="29">
        <f t="shared" ref="H46" si="225">IF(H45=0,0,H45/$G45)</f>
        <v>0</v>
      </c>
      <c r="I46" s="29">
        <f t="shared" ref="I46" si="226">IF(I45=0,0,I45/$G45)</f>
        <v>0</v>
      </c>
      <c r="J46" s="29">
        <f t="shared" ref="J46" si="227">IF(J45=0,0,J45/$G45)</f>
        <v>0</v>
      </c>
      <c r="K46" s="29">
        <f t="shared" ref="K46" si="228">IF(K45=0,0,K45/$G45)</f>
        <v>0</v>
      </c>
      <c r="L46" s="29">
        <f t="shared" ref="L46" si="229">IF(L45=0,0,L45/$G45)</f>
        <v>0</v>
      </c>
      <c r="M46" s="29">
        <f t="shared" ref="M46" si="230">IF(M45=0,0,M45/$G45)</f>
        <v>0</v>
      </c>
      <c r="N46" s="228"/>
      <c r="O46" s="29">
        <f t="shared" ref="O46" si="231">IF(O45=0,0,O45/$G45)</f>
        <v>0</v>
      </c>
      <c r="P46" s="29">
        <f t="shared" ref="P46" si="232">IF(P45=0,0,P45/$G45)</f>
        <v>0</v>
      </c>
      <c r="Q46" s="29">
        <f t="shared" ref="Q46" si="233">IF(Q45=0,0,Q45/$G45)</f>
        <v>0</v>
      </c>
      <c r="R46" s="29">
        <f t="shared" ref="R46" si="234">IF(R45=0,0,R45/$F45)</f>
        <v>1</v>
      </c>
      <c r="S46" s="29">
        <f t="shared" ref="S46" si="235">IF(S45=0,0,S45/$F45)</f>
        <v>0</v>
      </c>
      <c r="T46" s="39"/>
    </row>
    <row r="47" spans="1:20" ht="12" customHeight="1" x14ac:dyDescent="0.2">
      <c r="A47" s="157"/>
      <c r="B47" s="157"/>
      <c r="C47" s="35"/>
      <c r="D47" s="231" t="s">
        <v>27</v>
      </c>
      <c r="E47" s="34"/>
      <c r="F47" s="33">
        <f t="shared" si="79"/>
        <v>4</v>
      </c>
      <c r="G47" s="33">
        <f t="shared" ref="G47" si="236">SUM(O47:Q47)</f>
        <v>0</v>
      </c>
      <c r="H47" s="33">
        <v>0</v>
      </c>
      <c r="I47" s="33">
        <v>0</v>
      </c>
      <c r="J47" s="33">
        <v>0</v>
      </c>
      <c r="K47" s="33">
        <v>0</v>
      </c>
      <c r="L47" s="33">
        <v>0</v>
      </c>
      <c r="M47" s="33">
        <v>0</v>
      </c>
      <c r="N47" s="281" t="s">
        <v>562</v>
      </c>
      <c r="O47" s="33">
        <v>0</v>
      </c>
      <c r="P47" s="33">
        <v>0</v>
      </c>
      <c r="Q47" s="33">
        <v>0</v>
      </c>
      <c r="R47" s="33">
        <v>4</v>
      </c>
      <c r="S47" s="33">
        <v>0</v>
      </c>
      <c r="T47" s="46"/>
    </row>
    <row r="48" spans="1:20" ht="12" customHeight="1" x14ac:dyDescent="0.2">
      <c r="A48" s="157"/>
      <c r="B48" s="157"/>
      <c r="C48" s="32"/>
      <c r="D48" s="232"/>
      <c r="E48" s="31"/>
      <c r="F48" s="36">
        <f t="shared" si="79"/>
        <v>1</v>
      </c>
      <c r="G48" s="29">
        <f t="shared" ref="G48" si="237">IF(G47=0,0,G47/$F47)</f>
        <v>0</v>
      </c>
      <c r="H48" s="29">
        <f t="shared" ref="H48" si="238">IF(H47=0,0,H47/$G47)</f>
        <v>0</v>
      </c>
      <c r="I48" s="29">
        <f t="shared" ref="I48" si="239">IF(I47=0,0,I47/$G47)</f>
        <v>0</v>
      </c>
      <c r="J48" s="29">
        <f t="shared" ref="J48" si="240">IF(J47=0,0,J47/$G47)</f>
        <v>0</v>
      </c>
      <c r="K48" s="29">
        <f t="shared" ref="K48" si="241">IF(K47=0,0,K47/$G47)</f>
        <v>0</v>
      </c>
      <c r="L48" s="29">
        <f t="shared" ref="L48" si="242">IF(L47=0,0,L47/$G47)</f>
        <v>0</v>
      </c>
      <c r="M48" s="29">
        <f t="shared" ref="M48" si="243">IF(M47=0,0,M47/$G47)</f>
        <v>0</v>
      </c>
      <c r="N48" s="228"/>
      <c r="O48" s="29">
        <f t="shared" ref="O48" si="244">IF(O47=0,0,O47/$G47)</f>
        <v>0</v>
      </c>
      <c r="P48" s="29">
        <f t="shared" ref="P48" si="245">IF(P47=0,0,P47/$G47)</f>
        <v>0</v>
      </c>
      <c r="Q48" s="29">
        <f t="shared" ref="Q48" si="246">IF(Q47=0,0,Q47/$G47)</f>
        <v>0</v>
      </c>
      <c r="R48" s="29">
        <f t="shared" ref="R48" si="247">IF(R47=0,0,R47/$F47)</f>
        <v>1</v>
      </c>
      <c r="S48" s="29">
        <f t="shared" ref="S48" si="248">IF(S47=0,0,S47/$F47)</f>
        <v>0</v>
      </c>
      <c r="T48" s="39"/>
    </row>
    <row r="49" spans="1:20" ht="12" customHeight="1" x14ac:dyDescent="0.2">
      <c r="A49" s="157"/>
      <c r="B49" s="157"/>
      <c r="C49" s="35"/>
      <c r="D49" s="231" t="s">
        <v>26</v>
      </c>
      <c r="E49" s="34"/>
      <c r="F49" s="33">
        <f t="shared" si="79"/>
        <v>5</v>
      </c>
      <c r="G49" s="33">
        <f t="shared" ref="G49" si="249">SUM(O49:Q49)</f>
        <v>0</v>
      </c>
      <c r="H49" s="33">
        <v>0</v>
      </c>
      <c r="I49" s="33">
        <v>0</v>
      </c>
      <c r="J49" s="33">
        <v>0</v>
      </c>
      <c r="K49" s="33">
        <v>0</v>
      </c>
      <c r="L49" s="33">
        <v>0</v>
      </c>
      <c r="M49" s="33">
        <v>0</v>
      </c>
      <c r="N49" s="281" t="s">
        <v>562</v>
      </c>
      <c r="O49" s="33">
        <v>0</v>
      </c>
      <c r="P49" s="33">
        <v>0</v>
      </c>
      <c r="Q49" s="33">
        <v>0</v>
      </c>
      <c r="R49" s="33">
        <v>5</v>
      </c>
      <c r="S49" s="33">
        <v>0</v>
      </c>
      <c r="T49" s="46"/>
    </row>
    <row r="50" spans="1:20" ht="12" customHeight="1" x14ac:dyDescent="0.2">
      <c r="A50" s="157"/>
      <c r="B50" s="157"/>
      <c r="C50" s="32"/>
      <c r="D50" s="232"/>
      <c r="E50" s="31"/>
      <c r="F50" s="36">
        <f t="shared" si="79"/>
        <v>1</v>
      </c>
      <c r="G50" s="29">
        <f t="shared" ref="G50" si="250">IF(G49=0,0,G49/$F49)</f>
        <v>0</v>
      </c>
      <c r="H50" s="29">
        <f t="shared" ref="H50" si="251">IF(H49=0,0,H49/$G49)</f>
        <v>0</v>
      </c>
      <c r="I50" s="29">
        <f t="shared" ref="I50" si="252">IF(I49=0,0,I49/$G49)</f>
        <v>0</v>
      </c>
      <c r="J50" s="29">
        <f t="shared" ref="J50" si="253">IF(J49=0,0,J49/$G49)</f>
        <v>0</v>
      </c>
      <c r="K50" s="29">
        <f t="shared" ref="K50" si="254">IF(K49=0,0,K49/$G49)</f>
        <v>0</v>
      </c>
      <c r="L50" s="29">
        <f t="shared" ref="L50" si="255">IF(L49=0,0,L49/$G49)</f>
        <v>0</v>
      </c>
      <c r="M50" s="29">
        <f t="shared" ref="M50" si="256">IF(M49=0,0,M49/$G49)</f>
        <v>0</v>
      </c>
      <c r="N50" s="228"/>
      <c r="O50" s="29">
        <f t="shared" ref="O50" si="257">IF(O49=0,0,O49/$G49)</f>
        <v>0</v>
      </c>
      <c r="P50" s="29">
        <f t="shared" ref="P50" si="258">IF(P49=0,0,P49/$G49)</f>
        <v>0</v>
      </c>
      <c r="Q50" s="29">
        <f t="shared" ref="Q50" si="259">IF(Q49=0,0,Q49/$G49)</f>
        <v>0</v>
      </c>
      <c r="R50" s="29">
        <f t="shared" ref="R50" si="260">IF(R49=0,0,R49/$F49)</f>
        <v>1</v>
      </c>
      <c r="S50" s="29">
        <f t="shared" ref="S50" si="261">IF(S49=0,0,S49/$F49)</f>
        <v>0</v>
      </c>
      <c r="T50" s="39"/>
    </row>
    <row r="51" spans="1:20" ht="12" customHeight="1" x14ac:dyDescent="0.2">
      <c r="A51" s="157"/>
      <c r="B51" s="157"/>
      <c r="C51" s="35"/>
      <c r="D51" s="231" t="s">
        <v>25</v>
      </c>
      <c r="E51" s="34"/>
      <c r="F51" s="33">
        <f t="shared" si="79"/>
        <v>13</v>
      </c>
      <c r="G51" s="33">
        <f t="shared" ref="G51" si="262">SUM(O51:Q51)</f>
        <v>1</v>
      </c>
      <c r="H51" s="33">
        <v>1</v>
      </c>
      <c r="I51" s="33">
        <v>0</v>
      </c>
      <c r="J51" s="33">
        <v>0</v>
      </c>
      <c r="K51" s="33">
        <v>0</v>
      </c>
      <c r="L51" s="33">
        <v>0</v>
      </c>
      <c r="M51" s="33">
        <v>0</v>
      </c>
      <c r="N51" s="281">
        <v>5</v>
      </c>
      <c r="O51" s="33">
        <v>0</v>
      </c>
      <c r="P51" s="33">
        <v>0</v>
      </c>
      <c r="Q51" s="33">
        <v>1</v>
      </c>
      <c r="R51" s="33">
        <v>12</v>
      </c>
      <c r="S51" s="33">
        <v>0</v>
      </c>
      <c r="T51" s="46"/>
    </row>
    <row r="52" spans="1:20" ht="12" customHeight="1" x14ac:dyDescent="0.2">
      <c r="A52" s="157"/>
      <c r="B52" s="157"/>
      <c r="C52" s="32"/>
      <c r="D52" s="232"/>
      <c r="E52" s="31"/>
      <c r="F52" s="36">
        <f t="shared" si="79"/>
        <v>1</v>
      </c>
      <c r="G52" s="29">
        <f t="shared" ref="G52" si="263">IF(G51=0,0,G51/$F51)</f>
        <v>7.6923076923076927E-2</v>
      </c>
      <c r="H52" s="29">
        <f t="shared" ref="H52" si="264">IF(H51=0,0,H51/$G51)</f>
        <v>1</v>
      </c>
      <c r="I52" s="29">
        <f t="shared" ref="I52" si="265">IF(I51=0,0,I51/$G51)</f>
        <v>0</v>
      </c>
      <c r="J52" s="29">
        <f t="shared" ref="J52" si="266">IF(J51=0,0,J51/$G51)</f>
        <v>0</v>
      </c>
      <c r="K52" s="29">
        <f t="shared" ref="K52" si="267">IF(K51=0,0,K51/$G51)</f>
        <v>0</v>
      </c>
      <c r="L52" s="29">
        <f t="shared" ref="L52" si="268">IF(L51=0,0,L51/$G51)</f>
        <v>0</v>
      </c>
      <c r="M52" s="29">
        <f t="shared" ref="M52" si="269">IF(M51=0,0,M51/$G51)</f>
        <v>0</v>
      </c>
      <c r="N52" s="228"/>
      <c r="O52" s="29">
        <f t="shared" ref="O52" si="270">IF(O51=0,0,O51/$G51)</f>
        <v>0</v>
      </c>
      <c r="P52" s="29">
        <f t="shared" ref="P52" si="271">IF(P51=0,0,P51/$G51)</f>
        <v>0</v>
      </c>
      <c r="Q52" s="29">
        <f t="shared" ref="Q52" si="272">IF(Q51=0,0,Q51/$G51)</f>
        <v>1</v>
      </c>
      <c r="R52" s="29">
        <f t="shared" ref="R52" si="273">IF(R51=0,0,R51/$F51)</f>
        <v>0.92307692307692313</v>
      </c>
      <c r="S52" s="29">
        <f t="shared" ref="S52" si="274">IF(S51=0,0,S51/$F51)</f>
        <v>0</v>
      </c>
      <c r="T52" s="39"/>
    </row>
    <row r="53" spans="1:20" ht="12" customHeight="1" x14ac:dyDescent="0.2">
      <c r="A53" s="157"/>
      <c r="B53" s="157"/>
      <c r="C53" s="35"/>
      <c r="D53" s="231" t="s">
        <v>24</v>
      </c>
      <c r="E53" s="34"/>
      <c r="F53" s="33">
        <f t="shared" si="79"/>
        <v>5</v>
      </c>
      <c r="G53" s="33">
        <f t="shared" ref="G53" si="275">SUM(O53:Q53)</f>
        <v>0</v>
      </c>
      <c r="H53" s="33">
        <v>0</v>
      </c>
      <c r="I53" s="33">
        <v>0</v>
      </c>
      <c r="J53" s="33">
        <v>0</v>
      </c>
      <c r="K53" s="33">
        <v>0</v>
      </c>
      <c r="L53" s="33">
        <v>0</v>
      </c>
      <c r="M53" s="33">
        <v>0</v>
      </c>
      <c r="N53" s="281" t="s">
        <v>562</v>
      </c>
      <c r="O53" s="33">
        <v>0</v>
      </c>
      <c r="P53" s="33">
        <v>0</v>
      </c>
      <c r="Q53" s="33">
        <v>0</v>
      </c>
      <c r="R53" s="33">
        <v>5</v>
      </c>
      <c r="S53" s="33">
        <v>0</v>
      </c>
      <c r="T53" s="46"/>
    </row>
    <row r="54" spans="1:20" ht="12" customHeight="1" x14ac:dyDescent="0.2">
      <c r="A54" s="157"/>
      <c r="B54" s="157"/>
      <c r="C54" s="32"/>
      <c r="D54" s="232"/>
      <c r="E54" s="31"/>
      <c r="F54" s="36">
        <f t="shared" si="79"/>
        <v>1</v>
      </c>
      <c r="G54" s="29">
        <f t="shared" ref="G54" si="276">IF(G53=0,0,G53/$F53)</f>
        <v>0</v>
      </c>
      <c r="H54" s="29">
        <f t="shared" ref="H54" si="277">IF(H53=0,0,H53/$G53)</f>
        <v>0</v>
      </c>
      <c r="I54" s="29">
        <f t="shared" ref="I54" si="278">IF(I53=0,0,I53/$G53)</f>
        <v>0</v>
      </c>
      <c r="J54" s="29">
        <f t="shared" ref="J54" si="279">IF(J53=0,0,J53/$G53)</f>
        <v>0</v>
      </c>
      <c r="K54" s="29">
        <f t="shared" ref="K54" si="280">IF(K53=0,0,K53/$G53)</f>
        <v>0</v>
      </c>
      <c r="L54" s="29">
        <f t="shared" ref="L54" si="281">IF(L53=0,0,L53/$G53)</f>
        <v>0</v>
      </c>
      <c r="M54" s="29">
        <f t="shared" ref="M54" si="282">IF(M53=0,0,M53/$G53)</f>
        <v>0</v>
      </c>
      <c r="N54" s="228"/>
      <c r="O54" s="29">
        <f t="shared" ref="O54" si="283">IF(O53=0,0,O53/$G53)</f>
        <v>0</v>
      </c>
      <c r="P54" s="29">
        <f t="shared" ref="P54" si="284">IF(P53=0,0,P53/$G53)</f>
        <v>0</v>
      </c>
      <c r="Q54" s="29">
        <f t="shared" ref="Q54" si="285">IF(Q53=0,0,Q53/$G53)</f>
        <v>0</v>
      </c>
      <c r="R54" s="29">
        <f t="shared" ref="R54" si="286">IF(R53=0,0,R53/$F53)</f>
        <v>1</v>
      </c>
      <c r="S54" s="29">
        <f t="shared" ref="S54" si="287">IF(S53=0,0,S53/$F53)</f>
        <v>0</v>
      </c>
      <c r="T54" s="39"/>
    </row>
    <row r="55" spans="1:20" ht="12" customHeight="1" x14ac:dyDescent="0.2">
      <c r="A55" s="157"/>
      <c r="B55" s="157"/>
      <c r="C55" s="35"/>
      <c r="D55" s="231" t="s">
        <v>23</v>
      </c>
      <c r="E55" s="34"/>
      <c r="F55" s="33">
        <f t="shared" si="79"/>
        <v>33</v>
      </c>
      <c r="G55" s="33">
        <f t="shared" ref="G55" si="288">SUM(O55:Q55)</f>
        <v>0</v>
      </c>
      <c r="H55" s="33">
        <v>0</v>
      </c>
      <c r="I55" s="33">
        <v>0</v>
      </c>
      <c r="J55" s="33">
        <v>0</v>
      </c>
      <c r="K55" s="33">
        <v>0</v>
      </c>
      <c r="L55" s="33">
        <v>0</v>
      </c>
      <c r="M55" s="33">
        <v>0</v>
      </c>
      <c r="N55" s="281" t="s">
        <v>562</v>
      </c>
      <c r="O55" s="33">
        <v>0</v>
      </c>
      <c r="P55" s="33">
        <v>0</v>
      </c>
      <c r="Q55" s="33">
        <v>0</v>
      </c>
      <c r="R55" s="33">
        <v>32</v>
      </c>
      <c r="S55" s="33">
        <v>1</v>
      </c>
      <c r="T55" s="46"/>
    </row>
    <row r="56" spans="1:20" ht="12" customHeight="1" x14ac:dyDescent="0.2">
      <c r="A56" s="157"/>
      <c r="B56" s="157"/>
      <c r="C56" s="32"/>
      <c r="D56" s="232"/>
      <c r="E56" s="31"/>
      <c r="F56" s="36">
        <f t="shared" si="79"/>
        <v>1</v>
      </c>
      <c r="G56" s="29">
        <f t="shared" ref="G56" si="289">IF(G55=0,0,G55/$F55)</f>
        <v>0</v>
      </c>
      <c r="H56" s="29">
        <f t="shared" ref="H56" si="290">IF(H55=0,0,H55/$G55)</f>
        <v>0</v>
      </c>
      <c r="I56" s="29">
        <f t="shared" ref="I56" si="291">IF(I55=0,0,I55/$G55)</f>
        <v>0</v>
      </c>
      <c r="J56" s="29">
        <f t="shared" ref="J56" si="292">IF(J55=0,0,J55/$G55)</f>
        <v>0</v>
      </c>
      <c r="K56" s="29">
        <f t="shared" ref="K56" si="293">IF(K55=0,0,K55/$G55)</f>
        <v>0</v>
      </c>
      <c r="L56" s="29">
        <f t="shared" ref="L56" si="294">IF(L55=0,0,L55/$G55)</f>
        <v>0</v>
      </c>
      <c r="M56" s="29">
        <f t="shared" ref="M56" si="295">IF(M55=0,0,M55/$G55)</f>
        <v>0</v>
      </c>
      <c r="N56" s="228"/>
      <c r="O56" s="29">
        <f t="shared" ref="O56" si="296">IF(O55=0,0,O55/$G55)</f>
        <v>0</v>
      </c>
      <c r="P56" s="29">
        <f t="shared" ref="P56" si="297">IF(P55=0,0,P55/$G55)</f>
        <v>0</v>
      </c>
      <c r="Q56" s="29">
        <f t="shared" ref="Q56" si="298">IF(Q55=0,0,Q55/$G55)</f>
        <v>0</v>
      </c>
      <c r="R56" s="29">
        <f t="shared" ref="R56" si="299">IF(R55=0,0,R55/$F55)</f>
        <v>0.96969696969696972</v>
      </c>
      <c r="S56" s="29">
        <f t="shared" ref="S56" si="300">IF(S55=0,0,S55/$F55)</f>
        <v>3.0303030303030304E-2</v>
      </c>
      <c r="T56" s="39"/>
    </row>
    <row r="57" spans="1:20" ht="12" customHeight="1" x14ac:dyDescent="0.2">
      <c r="A57" s="157"/>
      <c r="B57" s="157"/>
      <c r="C57" s="35"/>
      <c r="D57" s="231" t="s">
        <v>22</v>
      </c>
      <c r="E57" s="34"/>
      <c r="F57" s="33">
        <f t="shared" si="79"/>
        <v>5</v>
      </c>
      <c r="G57" s="33">
        <f t="shared" ref="G57" si="301">SUM(O57:Q57)</f>
        <v>0</v>
      </c>
      <c r="H57" s="33">
        <v>0</v>
      </c>
      <c r="I57" s="33">
        <v>0</v>
      </c>
      <c r="J57" s="33">
        <v>0</v>
      </c>
      <c r="K57" s="33">
        <v>0</v>
      </c>
      <c r="L57" s="33">
        <v>0</v>
      </c>
      <c r="M57" s="33">
        <v>0</v>
      </c>
      <c r="N57" s="281" t="s">
        <v>562</v>
      </c>
      <c r="O57" s="33">
        <v>0</v>
      </c>
      <c r="P57" s="33">
        <v>0</v>
      </c>
      <c r="Q57" s="33">
        <v>0</v>
      </c>
      <c r="R57" s="33">
        <v>5</v>
      </c>
      <c r="S57" s="33">
        <v>0</v>
      </c>
      <c r="T57" s="46"/>
    </row>
    <row r="58" spans="1:20" ht="12" customHeight="1" x14ac:dyDescent="0.2">
      <c r="A58" s="157"/>
      <c r="B58" s="157"/>
      <c r="C58" s="32"/>
      <c r="D58" s="232"/>
      <c r="E58" s="31"/>
      <c r="F58" s="36">
        <f t="shared" si="79"/>
        <v>1</v>
      </c>
      <c r="G58" s="29">
        <f t="shared" ref="G58" si="302">IF(G57=0,0,G57/$F57)</f>
        <v>0</v>
      </c>
      <c r="H58" s="29">
        <f t="shared" ref="H58" si="303">IF(H57=0,0,H57/$G57)</f>
        <v>0</v>
      </c>
      <c r="I58" s="29">
        <f t="shared" ref="I58" si="304">IF(I57=0,0,I57/$G57)</f>
        <v>0</v>
      </c>
      <c r="J58" s="29">
        <f t="shared" ref="J58" si="305">IF(J57=0,0,J57/$G57)</f>
        <v>0</v>
      </c>
      <c r="K58" s="29">
        <f t="shared" ref="K58" si="306">IF(K57=0,0,K57/$G57)</f>
        <v>0</v>
      </c>
      <c r="L58" s="29">
        <f t="shared" ref="L58" si="307">IF(L57=0,0,L57/$G57)</f>
        <v>0</v>
      </c>
      <c r="M58" s="29">
        <f t="shared" ref="M58" si="308">IF(M57=0,0,M57/$G57)</f>
        <v>0</v>
      </c>
      <c r="N58" s="228"/>
      <c r="O58" s="29">
        <f t="shared" ref="O58" si="309">IF(O57=0,0,O57/$G57)</f>
        <v>0</v>
      </c>
      <c r="P58" s="29">
        <f t="shared" ref="P58" si="310">IF(P57=0,0,P57/$G57)</f>
        <v>0</v>
      </c>
      <c r="Q58" s="29">
        <f t="shared" ref="Q58" si="311">IF(Q57=0,0,Q57/$G57)</f>
        <v>0</v>
      </c>
      <c r="R58" s="29">
        <f t="shared" ref="R58" si="312">IF(R57=0,0,R57/$F57)</f>
        <v>1</v>
      </c>
      <c r="S58" s="29">
        <f t="shared" ref="S58" si="313">IF(S57=0,0,S57/$F57)</f>
        <v>0</v>
      </c>
      <c r="T58" s="39"/>
    </row>
    <row r="59" spans="1:20" ht="12.75" customHeight="1" x14ac:dyDescent="0.2">
      <c r="A59" s="157"/>
      <c r="B59" s="157"/>
      <c r="C59" s="35"/>
      <c r="D59" s="231" t="s">
        <v>21</v>
      </c>
      <c r="E59" s="34"/>
      <c r="F59" s="33">
        <f t="shared" si="79"/>
        <v>32</v>
      </c>
      <c r="G59" s="33">
        <f t="shared" ref="G59" si="314">SUM(O59:Q59)</f>
        <v>7</v>
      </c>
      <c r="H59" s="33">
        <v>3</v>
      </c>
      <c r="I59" s="33">
        <v>0</v>
      </c>
      <c r="J59" s="33">
        <v>0</v>
      </c>
      <c r="K59" s="33">
        <v>0</v>
      </c>
      <c r="L59" s="33">
        <v>2</v>
      </c>
      <c r="M59" s="33">
        <v>2</v>
      </c>
      <c r="N59" s="281">
        <v>21</v>
      </c>
      <c r="O59" s="33">
        <v>6</v>
      </c>
      <c r="P59" s="33">
        <v>1</v>
      </c>
      <c r="Q59" s="33">
        <v>0</v>
      </c>
      <c r="R59" s="33">
        <v>22</v>
      </c>
      <c r="S59" s="33">
        <v>3</v>
      </c>
      <c r="T59" s="46"/>
    </row>
    <row r="60" spans="1:20" ht="12.75" customHeight="1" x14ac:dyDescent="0.2">
      <c r="A60" s="157"/>
      <c r="B60" s="157"/>
      <c r="C60" s="32"/>
      <c r="D60" s="232"/>
      <c r="E60" s="31"/>
      <c r="F60" s="36">
        <f t="shared" si="79"/>
        <v>1</v>
      </c>
      <c r="G60" s="29">
        <f t="shared" ref="G60" si="315">IF(G59=0,0,G59/$F59)</f>
        <v>0.21875</v>
      </c>
      <c r="H60" s="29">
        <f t="shared" ref="H60" si="316">IF(H59=0,0,H59/$G59)</f>
        <v>0.42857142857142855</v>
      </c>
      <c r="I60" s="29">
        <f t="shared" ref="I60" si="317">IF(I59=0,0,I59/$G59)</f>
        <v>0</v>
      </c>
      <c r="J60" s="29">
        <f t="shared" ref="J60" si="318">IF(J59=0,0,J59/$G59)</f>
        <v>0</v>
      </c>
      <c r="K60" s="29">
        <f t="shared" ref="K60" si="319">IF(K59=0,0,K59/$G59)</f>
        <v>0</v>
      </c>
      <c r="L60" s="29">
        <f t="shared" ref="L60" si="320">IF(L59=0,0,L59/$G59)</f>
        <v>0.2857142857142857</v>
      </c>
      <c r="M60" s="29">
        <f t="shared" ref="M60" si="321">IF(M59=0,0,M59/$G59)</f>
        <v>0.2857142857142857</v>
      </c>
      <c r="N60" s="228"/>
      <c r="O60" s="29">
        <f t="shared" ref="O60" si="322">IF(O59=0,0,O59/$G59)</f>
        <v>0.8571428571428571</v>
      </c>
      <c r="P60" s="29">
        <f t="shared" ref="P60" si="323">IF(P59=0,0,P59/$G59)</f>
        <v>0.14285714285714285</v>
      </c>
      <c r="Q60" s="29">
        <f t="shared" ref="Q60" si="324">IF(Q59=0,0,Q59/$G59)</f>
        <v>0</v>
      </c>
      <c r="R60" s="29">
        <f t="shared" ref="R60" si="325">IF(R59=0,0,R59/$F59)</f>
        <v>0.6875</v>
      </c>
      <c r="S60" s="29">
        <f t="shared" ref="S60" si="326">IF(S59=0,0,S59/$F59)</f>
        <v>9.375E-2</v>
      </c>
      <c r="T60" s="39"/>
    </row>
    <row r="61" spans="1:20" ht="12" customHeight="1" x14ac:dyDescent="0.2">
      <c r="A61" s="157"/>
      <c r="B61" s="157"/>
      <c r="C61" s="35"/>
      <c r="D61" s="231" t="s">
        <v>20</v>
      </c>
      <c r="E61" s="34"/>
      <c r="F61" s="33">
        <f t="shared" si="79"/>
        <v>17</v>
      </c>
      <c r="G61" s="33">
        <f t="shared" ref="G61" si="327">SUM(O61:Q61)</f>
        <v>0</v>
      </c>
      <c r="H61" s="33">
        <v>0</v>
      </c>
      <c r="I61" s="33">
        <v>0</v>
      </c>
      <c r="J61" s="33">
        <v>0</v>
      </c>
      <c r="K61" s="33">
        <v>0</v>
      </c>
      <c r="L61" s="33">
        <v>0</v>
      </c>
      <c r="M61" s="33">
        <v>0</v>
      </c>
      <c r="N61" s="281" t="s">
        <v>562</v>
      </c>
      <c r="O61" s="33">
        <v>0</v>
      </c>
      <c r="P61" s="33">
        <v>0</v>
      </c>
      <c r="Q61" s="33">
        <v>0</v>
      </c>
      <c r="R61" s="33">
        <v>17</v>
      </c>
      <c r="S61" s="33">
        <v>0</v>
      </c>
      <c r="T61" s="46"/>
    </row>
    <row r="62" spans="1:20" ht="12" customHeight="1" x14ac:dyDescent="0.2">
      <c r="A62" s="157"/>
      <c r="B62" s="157"/>
      <c r="C62" s="32"/>
      <c r="D62" s="232"/>
      <c r="E62" s="31"/>
      <c r="F62" s="36">
        <f t="shared" si="79"/>
        <v>1</v>
      </c>
      <c r="G62" s="29">
        <f t="shared" ref="G62" si="328">IF(G61=0,0,G61/$F61)</f>
        <v>0</v>
      </c>
      <c r="H62" s="29">
        <f t="shared" ref="H62" si="329">IF(H61=0,0,H61/$G61)</f>
        <v>0</v>
      </c>
      <c r="I62" s="29">
        <f t="shared" ref="I62" si="330">IF(I61=0,0,I61/$G61)</f>
        <v>0</v>
      </c>
      <c r="J62" s="29">
        <f t="shared" ref="J62" si="331">IF(J61=0,0,J61/$G61)</f>
        <v>0</v>
      </c>
      <c r="K62" s="29">
        <f t="shared" ref="K62" si="332">IF(K61=0,0,K61/$G61)</f>
        <v>0</v>
      </c>
      <c r="L62" s="29">
        <f t="shared" ref="L62" si="333">IF(L61=0,0,L61/$G61)</f>
        <v>0</v>
      </c>
      <c r="M62" s="29">
        <f t="shared" ref="M62" si="334">IF(M61=0,0,M61/$G61)</f>
        <v>0</v>
      </c>
      <c r="N62" s="228"/>
      <c r="O62" s="29">
        <f t="shared" ref="O62" si="335">IF(O61=0,0,O61/$G61)</f>
        <v>0</v>
      </c>
      <c r="P62" s="29">
        <f t="shared" ref="P62" si="336">IF(P61=0,0,P61/$G61)</f>
        <v>0</v>
      </c>
      <c r="Q62" s="29">
        <f t="shared" ref="Q62" si="337">IF(Q61=0,0,Q61/$G61)</f>
        <v>0</v>
      </c>
      <c r="R62" s="29">
        <f t="shared" ref="R62" si="338">IF(R61=0,0,R61/$F61)</f>
        <v>1</v>
      </c>
      <c r="S62" s="29">
        <f t="shared" ref="S62" si="339">IF(S61=0,0,S61/$F61)</f>
        <v>0</v>
      </c>
      <c r="T62" s="39"/>
    </row>
    <row r="63" spans="1:20" ht="12" customHeight="1" x14ac:dyDescent="0.2">
      <c r="A63" s="157"/>
      <c r="B63" s="157"/>
      <c r="C63" s="35"/>
      <c r="D63" s="231" t="s">
        <v>19</v>
      </c>
      <c r="E63" s="34"/>
      <c r="F63" s="33">
        <f t="shared" si="79"/>
        <v>8</v>
      </c>
      <c r="G63" s="33">
        <f t="shared" ref="G63" si="340">SUM(O63:Q63)</f>
        <v>0</v>
      </c>
      <c r="H63" s="33">
        <v>0</v>
      </c>
      <c r="I63" s="33">
        <v>0</v>
      </c>
      <c r="J63" s="33">
        <v>0</v>
      </c>
      <c r="K63" s="33">
        <v>0</v>
      </c>
      <c r="L63" s="33">
        <v>0</v>
      </c>
      <c r="M63" s="33">
        <v>0</v>
      </c>
      <c r="N63" s="281" t="s">
        <v>562</v>
      </c>
      <c r="O63" s="33">
        <v>0</v>
      </c>
      <c r="P63" s="33">
        <v>0</v>
      </c>
      <c r="Q63" s="33">
        <v>0</v>
      </c>
      <c r="R63" s="33">
        <v>6</v>
      </c>
      <c r="S63" s="33">
        <v>2</v>
      </c>
      <c r="T63" s="46"/>
    </row>
    <row r="64" spans="1:20" ht="12" customHeight="1" x14ac:dyDescent="0.2">
      <c r="A64" s="157"/>
      <c r="B64" s="157"/>
      <c r="C64" s="32"/>
      <c r="D64" s="232"/>
      <c r="E64" s="31"/>
      <c r="F64" s="36">
        <f t="shared" si="79"/>
        <v>1</v>
      </c>
      <c r="G64" s="29">
        <f t="shared" ref="G64" si="341">IF(G63=0,0,G63/$F63)</f>
        <v>0</v>
      </c>
      <c r="H64" s="29">
        <f t="shared" ref="H64" si="342">IF(H63=0,0,H63/$G63)</f>
        <v>0</v>
      </c>
      <c r="I64" s="29">
        <f t="shared" ref="I64" si="343">IF(I63=0,0,I63/$G63)</f>
        <v>0</v>
      </c>
      <c r="J64" s="29">
        <f t="shared" ref="J64" si="344">IF(J63=0,0,J63/$G63)</f>
        <v>0</v>
      </c>
      <c r="K64" s="29">
        <f t="shared" ref="K64" si="345">IF(K63=0,0,K63/$G63)</f>
        <v>0</v>
      </c>
      <c r="L64" s="29">
        <f t="shared" ref="L64" si="346">IF(L63=0,0,L63/$G63)</f>
        <v>0</v>
      </c>
      <c r="M64" s="29">
        <f t="shared" ref="M64" si="347">IF(M63=0,0,M63/$G63)</f>
        <v>0</v>
      </c>
      <c r="N64" s="228"/>
      <c r="O64" s="29">
        <f t="shared" ref="O64" si="348">IF(O63=0,0,O63/$G63)</f>
        <v>0</v>
      </c>
      <c r="P64" s="29">
        <f t="shared" ref="P64" si="349">IF(P63=0,0,P63/$G63)</f>
        <v>0</v>
      </c>
      <c r="Q64" s="29">
        <f t="shared" ref="Q64" si="350">IF(Q63=0,0,Q63/$G63)</f>
        <v>0</v>
      </c>
      <c r="R64" s="29">
        <f t="shared" ref="R64" si="351">IF(R63=0,0,R63/$F63)</f>
        <v>0.75</v>
      </c>
      <c r="S64" s="29">
        <f t="shared" ref="S64" si="352">IF(S63=0,0,S63/$F63)</f>
        <v>0.25</v>
      </c>
      <c r="T64" s="39"/>
    </row>
    <row r="65" spans="1:20" ht="12" customHeight="1" x14ac:dyDescent="0.2">
      <c r="A65" s="157"/>
      <c r="B65" s="157"/>
      <c r="C65" s="35"/>
      <c r="D65" s="231" t="s">
        <v>18</v>
      </c>
      <c r="E65" s="34"/>
      <c r="F65" s="33">
        <f t="shared" si="79"/>
        <v>14</v>
      </c>
      <c r="G65" s="33">
        <f t="shared" ref="G65" si="353">SUM(O65:Q65)</f>
        <v>0</v>
      </c>
      <c r="H65" s="33">
        <v>0</v>
      </c>
      <c r="I65" s="33">
        <v>0</v>
      </c>
      <c r="J65" s="33">
        <v>0</v>
      </c>
      <c r="K65" s="33">
        <v>0</v>
      </c>
      <c r="L65" s="33">
        <v>0</v>
      </c>
      <c r="M65" s="33">
        <v>0</v>
      </c>
      <c r="N65" s="281" t="s">
        <v>562</v>
      </c>
      <c r="O65" s="33">
        <v>0</v>
      </c>
      <c r="P65" s="33">
        <v>0</v>
      </c>
      <c r="Q65" s="33">
        <v>0</v>
      </c>
      <c r="R65" s="33">
        <v>14</v>
      </c>
      <c r="S65" s="33">
        <v>0</v>
      </c>
      <c r="T65" s="46"/>
    </row>
    <row r="66" spans="1:20" ht="12" customHeight="1" x14ac:dyDescent="0.2">
      <c r="A66" s="157"/>
      <c r="B66" s="157"/>
      <c r="C66" s="32"/>
      <c r="D66" s="232"/>
      <c r="E66" s="31"/>
      <c r="F66" s="36">
        <f t="shared" si="79"/>
        <v>1</v>
      </c>
      <c r="G66" s="29">
        <f t="shared" ref="G66" si="354">IF(G65=0,0,G65/$F65)</f>
        <v>0</v>
      </c>
      <c r="H66" s="29">
        <f t="shared" ref="H66" si="355">IF(H65=0,0,H65/$G65)</f>
        <v>0</v>
      </c>
      <c r="I66" s="29">
        <f t="shared" ref="I66" si="356">IF(I65=0,0,I65/$G65)</f>
        <v>0</v>
      </c>
      <c r="J66" s="29">
        <f t="shared" ref="J66" si="357">IF(J65=0,0,J65/$G65)</f>
        <v>0</v>
      </c>
      <c r="K66" s="29">
        <f t="shared" ref="K66" si="358">IF(K65=0,0,K65/$G65)</f>
        <v>0</v>
      </c>
      <c r="L66" s="29">
        <f t="shared" ref="L66" si="359">IF(L65=0,0,L65/$G65)</f>
        <v>0</v>
      </c>
      <c r="M66" s="29">
        <f t="shared" ref="M66" si="360">IF(M65=0,0,M65/$G65)</f>
        <v>0</v>
      </c>
      <c r="N66" s="228"/>
      <c r="O66" s="29">
        <f t="shared" ref="O66" si="361">IF(O65=0,0,O65/$G65)</f>
        <v>0</v>
      </c>
      <c r="P66" s="29">
        <f t="shared" ref="P66" si="362">IF(P65=0,0,P65/$G65)</f>
        <v>0</v>
      </c>
      <c r="Q66" s="29">
        <f t="shared" ref="Q66" si="363">IF(Q65=0,0,Q65/$G65)</f>
        <v>0</v>
      </c>
      <c r="R66" s="29">
        <f t="shared" ref="R66" si="364">IF(R65=0,0,R65/$F65)</f>
        <v>1</v>
      </c>
      <c r="S66" s="29">
        <f t="shared" ref="S66" si="365">IF(S65=0,0,S65/$F65)</f>
        <v>0</v>
      </c>
      <c r="T66" s="39"/>
    </row>
    <row r="67" spans="1:20" ht="12" customHeight="1" x14ac:dyDescent="0.2">
      <c r="A67" s="157"/>
      <c r="B67" s="157"/>
      <c r="C67" s="35"/>
      <c r="D67" s="231" t="s">
        <v>17</v>
      </c>
      <c r="E67" s="34"/>
      <c r="F67" s="33">
        <f t="shared" si="79"/>
        <v>8</v>
      </c>
      <c r="G67" s="33">
        <f t="shared" ref="G67" si="366">SUM(O67:Q67)</f>
        <v>1</v>
      </c>
      <c r="H67" s="33">
        <v>0</v>
      </c>
      <c r="I67" s="33">
        <v>0</v>
      </c>
      <c r="J67" s="33">
        <v>0</v>
      </c>
      <c r="K67" s="33">
        <v>0</v>
      </c>
      <c r="L67" s="33">
        <v>0</v>
      </c>
      <c r="M67" s="33">
        <v>1</v>
      </c>
      <c r="N67" s="281" t="s">
        <v>562</v>
      </c>
      <c r="O67" s="33">
        <v>1</v>
      </c>
      <c r="P67" s="33">
        <v>0</v>
      </c>
      <c r="Q67" s="33">
        <v>0</v>
      </c>
      <c r="R67" s="33">
        <v>7</v>
      </c>
      <c r="S67" s="33">
        <v>0</v>
      </c>
      <c r="T67" s="46"/>
    </row>
    <row r="68" spans="1:20" ht="12" customHeight="1" x14ac:dyDescent="0.2">
      <c r="A68" s="157"/>
      <c r="B68" s="158"/>
      <c r="C68" s="32"/>
      <c r="D68" s="232"/>
      <c r="E68" s="31"/>
      <c r="F68" s="36">
        <f t="shared" si="79"/>
        <v>1</v>
      </c>
      <c r="G68" s="29">
        <f t="shared" ref="G68" si="367">IF(G67=0,0,G67/$F67)</f>
        <v>0.125</v>
      </c>
      <c r="H68" s="29">
        <f t="shared" ref="H68" si="368">IF(H67=0,0,H67/$G67)</f>
        <v>0</v>
      </c>
      <c r="I68" s="29">
        <f t="shared" ref="I68" si="369">IF(I67=0,0,I67/$G67)</f>
        <v>0</v>
      </c>
      <c r="J68" s="29">
        <f t="shared" ref="J68" si="370">IF(J67=0,0,J67/$G67)</f>
        <v>0</v>
      </c>
      <c r="K68" s="29">
        <f t="shared" ref="K68" si="371">IF(K67=0,0,K67/$G67)</f>
        <v>0</v>
      </c>
      <c r="L68" s="29">
        <f t="shared" ref="L68" si="372">IF(L67=0,0,L67/$G67)</f>
        <v>0</v>
      </c>
      <c r="M68" s="29">
        <f t="shared" ref="M68" si="373">IF(M67=0,0,M67/$G67)</f>
        <v>1</v>
      </c>
      <c r="N68" s="228"/>
      <c r="O68" s="29">
        <f t="shared" ref="O68" si="374">IF(O67=0,0,O67/$G67)</f>
        <v>1</v>
      </c>
      <c r="P68" s="29">
        <f t="shared" ref="P68" si="375">IF(P67=0,0,P67/$G67)</f>
        <v>0</v>
      </c>
      <c r="Q68" s="29">
        <f t="shared" ref="Q68" si="376">IF(Q67=0,0,Q67/$G67)</f>
        <v>0</v>
      </c>
      <c r="R68" s="29">
        <f t="shared" ref="R68" si="377">IF(R67=0,0,R67/$F67)</f>
        <v>0.875</v>
      </c>
      <c r="S68" s="29">
        <f t="shared" ref="S68" si="378">IF(S67=0,0,S67/$F67)</f>
        <v>0</v>
      </c>
      <c r="T68" s="39"/>
    </row>
    <row r="69" spans="1:20" ht="12" customHeight="1" x14ac:dyDescent="0.2">
      <c r="A69" s="157"/>
      <c r="B69" s="156" t="s">
        <v>16</v>
      </c>
      <c r="C69" s="35"/>
      <c r="D69" s="231" t="s">
        <v>15</v>
      </c>
      <c r="E69" s="34"/>
      <c r="F69" s="33">
        <f t="shared" ref="F69:S69" si="379">SUM(F71,F73,F75,F77,F79,F81,F83,F85,F87,F89,F91,F93,F95,F97,F99)</f>
        <v>681</v>
      </c>
      <c r="G69" s="33">
        <f t="shared" si="379"/>
        <v>37</v>
      </c>
      <c r="H69" s="33">
        <f t="shared" si="379"/>
        <v>17</v>
      </c>
      <c r="I69" s="33">
        <f t="shared" si="379"/>
        <v>1</v>
      </c>
      <c r="J69" s="33">
        <f t="shared" si="379"/>
        <v>1</v>
      </c>
      <c r="K69" s="33">
        <f t="shared" si="379"/>
        <v>0</v>
      </c>
      <c r="L69" s="33">
        <f t="shared" si="379"/>
        <v>1</v>
      </c>
      <c r="M69" s="33">
        <f t="shared" si="379"/>
        <v>17</v>
      </c>
      <c r="N69" s="281">
        <v>5.8</v>
      </c>
      <c r="O69" s="33">
        <f t="shared" si="379"/>
        <v>34</v>
      </c>
      <c r="P69" s="33">
        <f t="shared" si="379"/>
        <v>2</v>
      </c>
      <c r="Q69" s="33">
        <f t="shared" si="379"/>
        <v>1</v>
      </c>
      <c r="R69" s="33">
        <f t="shared" si="379"/>
        <v>609</v>
      </c>
      <c r="S69" s="33">
        <f t="shared" si="379"/>
        <v>35</v>
      </c>
      <c r="T69" s="46"/>
    </row>
    <row r="70" spans="1:20" ht="12" customHeight="1" x14ac:dyDescent="0.2">
      <c r="A70" s="157"/>
      <c r="B70" s="157"/>
      <c r="C70" s="32"/>
      <c r="D70" s="232"/>
      <c r="E70" s="31"/>
      <c r="F70" s="36">
        <f t="shared" si="79"/>
        <v>0.99999999999999989</v>
      </c>
      <c r="G70" s="29">
        <f t="shared" ref="G70" si="380">IF(G69=0,0,G69/$F69)</f>
        <v>5.4331864904552128E-2</v>
      </c>
      <c r="H70" s="29">
        <f t="shared" ref="H70" si="381">IF(H69=0,0,H69/$G69)</f>
        <v>0.45945945945945948</v>
      </c>
      <c r="I70" s="29">
        <f t="shared" ref="I70" si="382">IF(I69=0,0,I69/$G69)</f>
        <v>2.7027027027027029E-2</v>
      </c>
      <c r="J70" s="29">
        <f t="shared" ref="J70" si="383">IF(J69=0,0,J69/$G69)</f>
        <v>2.7027027027027029E-2</v>
      </c>
      <c r="K70" s="29">
        <f t="shared" ref="K70" si="384">IF(K69=0,0,K69/$G69)</f>
        <v>0</v>
      </c>
      <c r="L70" s="29">
        <f t="shared" ref="L70" si="385">IF(L69=0,0,L69/$G69)</f>
        <v>2.7027027027027029E-2</v>
      </c>
      <c r="M70" s="29">
        <f t="shared" ref="M70" si="386">IF(M69=0,0,M69/$G69)</f>
        <v>0.45945945945945948</v>
      </c>
      <c r="N70" s="228"/>
      <c r="O70" s="29">
        <f t="shared" ref="O70" si="387">IF(O69=0,0,O69/$G69)</f>
        <v>0.91891891891891897</v>
      </c>
      <c r="P70" s="29">
        <f t="shared" ref="P70" si="388">IF(P69=0,0,P69/$G69)</f>
        <v>5.4054054054054057E-2</v>
      </c>
      <c r="Q70" s="29">
        <f t="shared" ref="Q70" si="389">IF(Q69=0,0,Q69/$G69)</f>
        <v>2.7027027027027029E-2</v>
      </c>
      <c r="R70" s="29">
        <f t="shared" ref="R70" si="390">IF(R69=0,0,R69/$F69)</f>
        <v>0.89427312775330392</v>
      </c>
      <c r="S70" s="29">
        <f t="shared" ref="S70" si="391">IF(S69=0,0,S69/$F69)</f>
        <v>5.1395007342143903E-2</v>
      </c>
      <c r="T70" s="39"/>
    </row>
    <row r="71" spans="1:20" ht="12" customHeight="1" x14ac:dyDescent="0.2">
      <c r="A71" s="157"/>
      <c r="B71" s="157"/>
      <c r="C71" s="35"/>
      <c r="D71" s="231" t="s">
        <v>117</v>
      </c>
      <c r="E71" s="34"/>
      <c r="F71" s="33">
        <f t="shared" si="79"/>
        <v>6</v>
      </c>
      <c r="G71" s="33">
        <f t="shared" ref="G71" si="392">SUM(O71:Q71)</f>
        <v>0</v>
      </c>
      <c r="H71" s="33">
        <v>0</v>
      </c>
      <c r="I71" s="33">
        <v>0</v>
      </c>
      <c r="J71" s="33">
        <v>0</v>
      </c>
      <c r="K71" s="33">
        <v>0</v>
      </c>
      <c r="L71" s="33">
        <v>0</v>
      </c>
      <c r="M71" s="33">
        <v>0</v>
      </c>
      <c r="N71" s="281" t="s">
        <v>562</v>
      </c>
      <c r="O71" s="33">
        <v>0</v>
      </c>
      <c r="P71" s="33">
        <v>0</v>
      </c>
      <c r="Q71" s="33">
        <v>0</v>
      </c>
      <c r="R71" s="33">
        <v>5</v>
      </c>
      <c r="S71" s="33">
        <v>1</v>
      </c>
      <c r="T71" s="46"/>
    </row>
    <row r="72" spans="1:20" ht="12" customHeight="1" x14ac:dyDescent="0.2">
      <c r="A72" s="157"/>
      <c r="B72" s="157"/>
      <c r="C72" s="32"/>
      <c r="D72" s="232"/>
      <c r="E72" s="31"/>
      <c r="F72" s="36">
        <f t="shared" si="79"/>
        <v>1</v>
      </c>
      <c r="G72" s="29">
        <f t="shared" ref="G72" si="393">IF(G71=0,0,G71/$F71)</f>
        <v>0</v>
      </c>
      <c r="H72" s="29">
        <f t="shared" ref="H72" si="394">IF(H71=0,0,H71/$G71)</f>
        <v>0</v>
      </c>
      <c r="I72" s="29">
        <f t="shared" ref="I72" si="395">IF(I71=0,0,I71/$G71)</f>
        <v>0</v>
      </c>
      <c r="J72" s="29">
        <f t="shared" ref="J72" si="396">IF(J71=0,0,J71/$G71)</f>
        <v>0</v>
      </c>
      <c r="K72" s="29">
        <f t="shared" ref="K72" si="397">IF(K71=0,0,K71/$G71)</f>
        <v>0</v>
      </c>
      <c r="L72" s="29">
        <f t="shared" ref="L72" si="398">IF(L71=0,0,L71/$G71)</f>
        <v>0</v>
      </c>
      <c r="M72" s="29">
        <f t="shared" ref="M72" si="399">IF(M71=0,0,M71/$G71)</f>
        <v>0</v>
      </c>
      <c r="N72" s="228"/>
      <c r="O72" s="29">
        <f t="shared" ref="O72" si="400">IF(O71=0,0,O71/$G71)</f>
        <v>0</v>
      </c>
      <c r="P72" s="29">
        <f t="shared" ref="P72" si="401">IF(P71=0,0,P71/$G71)</f>
        <v>0</v>
      </c>
      <c r="Q72" s="29">
        <f t="shared" ref="Q72" si="402">IF(Q71=0,0,Q71/$G71)</f>
        <v>0</v>
      </c>
      <c r="R72" s="29">
        <f t="shared" ref="R72" si="403">IF(R71=0,0,R71/$F71)</f>
        <v>0.83333333333333337</v>
      </c>
      <c r="S72" s="29">
        <f t="shared" ref="S72" si="404">IF(S71=0,0,S71/$F71)</f>
        <v>0.16666666666666666</v>
      </c>
      <c r="T72" s="39"/>
    </row>
    <row r="73" spans="1:20" ht="12" customHeight="1" x14ac:dyDescent="0.2">
      <c r="A73" s="157"/>
      <c r="B73" s="157"/>
      <c r="C73" s="35"/>
      <c r="D73" s="231" t="s">
        <v>13</v>
      </c>
      <c r="E73" s="34"/>
      <c r="F73" s="33">
        <f t="shared" si="79"/>
        <v>77</v>
      </c>
      <c r="G73" s="33">
        <f t="shared" ref="G73" si="405">SUM(O73:Q73)</f>
        <v>6</v>
      </c>
      <c r="H73" s="33">
        <v>2</v>
      </c>
      <c r="I73" s="33">
        <v>0</v>
      </c>
      <c r="J73" s="33">
        <v>0</v>
      </c>
      <c r="K73" s="33">
        <v>0</v>
      </c>
      <c r="L73" s="33">
        <v>0</v>
      </c>
      <c r="M73" s="33">
        <v>4</v>
      </c>
      <c r="N73" s="281">
        <v>2.5</v>
      </c>
      <c r="O73" s="33">
        <v>6</v>
      </c>
      <c r="P73" s="33">
        <v>0</v>
      </c>
      <c r="Q73" s="33">
        <v>0</v>
      </c>
      <c r="R73" s="33">
        <v>68</v>
      </c>
      <c r="S73" s="33">
        <v>3</v>
      </c>
      <c r="T73" s="46"/>
    </row>
    <row r="74" spans="1:20" ht="12" customHeight="1" x14ac:dyDescent="0.2">
      <c r="A74" s="157"/>
      <c r="B74" s="157"/>
      <c r="C74" s="32"/>
      <c r="D74" s="232"/>
      <c r="E74" s="31"/>
      <c r="F74" s="36">
        <f t="shared" si="79"/>
        <v>1</v>
      </c>
      <c r="G74" s="29">
        <f t="shared" ref="G74" si="406">IF(G73=0,0,G73/$F73)</f>
        <v>7.792207792207792E-2</v>
      </c>
      <c r="H74" s="29">
        <f t="shared" ref="H74" si="407">IF(H73=0,0,H73/$G73)</f>
        <v>0.33333333333333331</v>
      </c>
      <c r="I74" s="29">
        <f t="shared" ref="I74" si="408">IF(I73=0,0,I73/$G73)</f>
        <v>0</v>
      </c>
      <c r="J74" s="29">
        <f t="shared" ref="J74" si="409">IF(J73=0,0,J73/$G73)</f>
        <v>0</v>
      </c>
      <c r="K74" s="29">
        <f t="shared" ref="K74" si="410">IF(K73=0,0,K73/$G73)</f>
        <v>0</v>
      </c>
      <c r="L74" s="29">
        <f t="shared" ref="L74" si="411">IF(L73=0,0,L73/$G73)</f>
        <v>0</v>
      </c>
      <c r="M74" s="29">
        <f t="shared" ref="M74" si="412">IF(M73=0,0,M73/$G73)</f>
        <v>0.66666666666666663</v>
      </c>
      <c r="N74" s="228"/>
      <c r="O74" s="29">
        <f t="shared" ref="O74" si="413">IF(O73=0,0,O73/$G73)</f>
        <v>1</v>
      </c>
      <c r="P74" s="29">
        <f t="shared" ref="P74" si="414">IF(P73=0,0,P73/$G73)</f>
        <v>0</v>
      </c>
      <c r="Q74" s="29">
        <f t="shared" ref="Q74" si="415">IF(Q73=0,0,Q73/$G73)</f>
        <v>0</v>
      </c>
      <c r="R74" s="29">
        <f t="shared" ref="R74" si="416">IF(R73=0,0,R73/$F73)</f>
        <v>0.88311688311688308</v>
      </c>
      <c r="S74" s="29">
        <f t="shared" ref="S74" si="417">IF(S73=0,0,S73/$F73)</f>
        <v>3.896103896103896E-2</v>
      </c>
      <c r="T74" s="39"/>
    </row>
    <row r="75" spans="1:20" ht="12" customHeight="1" x14ac:dyDescent="0.2">
      <c r="A75" s="157"/>
      <c r="B75" s="157"/>
      <c r="C75" s="35"/>
      <c r="D75" s="231" t="s">
        <v>12</v>
      </c>
      <c r="E75" s="34"/>
      <c r="F75" s="33">
        <f t="shared" si="79"/>
        <v>13</v>
      </c>
      <c r="G75" s="33">
        <f t="shared" ref="G75" si="418">SUM(O75:Q75)</f>
        <v>0</v>
      </c>
      <c r="H75" s="33">
        <v>0</v>
      </c>
      <c r="I75" s="33">
        <v>0</v>
      </c>
      <c r="J75" s="33">
        <v>0</v>
      </c>
      <c r="K75" s="33">
        <v>0</v>
      </c>
      <c r="L75" s="33">
        <v>0</v>
      </c>
      <c r="M75" s="33">
        <v>0</v>
      </c>
      <c r="N75" s="281" t="s">
        <v>562</v>
      </c>
      <c r="O75" s="33">
        <v>0</v>
      </c>
      <c r="P75" s="33">
        <v>0</v>
      </c>
      <c r="Q75" s="33">
        <v>0</v>
      </c>
      <c r="R75" s="33">
        <v>13</v>
      </c>
      <c r="S75" s="33">
        <v>0</v>
      </c>
      <c r="T75" s="46"/>
    </row>
    <row r="76" spans="1:20" ht="12" customHeight="1" x14ac:dyDescent="0.2">
      <c r="A76" s="157"/>
      <c r="B76" s="157"/>
      <c r="C76" s="32"/>
      <c r="D76" s="232"/>
      <c r="E76" s="31"/>
      <c r="F76" s="36">
        <f t="shared" si="79"/>
        <v>1</v>
      </c>
      <c r="G76" s="29">
        <f t="shared" ref="G76" si="419">IF(G75=0,0,G75/$F75)</f>
        <v>0</v>
      </c>
      <c r="H76" s="29">
        <f t="shared" ref="H76" si="420">IF(H75=0,0,H75/$G75)</f>
        <v>0</v>
      </c>
      <c r="I76" s="29">
        <f t="shared" ref="I76" si="421">IF(I75=0,0,I75/$G75)</f>
        <v>0</v>
      </c>
      <c r="J76" s="29">
        <f t="shared" ref="J76" si="422">IF(J75=0,0,J75/$G75)</f>
        <v>0</v>
      </c>
      <c r="K76" s="29">
        <f t="shared" ref="K76" si="423">IF(K75=0,0,K75/$G75)</f>
        <v>0</v>
      </c>
      <c r="L76" s="29">
        <f t="shared" ref="L76" si="424">IF(L75=0,0,L75/$G75)</f>
        <v>0</v>
      </c>
      <c r="M76" s="29">
        <f t="shared" ref="M76" si="425">IF(M75=0,0,M75/$G75)</f>
        <v>0</v>
      </c>
      <c r="N76" s="228"/>
      <c r="O76" s="29">
        <f t="shared" ref="O76" si="426">IF(O75=0,0,O75/$G75)</f>
        <v>0</v>
      </c>
      <c r="P76" s="29">
        <f t="shared" ref="P76" si="427">IF(P75=0,0,P75/$G75)</f>
        <v>0</v>
      </c>
      <c r="Q76" s="29">
        <f t="shared" ref="Q76" si="428">IF(Q75=0,0,Q75/$G75)</f>
        <v>0</v>
      </c>
      <c r="R76" s="29">
        <f t="shared" ref="R76" si="429">IF(R75=0,0,R75/$F75)</f>
        <v>1</v>
      </c>
      <c r="S76" s="29">
        <f t="shared" ref="S76" si="430">IF(S75=0,0,S75/$F75)</f>
        <v>0</v>
      </c>
      <c r="T76" s="39"/>
    </row>
    <row r="77" spans="1:20" ht="12" customHeight="1" x14ac:dyDescent="0.2">
      <c r="A77" s="157"/>
      <c r="B77" s="157"/>
      <c r="C77" s="35"/>
      <c r="D77" s="231" t="s">
        <v>11</v>
      </c>
      <c r="E77" s="34"/>
      <c r="F77" s="33">
        <f t="shared" si="79"/>
        <v>15</v>
      </c>
      <c r="G77" s="33">
        <f t="shared" ref="G77" si="431">SUM(O77:Q77)</f>
        <v>1</v>
      </c>
      <c r="H77" s="33">
        <v>1</v>
      </c>
      <c r="I77" s="33">
        <v>0</v>
      </c>
      <c r="J77" s="33">
        <v>0</v>
      </c>
      <c r="K77" s="33">
        <v>0</v>
      </c>
      <c r="L77" s="33">
        <v>0</v>
      </c>
      <c r="M77" s="33">
        <v>0</v>
      </c>
      <c r="N77" s="281">
        <v>1</v>
      </c>
      <c r="O77" s="33">
        <v>1</v>
      </c>
      <c r="P77" s="33">
        <v>0</v>
      </c>
      <c r="Q77" s="33">
        <v>0</v>
      </c>
      <c r="R77" s="33">
        <v>12</v>
      </c>
      <c r="S77" s="33">
        <v>2</v>
      </c>
      <c r="T77" s="46"/>
    </row>
    <row r="78" spans="1:20" ht="12" customHeight="1" x14ac:dyDescent="0.2">
      <c r="A78" s="157"/>
      <c r="B78" s="157"/>
      <c r="C78" s="32"/>
      <c r="D78" s="232"/>
      <c r="E78" s="31"/>
      <c r="F78" s="36">
        <f t="shared" si="79"/>
        <v>1</v>
      </c>
      <c r="G78" s="29">
        <f t="shared" ref="G78" si="432">IF(G77=0,0,G77/$F77)</f>
        <v>6.6666666666666666E-2</v>
      </c>
      <c r="H78" s="29">
        <f t="shared" ref="H78" si="433">IF(H77=0,0,H77/$G77)</f>
        <v>1</v>
      </c>
      <c r="I78" s="29">
        <f t="shared" ref="I78" si="434">IF(I77=0,0,I77/$G77)</f>
        <v>0</v>
      </c>
      <c r="J78" s="29">
        <f t="shared" ref="J78" si="435">IF(J77=0,0,J77/$G77)</f>
        <v>0</v>
      </c>
      <c r="K78" s="29">
        <f t="shared" ref="K78" si="436">IF(K77=0,0,K77/$G77)</f>
        <v>0</v>
      </c>
      <c r="L78" s="29">
        <f t="shared" ref="L78" si="437">IF(L77=0,0,L77/$G77)</f>
        <v>0</v>
      </c>
      <c r="M78" s="29">
        <f t="shared" ref="M78" si="438">IF(M77=0,0,M77/$G77)</f>
        <v>0</v>
      </c>
      <c r="N78" s="228"/>
      <c r="O78" s="29">
        <f t="shared" ref="O78" si="439">IF(O77=0,0,O77/$G77)</f>
        <v>1</v>
      </c>
      <c r="P78" s="29">
        <f t="shared" ref="P78" si="440">IF(P77=0,0,P77/$G77)</f>
        <v>0</v>
      </c>
      <c r="Q78" s="29">
        <f t="shared" ref="Q78" si="441">IF(Q77=0,0,Q77/$G77)</f>
        <v>0</v>
      </c>
      <c r="R78" s="29">
        <f t="shared" ref="R78" si="442">IF(R77=0,0,R77/$F77)</f>
        <v>0.8</v>
      </c>
      <c r="S78" s="29">
        <f t="shared" ref="S78" si="443">IF(S77=0,0,S77/$F77)</f>
        <v>0.13333333333333333</v>
      </c>
      <c r="T78" s="39"/>
    </row>
    <row r="79" spans="1:20" ht="12" customHeight="1" x14ac:dyDescent="0.2">
      <c r="A79" s="157"/>
      <c r="B79" s="157"/>
      <c r="C79" s="35"/>
      <c r="D79" s="231" t="s">
        <v>10</v>
      </c>
      <c r="E79" s="34"/>
      <c r="F79" s="33">
        <f t="shared" si="79"/>
        <v>38</v>
      </c>
      <c r="G79" s="33">
        <f t="shared" ref="G79" si="444">SUM(O79:Q79)</f>
        <v>0</v>
      </c>
      <c r="H79" s="33">
        <v>0</v>
      </c>
      <c r="I79" s="33">
        <v>0</v>
      </c>
      <c r="J79" s="33">
        <v>0</v>
      </c>
      <c r="K79" s="33">
        <v>0</v>
      </c>
      <c r="L79" s="33">
        <v>0</v>
      </c>
      <c r="M79" s="33">
        <v>0</v>
      </c>
      <c r="N79" s="281" t="s">
        <v>562</v>
      </c>
      <c r="O79" s="33">
        <v>0</v>
      </c>
      <c r="P79" s="33">
        <v>0</v>
      </c>
      <c r="Q79" s="33">
        <v>0</v>
      </c>
      <c r="R79" s="33">
        <v>35</v>
      </c>
      <c r="S79" s="33">
        <v>3</v>
      </c>
      <c r="T79" s="46"/>
    </row>
    <row r="80" spans="1:20" ht="12" customHeight="1" x14ac:dyDescent="0.2">
      <c r="A80" s="157"/>
      <c r="B80" s="157"/>
      <c r="C80" s="32"/>
      <c r="D80" s="232"/>
      <c r="E80" s="31"/>
      <c r="F80" s="36">
        <f t="shared" si="79"/>
        <v>1</v>
      </c>
      <c r="G80" s="29">
        <f t="shared" ref="G80" si="445">IF(G79=0,0,G79/$F79)</f>
        <v>0</v>
      </c>
      <c r="H80" s="29">
        <f t="shared" ref="H80" si="446">IF(H79=0,0,H79/$G79)</f>
        <v>0</v>
      </c>
      <c r="I80" s="29">
        <f t="shared" ref="I80" si="447">IF(I79=0,0,I79/$G79)</f>
        <v>0</v>
      </c>
      <c r="J80" s="29">
        <f t="shared" ref="J80" si="448">IF(J79=0,0,J79/$G79)</f>
        <v>0</v>
      </c>
      <c r="K80" s="29">
        <f t="shared" ref="K80" si="449">IF(K79=0,0,K79/$G79)</f>
        <v>0</v>
      </c>
      <c r="L80" s="29">
        <f t="shared" ref="L80" si="450">IF(L79=0,0,L79/$G79)</f>
        <v>0</v>
      </c>
      <c r="M80" s="29">
        <f t="shared" ref="M80" si="451">IF(M79=0,0,M79/$G79)</f>
        <v>0</v>
      </c>
      <c r="N80" s="228"/>
      <c r="O80" s="29">
        <f t="shared" ref="O80" si="452">IF(O79=0,0,O79/$G79)</f>
        <v>0</v>
      </c>
      <c r="P80" s="29">
        <f t="shared" ref="P80" si="453">IF(P79=0,0,P79/$G79)</f>
        <v>0</v>
      </c>
      <c r="Q80" s="29">
        <f t="shared" ref="Q80" si="454">IF(Q79=0,0,Q79/$G79)</f>
        <v>0</v>
      </c>
      <c r="R80" s="29">
        <f t="shared" ref="R80" si="455">IF(R79=0,0,R79/$F79)</f>
        <v>0.92105263157894735</v>
      </c>
      <c r="S80" s="29">
        <f t="shared" ref="S80" si="456">IF(S79=0,0,S79/$F79)</f>
        <v>7.8947368421052627E-2</v>
      </c>
      <c r="T80" s="39"/>
    </row>
    <row r="81" spans="1:20" ht="12" customHeight="1" x14ac:dyDescent="0.2">
      <c r="A81" s="157"/>
      <c r="B81" s="157"/>
      <c r="C81" s="35"/>
      <c r="D81" s="231" t="s">
        <v>9</v>
      </c>
      <c r="E81" s="34"/>
      <c r="F81" s="33">
        <f t="shared" si="79"/>
        <v>154</v>
      </c>
      <c r="G81" s="33">
        <f t="shared" ref="G81" si="457">SUM(O81:Q81)</f>
        <v>12</v>
      </c>
      <c r="H81" s="33">
        <v>8</v>
      </c>
      <c r="I81" s="33">
        <v>0</v>
      </c>
      <c r="J81" s="33">
        <v>0</v>
      </c>
      <c r="K81" s="33">
        <v>0</v>
      </c>
      <c r="L81" s="33">
        <v>0</v>
      </c>
      <c r="M81" s="33">
        <v>4</v>
      </c>
      <c r="N81" s="281">
        <v>3.625</v>
      </c>
      <c r="O81" s="33">
        <v>12</v>
      </c>
      <c r="P81" s="33">
        <v>0</v>
      </c>
      <c r="Q81" s="33">
        <v>0</v>
      </c>
      <c r="R81" s="33">
        <v>131</v>
      </c>
      <c r="S81" s="33">
        <v>11</v>
      </c>
      <c r="T81" s="46"/>
    </row>
    <row r="82" spans="1:20" ht="12" customHeight="1" x14ac:dyDescent="0.2">
      <c r="A82" s="157"/>
      <c r="B82" s="157"/>
      <c r="C82" s="32"/>
      <c r="D82" s="232"/>
      <c r="E82" s="31"/>
      <c r="F82" s="36">
        <f t="shared" si="79"/>
        <v>1</v>
      </c>
      <c r="G82" s="29">
        <f t="shared" ref="G82" si="458">IF(G81=0,0,G81/$F81)</f>
        <v>7.792207792207792E-2</v>
      </c>
      <c r="H82" s="29">
        <f t="shared" ref="H82" si="459">IF(H81=0,0,H81/$G81)</f>
        <v>0.66666666666666663</v>
      </c>
      <c r="I82" s="29">
        <f t="shared" ref="I82" si="460">IF(I81=0,0,I81/$G81)</f>
        <v>0</v>
      </c>
      <c r="J82" s="29">
        <f t="shared" ref="J82" si="461">IF(J81=0,0,J81/$G81)</f>
        <v>0</v>
      </c>
      <c r="K82" s="29">
        <f t="shared" ref="K82" si="462">IF(K81=0,0,K81/$G81)</f>
        <v>0</v>
      </c>
      <c r="L82" s="29">
        <f t="shared" ref="L82" si="463">IF(L81=0,0,L81/$G81)</f>
        <v>0</v>
      </c>
      <c r="M82" s="29">
        <f t="shared" ref="M82" si="464">IF(M81=0,0,M81/$G81)</f>
        <v>0.33333333333333331</v>
      </c>
      <c r="N82" s="228"/>
      <c r="O82" s="29">
        <f t="shared" ref="O82" si="465">IF(O81=0,0,O81/$G81)</f>
        <v>1</v>
      </c>
      <c r="P82" s="29">
        <f t="shared" ref="P82" si="466">IF(P81=0,0,P81/$G81)</f>
        <v>0</v>
      </c>
      <c r="Q82" s="29">
        <f t="shared" ref="Q82" si="467">IF(Q81=0,0,Q81/$G81)</f>
        <v>0</v>
      </c>
      <c r="R82" s="29">
        <f t="shared" ref="R82" si="468">IF(R81=0,0,R81/$F81)</f>
        <v>0.85064935064935066</v>
      </c>
      <c r="S82" s="29">
        <f t="shared" ref="S82" si="469">IF(S81=0,0,S81/$F81)</f>
        <v>7.1428571428571425E-2</v>
      </c>
      <c r="T82" s="39"/>
    </row>
    <row r="83" spans="1:20" ht="12" customHeight="1" x14ac:dyDescent="0.2">
      <c r="A83" s="157"/>
      <c r="B83" s="157"/>
      <c r="C83" s="35"/>
      <c r="D83" s="231" t="s">
        <v>8</v>
      </c>
      <c r="E83" s="34"/>
      <c r="F83" s="33">
        <f t="shared" si="79"/>
        <v>22</v>
      </c>
      <c r="G83" s="33">
        <f t="shared" ref="G83" si="470">SUM(O83:Q83)</f>
        <v>0</v>
      </c>
      <c r="H83" s="33">
        <v>0</v>
      </c>
      <c r="I83" s="33">
        <v>0</v>
      </c>
      <c r="J83" s="33">
        <v>0</v>
      </c>
      <c r="K83" s="33">
        <v>0</v>
      </c>
      <c r="L83" s="33">
        <v>0</v>
      </c>
      <c r="M83" s="33">
        <v>0</v>
      </c>
      <c r="N83" s="281" t="s">
        <v>562</v>
      </c>
      <c r="O83" s="33">
        <v>0</v>
      </c>
      <c r="P83" s="33">
        <v>0</v>
      </c>
      <c r="Q83" s="33">
        <v>0</v>
      </c>
      <c r="R83" s="33">
        <v>21</v>
      </c>
      <c r="S83" s="33">
        <v>1</v>
      </c>
      <c r="T83" s="46"/>
    </row>
    <row r="84" spans="1:20" ht="12" customHeight="1" x14ac:dyDescent="0.2">
      <c r="A84" s="157"/>
      <c r="B84" s="157"/>
      <c r="C84" s="32"/>
      <c r="D84" s="232"/>
      <c r="E84" s="31"/>
      <c r="F84" s="36">
        <f t="shared" si="79"/>
        <v>1</v>
      </c>
      <c r="G84" s="29">
        <f t="shared" ref="G84" si="471">IF(G83=0,0,G83/$F83)</f>
        <v>0</v>
      </c>
      <c r="H84" s="29">
        <f t="shared" ref="H84" si="472">IF(H83=0,0,H83/$G83)</f>
        <v>0</v>
      </c>
      <c r="I84" s="29">
        <f t="shared" ref="I84" si="473">IF(I83=0,0,I83/$G83)</f>
        <v>0</v>
      </c>
      <c r="J84" s="29">
        <f t="shared" ref="J84" si="474">IF(J83=0,0,J83/$G83)</f>
        <v>0</v>
      </c>
      <c r="K84" s="29">
        <f t="shared" ref="K84" si="475">IF(K83=0,0,K83/$G83)</f>
        <v>0</v>
      </c>
      <c r="L84" s="29">
        <f t="shared" ref="L84" si="476">IF(L83=0,0,L83/$G83)</f>
        <v>0</v>
      </c>
      <c r="M84" s="29">
        <f t="shared" ref="M84" si="477">IF(M83=0,0,M83/$G83)</f>
        <v>0</v>
      </c>
      <c r="N84" s="228"/>
      <c r="O84" s="29">
        <f t="shared" ref="O84" si="478">IF(O83=0,0,O83/$G83)</f>
        <v>0</v>
      </c>
      <c r="P84" s="29">
        <f t="shared" ref="P84" si="479">IF(P83=0,0,P83/$G83)</f>
        <v>0</v>
      </c>
      <c r="Q84" s="29">
        <f t="shared" ref="Q84" si="480">IF(Q83=0,0,Q83/$G83)</f>
        <v>0</v>
      </c>
      <c r="R84" s="29">
        <f t="shared" ref="R84" si="481">IF(R83=0,0,R83/$F83)</f>
        <v>0.95454545454545459</v>
      </c>
      <c r="S84" s="29">
        <f t="shared" ref="S84" si="482">IF(S83=0,0,S83/$F83)</f>
        <v>4.5454545454545456E-2</v>
      </c>
      <c r="T84" s="39"/>
    </row>
    <row r="85" spans="1:20" ht="12" customHeight="1" x14ac:dyDescent="0.2">
      <c r="A85" s="157"/>
      <c r="B85" s="157"/>
      <c r="C85" s="35"/>
      <c r="D85" s="231" t="s">
        <v>7</v>
      </c>
      <c r="E85" s="34"/>
      <c r="F85" s="33">
        <f t="shared" si="79"/>
        <v>10</v>
      </c>
      <c r="G85" s="33">
        <f t="shared" ref="G85" si="483">SUM(O85:Q85)</f>
        <v>1</v>
      </c>
      <c r="H85" s="33">
        <v>0</v>
      </c>
      <c r="I85" s="33">
        <v>0</v>
      </c>
      <c r="J85" s="33">
        <v>0</v>
      </c>
      <c r="K85" s="33">
        <v>0</v>
      </c>
      <c r="L85" s="33">
        <v>0</v>
      </c>
      <c r="M85" s="33">
        <v>1</v>
      </c>
      <c r="N85" s="281" t="s">
        <v>562</v>
      </c>
      <c r="O85" s="33">
        <v>1</v>
      </c>
      <c r="P85" s="33">
        <v>0</v>
      </c>
      <c r="Q85" s="33">
        <v>0</v>
      </c>
      <c r="R85" s="33">
        <v>9</v>
      </c>
      <c r="S85" s="33">
        <v>0</v>
      </c>
      <c r="T85" s="46"/>
    </row>
    <row r="86" spans="1:20" ht="12" customHeight="1" x14ac:dyDescent="0.2">
      <c r="A86" s="157"/>
      <c r="B86" s="157"/>
      <c r="C86" s="32"/>
      <c r="D86" s="232"/>
      <c r="E86" s="31"/>
      <c r="F86" s="36">
        <f t="shared" si="79"/>
        <v>1</v>
      </c>
      <c r="G86" s="29">
        <f t="shared" ref="G86" si="484">IF(G85=0,0,G85/$F85)</f>
        <v>0.1</v>
      </c>
      <c r="H86" s="29">
        <f t="shared" ref="H86" si="485">IF(H85=0,0,H85/$G85)</f>
        <v>0</v>
      </c>
      <c r="I86" s="29">
        <f t="shared" ref="I86" si="486">IF(I85=0,0,I85/$G85)</f>
        <v>0</v>
      </c>
      <c r="J86" s="29">
        <f t="shared" ref="J86" si="487">IF(J85=0,0,J85/$G85)</f>
        <v>0</v>
      </c>
      <c r="K86" s="29">
        <f t="shared" ref="K86" si="488">IF(K85=0,0,K85/$G85)</f>
        <v>0</v>
      </c>
      <c r="L86" s="29">
        <f t="shared" ref="L86" si="489">IF(L85=0,0,L85/$G85)</f>
        <v>0</v>
      </c>
      <c r="M86" s="29">
        <f t="shared" ref="M86" si="490">IF(M85=0,0,M85/$G85)</f>
        <v>1</v>
      </c>
      <c r="N86" s="228"/>
      <c r="O86" s="29">
        <f t="shared" ref="O86" si="491">IF(O85=0,0,O85/$G85)</f>
        <v>1</v>
      </c>
      <c r="P86" s="29">
        <f t="shared" ref="P86" si="492">IF(P85=0,0,P85/$G85)</f>
        <v>0</v>
      </c>
      <c r="Q86" s="29">
        <f t="shared" ref="Q86" si="493">IF(Q85=0,0,Q85/$G85)</f>
        <v>0</v>
      </c>
      <c r="R86" s="29">
        <f t="shared" ref="R86" si="494">IF(R85=0,0,R85/$F85)</f>
        <v>0.9</v>
      </c>
      <c r="S86" s="29">
        <f t="shared" ref="S86" si="495">IF(S85=0,0,S85/$F85)</f>
        <v>0</v>
      </c>
      <c r="T86" s="39"/>
    </row>
    <row r="87" spans="1:20" ht="13.5" customHeight="1" x14ac:dyDescent="0.2">
      <c r="A87" s="157"/>
      <c r="B87" s="157"/>
      <c r="C87" s="35"/>
      <c r="D87" s="248" t="s">
        <v>116</v>
      </c>
      <c r="E87" s="34"/>
      <c r="F87" s="33">
        <f t="shared" ref="F87:F100" si="496">SUM(G87,R87,S87)</f>
        <v>17</v>
      </c>
      <c r="G87" s="33">
        <f t="shared" ref="G87" si="497">SUM(O87:Q87)</f>
        <v>1</v>
      </c>
      <c r="H87" s="33">
        <v>0</v>
      </c>
      <c r="I87" s="33">
        <v>0</v>
      </c>
      <c r="J87" s="33">
        <v>1</v>
      </c>
      <c r="K87" s="33">
        <v>0</v>
      </c>
      <c r="L87" s="33">
        <v>0</v>
      </c>
      <c r="M87" s="33">
        <v>0</v>
      </c>
      <c r="N87" s="281">
        <v>12</v>
      </c>
      <c r="O87" s="33">
        <v>1</v>
      </c>
      <c r="P87" s="33">
        <v>0</v>
      </c>
      <c r="Q87" s="33">
        <v>0</v>
      </c>
      <c r="R87" s="33">
        <v>16</v>
      </c>
      <c r="S87" s="33">
        <v>0</v>
      </c>
      <c r="T87" s="46"/>
    </row>
    <row r="88" spans="1:20" ht="13.5" customHeight="1" x14ac:dyDescent="0.2">
      <c r="A88" s="157"/>
      <c r="B88" s="157"/>
      <c r="C88" s="32"/>
      <c r="D88" s="232"/>
      <c r="E88" s="31"/>
      <c r="F88" s="36">
        <f t="shared" si="496"/>
        <v>1</v>
      </c>
      <c r="G88" s="29">
        <f t="shared" ref="G88" si="498">IF(G87=0,0,G87/$F87)</f>
        <v>5.8823529411764705E-2</v>
      </c>
      <c r="H88" s="29">
        <f t="shared" ref="H88" si="499">IF(H87=0,0,H87/$G87)</f>
        <v>0</v>
      </c>
      <c r="I88" s="29">
        <f t="shared" ref="I88" si="500">IF(I87=0,0,I87/$G87)</f>
        <v>0</v>
      </c>
      <c r="J88" s="29">
        <f t="shared" ref="J88" si="501">IF(J87=0,0,J87/$G87)</f>
        <v>1</v>
      </c>
      <c r="K88" s="29">
        <f t="shared" ref="K88" si="502">IF(K87=0,0,K87/$G87)</f>
        <v>0</v>
      </c>
      <c r="L88" s="29">
        <f t="shared" ref="L88" si="503">IF(L87=0,0,L87/$G87)</f>
        <v>0</v>
      </c>
      <c r="M88" s="29">
        <f t="shared" ref="M88" si="504">IF(M87=0,0,M87/$G87)</f>
        <v>0</v>
      </c>
      <c r="N88" s="228"/>
      <c r="O88" s="29">
        <f t="shared" ref="O88" si="505">IF(O87=0,0,O87/$G87)</f>
        <v>1</v>
      </c>
      <c r="P88" s="29">
        <f t="shared" ref="P88" si="506">IF(P87=0,0,P87/$G87)</f>
        <v>0</v>
      </c>
      <c r="Q88" s="29">
        <f t="shared" ref="Q88" si="507">IF(Q87=0,0,Q87/$G87)</f>
        <v>0</v>
      </c>
      <c r="R88" s="29">
        <f t="shared" ref="R88" si="508">IF(R87=0,0,R87/$F87)</f>
        <v>0.94117647058823528</v>
      </c>
      <c r="S88" s="29">
        <f t="shared" ref="S88" si="509">IF(S87=0,0,S87/$F87)</f>
        <v>0</v>
      </c>
      <c r="T88" s="39"/>
    </row>
    <row r="89" spans="1:20" ht="12" customHeight="1" x14ac:dyDescent="0.2">
      <c r="A89" s="157"/>
      <c r="B89" s="157"/>
      <c r="C89" s="35"/>
      <c r="D89" s="231" t="s">
        <v>5</v>
      </c>
      <c r="E89" s="34"/>
      <c r="F89" s="33">
        <f t="shared" si="496"/>
        <v>41</v>
      </c>
      <c r="G89" s="33">
        <f t="shared" ref="G89" si="510">SUM(O89:Q89)</f>
        <v>1</v>
      </c>
      <c r="H89" s="33">
        <v>0</v>
      </c>
      <c r="I89" s="33">
        <v>0</v>
      </c>
      <c r="J89" s="33">
        <v>0</v>
      </c>
      <c r="K89" s="33">
        <v>0</v>
      </c>
      <c r="L89" s="33">
        <v>0</v>
      </c>
      <c r="M89" s="33">
        <v>1</v>
      </c>
      <c r="N89" s="281" t="s">
        <v>562</v>
      </c>
      <c r="O89" s="33">
        <v>1</v>
      </c>
      <c r="P89" s="33">
        <v>0</v>
      </c>
      <c r="Q89" s="33">
        <v>0</v>
      </c>
      <c r="R89" s="33">
        <v>35</v>
      </c>
      <c r="S89" s="33">
        <v>5</v>
      </c>
      <c r="T89" s="46"/>
    </row>
    <row r="90" spans="1:20" ht="12" customHeight="1" x14ac:dyDescent="0.2">
      <c r="A90" s="157"/>
      <c r="B90" s="157"/>
      <c r="C90" s="32"/>
      <c r="D90" s="232"/>
      <c r="E90" s="31"/>
      <c r="F90" s="36">
        <f t="shared" si="496"/>
        <v>1</v>
      </c>
      <c r="G90" s="29">
        <f t="shared" ref="G90" si="511">IF(G89=0,0,G89/$F89)</f>
        <v>2.4390243902439025E-2</v>
      </c>
      <c r="H90" s="29">
        <f t="shared" ref="H90" si="512">IF(H89=0,0,H89/$G89)</f>
        <v>0</v>
      </c>
      <c r="I90" s="29">
        <f t="shared" ref="I90" si="513">IF(I89=0,0,I89/$G89)</f>
        <v>0</v>
      </c>
      <c r="J90" s="29">
        <f t="shared" ref="J90" si="514">IF(J89=0,0,J89/$G89)</f>
        <v>0</v>
      </c>
      <c r="K90" s="29">
        <f t="shared" ref="K90" si="515">IF(K89=0,0,K89/$G89)</f>
        <v>0</v>
      </c>
      <c r="L90" s="29">
        <f t="shared" ref="L90" si="516">IF(L89=0,0,L89/$G89)</f>
        <v>0</v>
      </c>
      <c r="M90" s="29">
        <f t="shared" ref="M90" si="517">IF(M89=0,0,M89/$G89)</f>
        <v>1</v>
      </c>
      <c r="N90" s="228"/>
      <c r="O90" s="29">
        <f t="shared" ref="O90" si="518">IF(O89=0,0,O89/$G89)</f>
        <v>1</v>
      </c>
      <c r="P90" s="29">
        <f t="shared" ref="P90" si="519">IF(P89=0,0,P89/$G89)</f>
        <v>0</v>
      </c>
      <c r="Q90" s="29">
        <f t="shared" ref="Q90" si="520">IF(Q89=0,0,Q89/$G89)</f>
        <v>0</v>
      </c>
      <c r="R90" s="29">
        <f t="shared" ref="R90" si="521">IF(R89=0,0,R89/$F89)</f>
        <v>0.85365853658536583</v>
      </c>
      <c r="S90" s="29">
        <f t="shared" ref="S90" si="522">IF(S89=0,0,S89/$F89)</f>
        <v>0.12195121951219512</v>
      </c>
      <c r="T90" s="39"/>
    </row>
    <row r="91" spans="1:20" ht="12" customHeight="1" x14ac:dyDescent="0.2">
      <c r="A91" s="157"/>
      <c r="B91" s="157"/>
      <c r="C91" s="35"/>
      <c r="D91" s="231" t="s">
        <v>4</v>
      </c>
      <c r="E91" s="34"/>
      <c r="F91" s="33">
        <f t="shared" si="496"/>
        <v>23</v>
      </c>
      <c r="G91" s="33">
        <f t="shared" ref="G91" si="523">SUM(O91:Q91)</f>
        <v>2</v>
      </c>
      <c r="H91" s="33">
        <v>2</v>
      </c>
      <c r="I91" s="33">
        <v>0</v>
      </c>
      <c r="J91" s="33">
        <v>0</v>
      </c>
      <c r="K91" s="33">
        <v>0</v>
      </c>
      <c r="L91" s="33">
        <v>0</v>
      </c>
      <c r="M91" s="33">
        <v>0</v>
      </c>
      <c r="N91" s="281">
        <v>1.5</v>
      </c>
      <c r="O91" s="33">
        <v>2</v>
      </c>
      <c r="P91" s="33">
        <v>0</v>
      </c>
      <c r="Q91" s="33">
        <v>0</v>
      </c>
      <c r="R91" s="33">
        <v>21</v>
      </c>
      <c r="S91" s="33">
        <v>0</v>
      </c>
      <c r="T91" s="46"/>
    </row>
    <row r="92" spans="1:20" ht="12" customHeight="1" x14ac:dyDescent="0.2">
      <c r="A92" s="157"/>
      <c r="B92" s="157"/>
      <c r="C92" s="32"/>
      <c r="D92" s="232"/>
      <c r="E92" s="31"/>
      <c r="F92" s="36">
        <f t="shared" si="496"/>
        <v>1</v>
      </c>
      <c r="G92" s="29">
        <f t="shared" ref="G92" si="524">IF(G91=0,0,G91/$F91)</f>
        <v>8.6956521739130432E-2</v>
      </c>
      <c r="H92" s="29">
        <f t="shared" ref="H92" si="525">IF(H91=0,0,H91/$G91)</f>
        <v>1</v>
      </c>
      <c r="I92" s="29">
        <f t="shared" ref="I92" si="526">IF(I91=0,0,I91/$G91)</f>
        <v>0</v>
      </c>
      <c r="J92" s="29">
        <f t="shared" ref="J92" si="527">IF(J91=0,0,J91/$G91)</f>
        <v>0</v>
      </c>
      <c r="K92" s="29">
        <f t="shared" ref="K92" si="528">IF(K91=0,0,K91/$G91)</f>
        <v>0</v>
      </c>
      <c r="L92" s="29">
        <f t="shared" ref="L92" si="529">IF(L91=0,0,L91/$G91)</f>
        <v>0</v>
      </c>
      <c r="M92" s="29">
        <f t="shared" ref="M92" si="530">IF(M91=0,0,M91/$G91)</f>
        <v>0</v>
      </c>
      <c r="N92" s="228"/>
      <c r="O92" s="29">
        <f t="shared" ref="O92" si="531">IF(O91=0,0,O91/$G91)</f>
        <v>1</v>
      </c>
      <c r="P92" s="29">
        <f t="shared" ref="P92" si="532">IF(P91=0,0,P91/$G91)</f>
        <v>0</v>
      </c>
      <c r="Q92" s="29">
        <f t="shared" ref="Q92" si="533">IF(Q91=0,0,Q91/$G91)</f>
        <v>0</v>
      </c>
      <c r="R92" s="29">
        <f t="shared" ref="R92" si="534">IF(R91=0,0,R91/$F91)</f>
        <v>0.91304347826086951</v>
      </c>
      <c r="S92" s="29">
        <f t="shared" ref="S92" si="535">IF(S91=0,0,S91/$F91)</f>
        <v>0</v>
      </c>
      <c r="T92" s="39"/>
    </row>
    <row r="93" spans="1:20" ht="12" customHeight="1" x14ac:dyDescent="0.2">
      <c r="A93" s="157"/>
      <c r="B93" s="157"/>
      <c r="C93" s="35"/>
      <c r="D93" s="231" t="s">
        <v>3</v>
      </c>
      <c r="E93" s="34"/>
      <c r="F93" s="33">
        <f t="shared" si="496"/>
        <v>24</v>
      </c>
      <c r="G93" s="33">
        <f t="shared" ref="G93" si="536">SUM(O93:Q93)</f>
        <v>0</v>
      </c>
      <c r="H93" s="33">
        <v>0</v>
      </c>
      <c r="I93" s="33">
        <v>0</v>
      </c>
      <c r="J93" s="33">
        <v>0</v>
      </c>
      <c r="K93" s="33">
        <v>0</v>
      </c>
      <c r="L93" s="33">
        <v>0</v>
      </c>
      <c r="M93" s="33">
        <v>0</v>
      </c>
      <c r="N93" s="281" t="s">
        <v>562</v>
      </c>
      <c r="O93" s="33">
        <v>0</v>
      </c>
      <c r="P93" s="33">
        <v>0</v>
      </c>
      <c r="Q93" s="33">
        <v>0</v>
      </c>
      <c r="R93" s="33">
        <v>22</v>
      </c>
      <c r="S93" s="33">
        <v>2</v>
      </c>
      <c r="T93" s="46"/>
    </row>
    <row r="94" spans="1:20" ht="12" customHeight="1" x14ac:dyDescent="0.2">
      <c r="A94" s="157"/>
      <c r="B94" s="157"/>
      <c r="C94" s="32"/>
      <c r="D94" s="232"/>
      <c r="E94" s="31"/>
      <c r="F94" s="36">
        <f t="shared" si="496"/>
        <v>1</v>
      </c>
      <c r="G94" s="29">
        <f t="shared" ref="G94" si="537">IF(G93=0,0,G93/$F93)</f>
        <v>0</v>
      </c>
      <c r="H94" s="29">
        <f t="shared" ref="H94" si="538">IF(H93=0,0,H93/$G93)</f>
        <v>0</v>
      </c>
      <c r="I94" s="29">
        <f t="shared" ref="I94" si="539">IF(I93=0,0,I93/$G93)</f>
        <v>0</v>
      </c>
      <c r="J94" s="29">
        <f t="shared" ref="J94" si="540">IF(J93=0,0,J93/$G93)</f>
        <v>0</v>
      </c>
      <c r="K94" s="29">
        <f t="shared" ref="K94" si="541">IF(K93=0,0,K93/$G93)</f>
        <v>0</v>
      </c>
      <c r="L94" s="29">
        <f t="shared" ref="L94" si="542">IF(L93=0,0,L93/$G93)</f>
        <v>0</v>
      </c>
      <c r="M94" s="29">
        <f t="shared" ref="M94" si="543">IF(M93=0,0,M93/$G93)</f>
        <v>0</v>
      </c>
      <c r="N94" s="228"/>
      <c r="O94" s="29">
        <f t="shared" ref="O94" si="544">IF(O93=0,0,O93/$G93)</f>
        <v>0</v>
      </c>
      <c r="P94" s="29">
        <f t="shared" ref="P94" si="545">IF(P93=0,0,P93/$G93)</f>
        <v>0</v>
      </c>
      <c r="Q94" s="29">
        <f t="shared" ref="Q94" si="546">IF(Q93=0,0,Q93/$G93)</f>
        <v>0</v>
      </c>
      <c r="R94" s="29">
        <f t="shared" ref="R94" si="547">IF(R93=0,0,R93/$F93)</f>
        <v>0.91666666666666663</v>
      </c>
      <c r="S94" s="29">
        <f t="shared" ref="S94" si="548">IF(S93=0,0,S93/$F93)</f>
        <v>8.3333333333333329E-2</v>
      </c>
      <c r="T94" s="39"/>
    </row>
    <row r="95" spans="1:20" ht="12" customHeight="1" x14ac:dyDescent="0.2">
      <c r="A95" s="157"/>
      <c r="B95" s="157"/>
      <c r="C95" s="35"/>
      <c r="D95" s="231" t="s">
        <v>2</v>
      </c>
      <c r="E95" s="34"/>
      <c r="F95" s="33">
        <f t="shared" si="496"/>
        <v>159</v>
      </c>
      <c r="G95" s="33">
        <f t="shared" ref="G95" si="549">SUM(O95:Q95)</f>
        <v>6</v>
      </c>
      <c r="H95" s="33">
        <v>1</v>
      </c>
      <c r="I95" s="33">
        <v>1</v>
      </c>
      <c r="J95" s="33">
        <v>0</v>
      </c>
      <c r="K95" s="33">
        <v>0</v>
      </c>
      <c r="L95" s="33">
        <v>0</v>
      </c>
      <c r="M95" s="33">
        <v>4</v>
      </c>
      <c r="N95" s="281">
        <v>7.5</v>
      </c>
      <c r="O95" s="33">
        <v>5</v>
      </c>
      <c r="P95" s="33">
        <v>1</v>
      </c>
      <c r="Q95" s="33">
        <v>0</v>
      </c>
      <c r="R95" s="33">
        <v>146</v>
      </c>
      <c r="S95" s="33">
        <v>7</v>
      </c>
      <c r="T95" s="46"/>
    </row>
    <row r="96" spans="1:20" ht="12" customHeight="1" x14ac:dyDescent="0.2">
      <c r="A96" s="157"/>
      <c r="B96" s="157"/>
      <c r="C96" s="32"/>
      <c r="D96" s="232"/>
      <c r="E96" s="31"/>
      <c r="F96" s="36">
        <f t="shared" si="496"/>
        <v>1</v>
      </c>
      <c r="G96" s="29">
        <f t="shared" ref="G96" si="550">IF(G95=0,0,G95/$F95)</f>
        <v>3.7735849056603772E-2</v>
      </c>
      <c r="H96" s="29">
        <f t="shared" ref="H96" si="551">IF(H95=0,0,H95/$G95)</f>
        <v>0.16666666666666666</v>
      </c>
      <c r="I96" s="29">
        <f t="shared" ref="I96" si="552">IF(I95=0,0,I95/$G95)</f>
        <v>0.16666666666666666</v>
      </c>
      <c r="J96" s="29">
        <f t="shared" ref="J96" si="553">IF(J95=0,0,J95/$G95)</f>
        <v>0</v>
      </c>
      <c r="K96" s="29">
        <f t="shared" ref="K96" si="554">IF(K95=0,0,K95/$G95)</f>
        <v>0</v>
      </c>
      <c r="L96" s="29">
        <f t="shared" ref="L96" si="555">IF(L95=0,0,L95/$G95)</f>
        <v>0</v>
      </c>
      <c r="M96" s="29">
        <f t="shared" ref="M96" si="556">IF(M95=0,0,M95/$G95)</f>
        <v>0.66666666666666663</v>
      </c>
      <c r="N96" s="228"/>
      <c r="O96" s="29">
        <f t="shared" ref="O96" si="557">IF(O95=0,0,O95/$G95)</f>
        <v>0.83333333333333337</v>
      </c>
      <c r="P96" s="29">
        <f t="shared" ref="P96" si="558">IF(P95=0,0,P95/$G95)</f>
        <v>0.16666666666666666</v>
      </c>
      <c r="Q96" s="29">
        <f t="shared" ref="Q96" si="559">IF(Q95=0,0,Q95/$G95)</f>
        <v>0</v>
      </c>
      <c r="R96" s="29">
        <f t="shared" ref="R96" si="560">IF(R95=0,0,R95/$F95)</f>
        <v>0.91823899371069184</v>
      </c>
      <c r="S96" s="29">
        <f t="shared" ref="S96" si="561">IF(S95=0,0,S95/$F95)</f>
        <v>4.40251572327044E-2</v>
      </c>
      <c r="T96" s="39"/>
    </row>
    <row r="97" spans="1:20" ht="12" customHeight="1" x14ac:dyDescent="0.2">
      <c r="A97" s="157"/>
      <c r="B97" s="157"/>
      <c r="C97" s="35"/>
      <c r="D97" s="231" t="s">
        <v>1</v>
      </c>
      <c r="E97" s="34"/>
      <c r="F97" s="33">
        <f t="shared" si="496"/>
        <v>21</v>
      </c>
      <c r="G97" s="33">
        <f t="shared" ref="G97" si="562">SUM(O97:Q97)</f>
        <v>3</v>
      </c>
      <c r="H97" s="33">
        <v>0</v>
      </c>
      <c r="I97" s="33">
        <v>0</v>
      </c>
      <c r="J97" s="33">
        <v>0</v>
      </c>
      <c r="K97" s="33">
        <v>0</v>
      </c>
      <c r="L97" s="33">
        <v>0</v>
      </c>
      <c r="M97" s="33">
        <v>3</v>
      </c>
      <c r="N97" s="281" t="s">
        <v>562</v>
      </c>
      <c r="O97" s="33">
        <v>3</v>
      </c>
      <c r="P97" s="33">
        <v>0</v>
      </c>
      <c r="Q97" s="33">
        <v>0</v>
      </c>
      <c r="R97" s="33">
        <v>18</v>
      </c>
      <c r="S97" s="33">
        <v>0</v>
      </c>
      <c r="T97" s="46"/>
    </row>
    <row r="98" spans="1:20" ht="12" customHeight="1" x14ac:dyDescent="0.2">
      <c r="A98" s="157"/>
      <c r="B98" s="157"/>
      <c r="C98" s="32"/>
      <c r="D98" s="232"/>
      <c r="E98" s="31"/>
      <c r="F98" s="36">
        <f t="shared" si="496"/>
        <v>1</v>
      </c>
      <c r="G98" s="29">
        <f t="shared" ref="G98" si="563">IF(G97=0,0,G97/$F97)</f>
        <v>0.14285714285714285</v>
      </c>
      <c r="H98" s="29">
        <f t="shared" ref="H98" si="564">IF(H97=0,0,H97/$G97)</f>
        <v>0</v>
      </c>
      <c r="I98" s="29">
        <f t="shared" ref="I98" si="565">IF(I97=0,0,I97/$G97)</f>
        <v>0</v>
      </c>
      <c r="J98" s="29">
        <f t="shared" ref="J98" si="566">IF(J97=0,0,J97/$G97)</f>
        <v>0</v>
      </c>
      <c r="K98" s="29">
        <f t="shared" ref="K98" si="567">IF(K97=0,0,K97/$G97)</f>
        <v>0</v>
      </c>
      <c r="L98" s="29">
        <f t="shared" ref="L98" si="568">IF(L97=0,0,L97/$G97)</f>
        <v>0</v>
      </c>
      <c r="M98" s="29">
        <f t="shared" ref="M98" si="569">IF(M97=0,0,M97/$G97)</f>
        <v>1</v>
      </c>
      <c r="N98" s="228"/>
      <c r="O98" s="29">
        <f t="shared" ref="O98" si="570">IF(O97=0,0,O97/$G97)</f>
        <v>1</v>
      </c>
      <c r="P98" s="29">
        <f t="shared" ref="P98" si="571">IF(P97=0,0,P97/$G97)</f>
        <v>0</v>
      </c>
      <c r="Q98" s="29">
        <f t="shared" ref="Q98" si="572">IF(Q97=0,0,Q97/$G97)</f>
        <v>0</v>
      </c>
      <c r="R98" s="29">
        <f t="shared" ref="R98" si="573">IF(R97=0,0,R97/$F97)</f>
        <v>0.8571428571428571</v>
      </c>
      <c r="S98" s="29">
        <f t="shared" ref="S98" si="574">IF(S97=0,0,S97/$F97)</f>
        <v>0</v>
      </c>
      <c r="T98" s="39"/>
    </row>
    <row r="99" spans="1:20" ht="12.75" customHeight="1" x14ac:dyDescent="0.2">
      <c r="A99" s="157"/>
      <c r="B99" s="157"/>
      <c r="C99" s="35"/>
      <c r="D99" s="231" t="s">
        <v>0</v>
      </c>
      <c r="E99" s="34"/>
      <c r="F99" s="33">
        <f t="shared" si="496"/>
        <v>61</v>
      </c>
      <c r="G99" s="33">
        <f t="shared" ref="G99" si="575">SUM(O99:Q99)</f>
        <v>4</v>
      </c>
      <c r="H99" s="33">
        <v>3</v>
      </c>
      <c r="I99" s="33">
        <v>0</v>
      </c>
      <c r="J99" s="33">
        <v>0</v>
      </c>
      <c r="K99" s="33">
        <v>0</v>
      </c>
      <c r="L99" s="33">
        <v>1</v>
      </c>
      <c r="M99" s="33">
        <v>0</v>
      </c>
      <c r="N99" s="281">
        <v>12.75</v>
      </c>
      <c r="O99" s="33">
        <v>2</v>
      </c>
      <c r="P99" s="33">
        <v>1</v>
      </c>
      <c r="Q99" s="33">
        <v>1</v>
      </c>
      <c r="R99" s="33">
        <v>57</v>
      </c>
      <c r="S99" s="33">
        <v>0</v>
      </c>
      <c r="T99" s="46"/>
    </row>
    <row r="100" spans="1:20" ht="12.75" customHeight="1" x14ac:dyDescent="0.2">
      <c r="A100" s="158"/>
      <c r="B100" s="158"/>
      <c r="C100" s="32"/>
      <c r="D100" s="232"/>
      <c r="E100" s="31"/>
      <c r="F100" s="30">
        <f t="shared" si="496"/>
        <v>1</v>
      </c>
      <c r="G100" s="29">
        <f t="shared" ref="G100" si="576">IF(G99=0,0,G99/$F99)</f>
        <v>6.5573770491803282E-2</v>
      </c>
      <c r="H100" s="29">
        <f t="shared" ref="H100" si="577">IF(H99=0,0,H99/$G99)</f>
        <v>0.75</v>
      </c>
      <c r="I100" s="29">
        <f t="shared" ref="I100" si="578">IF(I99=0,0,I99/$G99)</f>
        <v>0</v>
      </c>
      <c r="J100" s="29">
        <f t="shared" ref="J100" si="579">IF(J99=0,0,J99/$G99)</f>
        <v>0</v>
      </c>
      <c r="K100" s="29">
        <f t="shared" ref="K100" si="580">IF(K99=0,0,K99/$G99)</f>
        <v>0</v>
      </c>
      <c r="L100" s="29">
        <f t="shared" ref="L100" si="581">IF(L99=0,0,L99/$G99)</f>
        <v>0.25</v>
      </c>
      <c r="M100" s="29">
        <f t="shared" ref="M100" si="582">IF(M99=0,0,M99/$G99)</f>
        <v>0</v>
      </c>
      <c r="N100" s="228"/>
      <c r="O100" s="29">
        <f t="shared" ref="O100" si="583">IF(O99=0,0,O99/$G99)</f>
        <v>0.5</v>
      </c>
      <c r="P100" s="29">
        <f t="shared" ref="P100" si="584">IF(P99=0,0,P99/$G99)</f>
        <v>0.25</v>
      </c>
      <c r="Q100" s="29">
        <f t="shared" ref="Q100" si="585">IF(Q99=0,0,Q99/$G99)</f>
        <v>0.25</v>
      </c>
      <c r="R100" s="29">
        <f t="shared" ref="R100" si="586">IF(R99=0,0,R99/$F99)</f>
        <v>0.93442622950819676</v>
      </c>
      <c r="S100" s="29">
        <f t="shared" ref="S100" si="587">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N27:N28"/>
    <mergeCell ref="N29:N30"/>
    <mergeCell ref="N31:N32"/>
    <mergeCell ref="N33:N34"/>
    <mergeCell ref="N35:N36"/>
    <mergeCell ref="N17:N18"/>
    <mergeCell ref="N19:N20"/>
    <mergeCell ref="N21:N22"/>
    <mergeCell ref="N23:N24"/>
    <mergeCell ref="N25:N26"/>
    <mergeCell ref="N7:N8"/>
    <mergeCell ref="N9:N10"/>
    <mergeCell ref="N11:N12"/>
    <mergeCell ref="N13:N14"/>
    <mergeCell ref="N15:N16"/>
    <mergeCell ref="R3:R6"/>
    <mergeCell ref="S3:S6"/>
    <mergeCell ref="H5:H6"/>
    <mergeCell ref="I5:I6"/>
    <mergeCell ref="J5:J6"/>
    <mergeCell ref="H3:Q3"/>
    <mergeCell ref="Q4:Q6"/>
    <mergeCell ref="K5:K6"/>
    <mergeCell ref="O4:O6"/>
    <mergeCell ref="P4:P6"/>
    <mergeCell ref="H4:N4"/>
    <mergeCell ref="N5:N6"/>
    <mergeCell ref="A19:A100"/>
    <mergeCell ref="B19:B68"/>
    <mergeCell ref="D19:D20"/>
    <mergeCell ref="D21:D22"/>
    <mergeCell ref="M5:M6"/>
    <mergeCell ref="L5:L6"/>
    <mergeCell ref="A7:E8"/>
    <mergeCell ref="A9:A18"/>
    <mergeCell ref="B9:E10"/>
    <mergeCell ref="B11:E12"/>
    <mergeCell ref="B13:E14"/>
    <mergeCell ref="A3:E6"/>
    <mergeCell ref="F3:F6"/>
    <mergeCell ref="G3:G6"/>
    <mergeCell ref="D23:D24"/>
    <mergeCell ref="D25:D26"/>
    <mergeCell ref="D47:D48"/>
    <mergeCell ref="D27:D28"/>
    <mergeCell ref="B15:E16"/>
    <mergeCell ref="B17:E18"/>
    <mergeCell ref="D35:D36"/>
    <mergeCell ref="D37:D38"/>
    <mergeCell ref="D41:D42"/>
    <mergeCell ref="D43:D44"/>
    <mergeCell ref="D45:D46"/>
    <mergeCell ref="D39:D40"/>
    <mergeCell ref="D29:D30"/>
    <mergeCell ref="D31:D32"/>
    <mergeCell ref="D33:D34"/>
    <mergeCell ref="D53:D54"/>
    <mergeCell ref="D55:D56"/>
    <mergeCell ref="D57:D58"/>
    <mergeCell ref="D49:D50"/>
    <mergeCell ref="D51:D52"/>
    <mergeCell ref="D59:D60"/>
    <mergeCell ref="D61:D62"/>
    <mergeCell ref="D63:D64"/>
    <mergeCell ref="D79:D80"/>
    <mergeCell ref="D65:D66"/>
    <mergeCell ref="D67:D68"/>
    <mergeCell ref="B69:B100"/>
    <mergeCell ref="D69:D70"/>
    <mergeCell ref="D71:D72"/>
    <mergeCell ref="D73:D74"/>
    <mergeCell ref="D99:D100"/>
    <mergeCell ref="D93:D94"/>
    <mergeCell ref="D95:D96"/>
    <mergeCell ref="D97:D98"/>
    <mergeCell ref="D87:D88"/>
    <mergeCell ref="D89:D90"/>
    <mergeCell ref="D91:D92"/>
    <mergeCell ref="D81:D82"/>
    <mergeCell ref="D83:D84"/>
    <mergeCell ref="D85:D86"/>
    <mergeCell ref="D75:D76"/>
    <mergeCell ref="D77:D7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629</v>
      </c>
    </row>
    <row r="2" spans="1:21" ht="18.75" customHeight="1" x14ac:dyDescent="0.2">
      <c r="A2" s="120" t="s">
        <v>511</v>
      </c>
      <c r="Q2" s="38"/>
      <c r="S2" s="38" t="s">
        <v>453</v>
      </c>
    </row>
    <row r="3" spans="1:21"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1"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106</v>
      </c>
      <c r="H7" s="33">
        <f>SUM(H9,H11,H13,H15,H17)</f>
        <v>63</v>
      </c>
      <c r="I7" s="33">
        <f>SUM(I9,I11,I13,I15,I17)</f>
        <v>12</v>
      </c>
      <c r="J7" s="33">
        <f t="shared" ref="J7:L7" si="0">SUM(J9,J11,J13,J15,J17)</f>
        <v>4</v>
      </c>
      <c r="K7" s="33">
        <f t="shared" si="0"/>
        <v>1</v>
      </c>
      <c r="L7" s="33">
        <f t="shared" si="0"/>
        <v>8</v>
      </c>
      <c r="M7" s="33">
        <f>SUM(M9,M11,M13,M15,M17)</f>
        <v>18</v>
      </c>
      <c r="N7" s="281">
        <v>19.613636363636363</v>
      </c>
      <c r="O7" s="33">
        <f t="shared" ref="O7:Q7" si="1">SUM(O9,O11,O13,O15,O17)</f>
        <v>93</v>
      </c>
      <c r="P7" s="33">
        <f t="shared" si="1"/>
        <v>12</v>
      </c>
      <c r="Q7" s="33">
        <f t="shared" si="1"/>
        <v>1</v>
      </c>
      <c r="R7" s="33">
        <f t="shared" ref="R7:S7" si="2">SUM(R9,R11,R13,R15,R17)</f>
        <v>767</v>
      </c>
      <c r="S7" s="33">
        <f t="shared" si="2"/>
        <v>47</v>
      </c>
      <c r="T7" s="46"/>
      <c r="U7" s="149"/>
    </row>
    <row r="8" spans="1:21" ht="12" customHeight="1" x14ac:dyDescent="0.2">
      <c r="A8" s="173"/>
      <c r="B8" s="174"/>
      <c r="C8" s="174"/>
      <c r="D8" s="174"/>
      <c r="E8" s="175"/>
      <c r="F8" s="36">
        <f>SUM(G8,R8,S8)</f>
        <v>1</v>
      </c>
      <c r="G8" s="29">
        <f>IF(G7=0,0,G7/$F7)</f>
        <v>0.11521739130434783</v>
      </c>
      <c r="H8" s="29">
        <f t="shared" ref="H8:M8" si="3">IF(H7=0,0,H7/$G7)</f>
        <v>0.59433962264150941</v>
      </c>
      <c r="I8" s="29">
        <f t="shared" si="3"/>
        <v>0.11320754716981132</v>
      </c>
      <c r="J8" s="29">
        <f t="shared" si="3"/>
        <v>3.7735849056603772E-2</v>
      </c>
      <c r="K8" s="29">
        <f t="shared" si="3"/>
        <v>9.433962264150943E-3</v>
      </c>
      <c r="L8" s="29">
        <f t="shared" si="3"/>
        <v>7.5471698113207544E-2</v>
      </c>
      <c r="M8" s="29">
        <f t="shared" si="3"/>
        <v>0.16981132075471697</v>
      </c>
      <c r="N8" s="228"/>
      <c r="O8" s="29">
        <f>IF(O7=0,0,O7/$G7)</f>
        <v>0.87735849056603776</v>
      </c>
      <c r="P8" s="29">
        <f>IF(P7=0,0,P7/$G7)</f>
        <v>0.11320754716981132</v>
      </c>
      <c r="Q8" s="29">
        <f t="shared" ref="Q8" si="4">IF(Q7=0,0,Q7/$G7)</f>
        <v>9.433962264150943E-3</v>
      </c>
      <c r="R8" s="29">
        <f>IF(R7=0,0,R7/$F7)</f>
        <v>0.83369565217391306</v>
      </c>
      <c r="S8" s="29">
        <f>IF(S7=0,0,S7/$F7)</f>
        <v>5.1086956521739134E-2</v>
      </c>
      <c r="T8" s="39"/>
      <c r="U8"/>
    </row>
    <row r="9" spans="1:21" ht="12" customHeight="1" x14ac:dyDescent="0.2">
      <c r="A9" s="159" t="s">
        <v>48</v>
      </c>
      <c r="B9" s="242" t="s">
        <v>47</v>
      </c>
      <c r="C9" s="243"/>
      <c r="D9" s="243"/>
      <c r="E9" s="244"/>
      <c r="F9" s="33">
        <f>SUM(G9,R9,S9)</f>
        <v>262</v>
      </c>
      <c r="G9" s="33">
        <f>SUM(O9:Q9)</f>
        <v>12</v>
      </c>
      <c r="H9" s="33">
        <v>8</v>
      </c>
      <c r="I9" s="33">
        <v>1</v>
      </c>
      <c r="J9" s="33">
        <v>0</v>
      </c>
      <c r="K9" s="33">
        <v>0</v>
      </c>
      <c r="L9" s="33">
        <v>0</v>
      </c>
      <c r="M9" s="33">
        <v>3</v>
      </c>
      <c r="N9" s="281">
        <v>3.7777777777777777</v>
      </c>
      <c r="O9" s="33">
        <v>10</v>
      </c>
      <c r="P9" s="33">
        <v>2</v>
      </c>
      <c r="Q9" s="33">
        <v>0</v>
      </c>
      <c r="R9" s="33">
        <v>236</v>
      </c>
      <c r="S9" s="33">
        <v>14</v>
      </c>
      <c r="T9" s="46"/>
      <c r="U9" s="150"/>
    </row>
    <row r="10" spans="1:21" ht="12" customHeight="1" x14ac:dyDescent="0.2">
      <c r="A10" s="160"/>
      <c r="B10" s="245"/>
      <c r="C10" s="246"/>
      <c r="D10" s="246"/>
      <c r="E10" s="247"/>
      <c r="F10" s="36">
        <f>SUM(G10,R10,S10)</f>
        <v>0.99999999999999989</v>
      </c>
      <c r="G10" s="29">
        <f>IF(G9=0,0,G9/$F9)</f>
        <v>4.5801526717557252E-2</v>
      </c>
      <c r="H10" s="29">
        <f t="shared" ref="H10:O10" si="5">IF(H9=0,0,H9/$G9)</f>
        <v>0.66666666666666663</v>
      </c>
      <c r="I10" s="29">
        <f t="shared" si="5"/>
        <v>8.3333333333333329E-2</v>
      </c>
      <c r="J10" s="29">
        <f t="shared" si="5"/>
        <v>0</v>
      </c>
      <c r="K10" s="29">
        <f t="shared" si="5"/>
        <v>0</v>
      </c>
      <c r="L10" s="29">
        <f t="shared" si="5"/>
        <v>0</v>
      </c>
      <c r="M10" s="29">
        <f t="shared" si="5"/>
        <v>0.25</v>
      </c>
      <c r="N10" s="228"/>
      <c r="O10" s="29">
        <f t="shared" si="5"/>
        <v>0.83333333333333337</v>
      </c>
      <c r="P10" s="29">
        <f t="shared" ref="P10:Q10" si="6">IF(P9=0,0,P9/$G9)</f>
        <v>0.16666666666666666</v>
      </c>
      <c r="Q10" s="29">
        <f t="shared" si="6"/>
        <v>0</v>
      </c>
      <c r="R10" s="29">
        <f>IF(R9=0,0,R9/$F9)</f>
        <v>0.9007633587786259</v>
      </c>
      <c r="S10" s="29">
        <f>IF(S9=0,0,S9/$F9)</f>
        <v>5.3435114503816793E-2</v>
      </c>
      <c r="T10" s="39"/>
      <c r="U10"/>
    </row>
    <row r="11" spans="1:21" ht="12" customHeight="1" x14ac:dyDescent="0.2">
      <c r="A11" s="160"/>
      <c r="B11" s="242" t="s">
        <v>46</v>
      </c>
      <c r="C11" s="243"/>
      <c r="D11" s="243"/>
      <c r="E11" s="244"/>
      <c r="F11" s="33">
        <f>SUM(G11,R11,S11)</f>
        <v>136</v>
      </c>
      <c r="G11" s="33">
        <f t="shared" ref="G11" si="7">SUM(O11:Q11)</f>
        <v>7</v>
      </c>
      <c r="H11" s="33">
        <v>5</v>
      </c>
      <c r="I11" s="33">
        <v>1</v>
      </c>
      <c r="J11" s="33">
        <v>0</v>
      </c>
      <c r="K11" s="33">
        <v>0</v>
      </c>
      <c r="L11" s="33">
        <v>0</v>
      </c>
      <c r="M11" s="33">
        <v>1</v>
      </c>
      <c r="N11" s="281">
        <v>4.666666666666667</v>
      </c>
      <c r="O11" s="33">
        <v>5</v>
      </c>
      <c r="P11" s="33">
        <v>1</v>
      </c>
      <c r="Q11" s="33">
        <v>1</v>
      </c>
      <c r="R11" s="33">
        <v>124</v>
      </c>
      <c r="S11" s="33">
        <v>5</v>
      </c>
      <c r="T11" s="46"/>
      <c r="U11" s="150"/>
    </row>
    <row r="12" spans="1:21" ht="12" customHeight="1" x14ac:dyDescent="0.2">
      <c r="A12" s="160"/>
      <c r="B12" s="245"/>
      <c r="C12" s="246"/>
      <c r="D12" s="246"/>
      <c r="E12" s="247"/>
      <c r="F12" s="36">
        <f t="shared" ref="F12:F22" si="8">SUM(G12,R12,S12)</f>
        <v>1</v>
      </c>
      <c r="G12" s="29">
        <f t="shared" ref="G12" si="9">IF(G11=0,0,G11/$F11)</f>
        <v>5.1470588235294115E-2</v>
      </c>
      <c r="H12" s="29">
        <f t="shared" ref="H12:Q12" si="10">IF(H11=0,0,H11/$G11)</f>
        <v>0.7142857142857143</v>
      </c>
      <c r="I12" s="29">
        <f t="shared" si="10"/>
        <v>0.14285714285714285</v>
      </c>
      <c r="J12" s="29">
        <f t="shared" si="10"/>
        <v>0</v>
      </c>
      <c r="K12" s="29">
        <f t="shared" si="10"/>
        <v>0</v>
      </c>
      <c r="L12" s="29">
        <f t="shared" si="10"/>
        <v>0</v>
      </c>
      <c r="M12" s="29">
        <f t="shared" si="10"/>
        <v>0.14285714285714285</v>
      </c>
      <c r="N12" s="228"/>
      <c r="O12" s="29">
        <f t="shared" si="10"/>
        <v>0.7142857142857143</v>
      </c>
      <c r="P12" s="29">
        <f t="shared" si="10"/>
        <v>0.14285714285714285</v>
      </c>
      <c r="Q12" s="29">
        <f t="shared" si="10"/>
        <v>0.14285714285714285</v>
      </c>
      <c r="R12" s="29">
        <f t="shared" ref="R12:S12" si="11">IF(R11=0,0,R11/$F11)</f>
        <v>0.91176470588235292</v>
      </c>
      <c r="S12" s="29">
        <f t="shared" si="11"/>
        <v>3.6764705882352942E-2</v>
      </c>
      <c r="T12" s="39"/>
      <c r="U12"/>
    </row>
    <row r="13" spans="1:21" ht="12" customHeight="1" x14ac:dyDescent="0.2">
      <c r="A13" s="160"/>
      <c r="B13" s="242" t="s">
        <v>45</v>
      </c>
      <c r="C13" s="243"/>
      <c r="D13" s="243"/>
      <c r="E13" s="244"/>
      <c r="F13" s="33">
        <f>SUM(G13,R13,S13)</f>
        <v>249</v>
      </c>
      <c r="G13" s="33">
        <f t="shared" ref="G13" si="12">SUM(O13:Q13)</f>
        <v>16</v>
      </c>
      <c r="H13" s="33">
        <v>8</v>
      </c>
      <c r="I13" s="33">
        <v>5</v>
      </c>
      <c r="J13" s="33">
        <v>0</v>
      </c>
      <c r="K13" s="33">
        <v>0</v>
      </c>
      <c r="L13" s="33">
        <v>0</v>
      </c>
      <c r="M13" s="33">
        <v>3</v>
      </c>
      <c r="N13" s="281">
        <v>5.2307692307692308</v>
      </c>
      <c r="O13" s="33">
        <v>14</v>
      </c>
      <c r="P13" s="33">
        <v>2</v>
      </c>
      <c r="Q13" s="33">
        <v>0</v>
      </c>
      <c r="R13" s="33">
        <v>221</v>
      </c>
      <c r="S13" s="33">
        <v>12</v>
      </c>
      <c r="T13" s="46"/>
      <c r="U13" s="150"/>
    </row>
    <row r="14" spans="1:21" ht="12" customHeight="1" x14ac:dyDescent="0.2">
      <c r="A14" s="160"/>
      <c r="B14" s="245"/>
      <c r="C14" s="246"/>
      <c r="D14" s="246"/>
      <c r="E14" s="247"/>
      <c r="F14" s="36">
        <f t="shared" si="8"/>
        <v>1</v>
      </c>
      <c r="G14" s="29">
        <f t="shared" ref="G14" si="13">IF(G13=0,0,G13/$F13)</f>
        <v>6.4257028112449793E-2</v>
      </c>
      <c r="H14" s="29">
        <f t="shared" ref="H14:Q14" si="14">IF(H13=0,0,H13/$G13)</f>
        <v>0.5</v>
      </c>
      <c r="I14" s="29">
        <f t="shared" si="14"/>
        <v>0.3125</v>
      </c>
      <c r="J14" s="29">
        <f t="shared" si="14"/>
        <v>0</v>
      </c>
      <c r="K14" s="29">
        <f t="shared" si="14"/>
        <v>0</v>
      </c>
      <c r="L14" s="29">
        <f t="shared" si="14"/>
        <v>0</v>
      </c>
      <c r="M14" s="29">
        <f t="shared" si="14"/>
        <v>0.1875</v>
      </c>
      <c r="N14" s="228"/>
      <c r="O14" s="29">
        <f t="shared" si="14"/>
        <v>0.875</v>
      </c>
      <c r="P14" s="29">
        <f t="shared" si="14"/>
        <v>0.125</v>
      </c>
      <c r="Q14" s="29">
        <f t="shared" si="14"/>
        <v>0</v>
      </c>
      <c r="R14" s="29">
        <f t="shared" ref="R14:S14" si="15">IF(R13=0,0,R13/$F13)</f>
        <v>0.8875502008032129</v>
      </c>
      <c r="S14" s="29">
        <f t="shared" si="15"/>
        <v>4.8192771084337352E-2</v>
      </c>
      <c r="T14" s="39"/>
      <c r="U14"/>
    </row>
    <row r="15" spans="1:21" ht="12" customHeight="1" x14ac:dyDescent="0.2">
      <c r="A15" s="160"/>
      <c r="B15" s="242" t="s">
        <v>44</v>
      </c>
      <c r="C15" s="243"/>
      <c r="D15" s="243"/>
      <c r="E15" s="244"/>
      <c r="F15" s="33">
        <f t="shared" si="8"/>
        <v>72</v>
      </c>
      <c r="G15" s="33">
        <f t="shared" ref="G15" si="16">SUM(O15:Q15)</f>
        <v>10</v>
      </c>
      <c r="H15" s="33">
        <v>2</v>
      </c>
      <c r="I15" s="33">
        <v>0</v>
      </c>
      <c r="J15" s="33">
        <v>1</v>
      </c>
      <c r="K15" s="33">
        <v>0</v>
      </c>
      <c r="L15" s="33">
        <v>2</v>
      </c>
      <c r="M15" s="33">
        <v>5</v>
      </c>
      <c r="N15" s="281">
        <v>19</v>
      </c>
      <c r="O15" s="33">
        <v>10</v>
      </c>
      <c r="P15" s="33">
        <v>0</v>
      </c>
      <c r="Q15" s="33">
        <v>0</v>
      </c>
      <c r="R15" s="33">
        <v>60</v>
      </c>
      <c r="S15" s="33">
        <v>2</v>
      </c>
      <c r="T15" s="46"/>
      <c r="U15" s="150"/>
    </row>
    <row r="16" spans="1:21" ht="12" customHeight="1" x14ac:dyDescent="0.2">
      <c r="A16" s="160"/>
      <c r="B16" s="245"/>
      <c r="C16" s="246"/>
      <c r="D16" s="246"/>
      <c r="E16" s="247"/>
      <c r="F16" s="36">
        <f t="shared" si="8"/>
        <v>1</v>
      </c>
      <c r="G16" s="29">
        <f t="shared" ref="G16" si="17">IF(G15=0,0,G15/$F15)</f>
        <v>0.1388888888888889</v>
      </c>
      <c r="H16" s="29">
        <f t="shared" ref="H16:Q16" si="18">IF(H15=0,0,H15/$G15)</f>
        <v>0.2</v>
      </c>
      <c r="I16" s="29">
        <f t="shared" si="18"/>
        <v>0</v>
      </c>
      <c r="J16" s="29">
        <f t="shared" si="18"/>
        <v>0.1</v>
      </c>
      <c r="K16" s="29">
        <f t="shared" si="18"/>
        <v>0</v>
      </c>
      <c r="L16" s="29">
        <f t="shared" si="18"/>
        <v>0.2</v>
      </c>
      <c r="M16" s="29">
        <f t="shared" si="18"/>
        <v>0.5</v>
      </c>
      <c r="N16" s="228"/>
      <c r="O16" s="29">
        <f t="shared" si="18"/>
        <v>1</v>
      </c>
      <c r="P16" s="29">
        <f t="shared" si="18"/>
        <v>0</v>
      </c>
      <c r="Q16" s="29">
        <f t="shared" si="18"/>
        <v>0</v>
      </c>
      <c r="R16" s="29">
        <f t="shared" ref="R16:S16" si="19">IF(R15=0,0,R15/$F15)</f>
        <v>0.83333333333333337</v>
      </c>
      <c r="S16" s="29">
        <f t="shared" si="19"/>
        <v>2.7777777777777776E-2</v>
      </c>
      <c r="T16" s="39"/>
      <c r="U16"/>
    </row>
    <row r="17" spans="1:21" ht="12" customHeight="1" x14ac:dyDescent="0.2">
      <c r="A17" s="160"/>
      <c r="B17" s="242" t="s">
        <v>43</v>
      </c>
      <c r="C17" s="243"/>
      <c r="D17" s="243"/>
      <c r="E17" s="244"/>
      <c r="F17" s="33">
        <f t="shared" si="8"/>
        <v>201</v>
      </c>
      <c r="G17" s="33">
        <f t="shared" ref="G17" si="20">SUM(O17:Q17)</f>
        <v>61</v>
      </c>
      <c r="H17" s="33">
        <v>40</v>
      </c>
      <c r="I17" s="33">
        <v>5</v>
      </c>
      <c r="J17" s="33">
        <v>3</v>
      </c>
      <c r="K17" s="33">
        <v>1</v>
      </c>
      <c r="L17" s="33">
        <v>6</v>
      </c>
      <c r="M17" s="33">
        <v>6</v>
      </c>
      <c r="N17" s="281">
        <v>27.290909090909089</v>
      </c>
      <c r="O17" s="33">
        <v>54</v>
      </c>
      <c r="P17" s="33">
        <v>7</v>
      </c>
      <c r="Q17" s="33">
        <v>0</v>
      </c>
      <c r="R17" s="33">
        <v>126</v>
      </c>
      <c r="S17" s="33">
        <v>14</v>
      </c>
      <c r="T17" s="46"/>
      <c r="U17" s="150"/>
    </row>
    <row r="18" spans="1:21" ht="12" customHeight="1" x14ac:dyDescent="0.2">
      <c r="A18" s="161"/>
      <c r="B18" s="245"/>
      <c r="C18" s="246"/>
      <c r="D18" s="246"/>
      <c r="E18" s="247"/>
      <c r="F18" s="36">
        <f t="shared" si="8"/>
        <v>1</v>
      </c>
      <c r="G18" s="29">
        <f t="shared" ref="G18" si="21">IF(G17=0,0,G17/$F17)</f>
        <v>0.30348258706467662</v>
      </c>
      <c r="H18" s="29">
        <f t="shared" ref="H18:Q18" si="22">IF(H17=0,0,H17/$G17)</f>
        <v>0.65573770491803274</v>
      </c>
      <c r="I18" s="29">
        <f t="shared" si="22"/>
        <v>8.1967213114754092E-2</v>
      </c>
      <c r="J18" s="29">
        <f t="shared" si="22"/>
        <v>4.9180327868852458E-2</v>
      </c>
      <c r="K18" s="29">
        <f t="shared" si="22"/>
        <v>1.6393442622950821E-2</v>
      </c>
      <c r="L18" s="29">
        <f t="shared" si="22"/>
        <v>9.8360655737704916E-2</v>
      </c>
      <c r="M18" s="29">
        <f t="shared" si="22"/>
        <v>9.8360655737704916E-2</v>
      </c>
      <c r="N18" s="228"/>
      <c r="O18" s="29">
        <f t="shared" si="22"/>
        <v>0.88524590163934425</v>
      </c>
      <c r="P18" s="29">
        <f t="shared" si="22"/>
        <v>0.11475409836065574</v>
      </c>
      <c r="Q18" s="29">
        <f t="shared" si="22"/>
        <v>0</v>
      </c>
      <c r="R18" s="29">
        <f t="shared" ref="R18:S18" si="23">IF(R17=0,0,R17/$F17)</f>
        <v>0.62686567164179108</v>
      </c>
      <c r="S18" s="29">
        <f t="shared" si="23"/>
        <v>6.965174129353234E-2</v>
      </c>
      <c r="T18" s="39"/>
      <c r="U18" s="151"/>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30</v>
      </c>
      <c r="H19" s="33">
        <f>SUM(H21,H23,H25,H27,H29,H31,H33,H35,H37,H39,H41,H43,H45,H47,H49,H51,H53,H55,H57,H59,H61,H63,H65,H67)</f>
        <v>12</v>
      </c>
      <c r="I19" s="33">
        <f t="shared" ref="I19:M19" si="24">SUM(I21,I23,I25,I27,I29,I31,I33,I35,I37,I39,I41,I43,I45,I47,I49,I51,I53,I55,I57,I59,I61,I63,I65,I67)</f>
        <v>4</v>
      </c>
      <c r="J19" s="33">
        <f t="shared" si="24"/>
        <v>2</v>
      </c>
      <c r="K19" s="33">
        <f t="shared" si="24"/>
        <v>1</v>
      </c>
      <c r="L19" s="33">
        <f t="shared" si="24"/>
        <v>5</v>
      </c>
      <c r="M19" s="33">
        <f t="shared" si="24"/>
        <v>6</v>
      </c>
      <c r="N19" s="281">
        <v>40.041666666666664</v>
      </c>
      <c r="O19" s="33">
        <f t="shared" ref="O19:S19" si="25">SUM(O21,O23,O25,O27,O29,O31,O33,O35,O37,O39,O41,O43,O45,O47,O49,O51,O53,O55,O57,O59,O61,O63,O65,O67)</f>
        <v>24</v>
      </c>
      <c r="P19" s="33">
        <f t="shared" si="25"/>
        <v>6</v>
      </c>
      <c r="Q19" s="33">
        <f t="shared" si="25"/>
        <v>0</v>
      </c>
      <c r="R19" s="33">
        <f t="shared" si="25"/>
        <v>200</v>
      </c>
      <c r="S19" s="33">
        <f t="shared" si="25"/>
        <v>9</v>
      </c>
      <c r="T19" s="46"/>
      <c r="U19" s="150"/>
    </row>
    <row r="20" spans="1:21" ht="12" customHeight="1" x14ac:dyDescent="0.2">
      <c r="A20" s="157"/>
      <c r="B20" s="157"/>
      <c r="C20" s="32"/>
      <c r="D20" s="232"/>
      <c r="E20" s="31"/>
      <c r="F20" s="36">
        <f t="shared" si="8"/>
        <v>1</v>
      </c>
      <c r="G20" s="29">
        <f t="shared" ref="G20" si="26">IF(G19=0,0,G19/$F19)</f>
        <v>0.12552301255230125</v>
      </c>
      <c r="H20" s="29">
        <f t="shared" ref="H20:Q20" si="27">IF(H19=0,0,H19/$G19)</f>
        <v>0.4</v>
      </c>
      <c r="I20" s="29">
        <f t="shared" si="27"/>
        <v>0.13333333333333333</v>
      </c>
      <c r="J20" s="29">
        <f t="shared" si="27"/>
        <v>6.6666666666666666E-2</v>
      </c>
      <c r="K20" s="29">
        <f t="shared" si="27"/>
        <v>3.3333333333333333E-2</v>
      </c>
      <c r="L20" s="29">
        <f t="shared" si="27"/>
        <v>0.16666666666666666</v>
      </c>
      <c r="M20" s="29">
        <f t="shared" si="27"/>
        <v>0.2</v>
      </c>
      <c r="N20" s="228"/>
      <c r="O20" s="29">
        <f t="shared" si="27"/>
        <v>0.8</v>
      </c>
      <c r="P20" s="29">
        <f t="shared" si="27"/>
        <v>0.2</v>
      </c>
      <c r="Q20" s="29">
        <f t="shared" si="27"/>
        <v>0</v>
      </c>
      <c r="R20" s="29">
        <f t="shared" ref="R20:S20" si="28">IF(R19=0,0,R19/$F19)</f>
        <v>0.83682008368200833</v>
      </c>
      <c r="S20" s="29">
        <f t="shared" si="28"/>
        <v>3.7656903765690378E-2</v>
      </c>
      <c r="T20" s="39"/>
      <c r="U20" s="129"/>
    </row>
    <row r="21" spans="1:21" ht="12" customHeight="1" x14ac:dyDescent="0.2">
      <c r="A21" s="157"/>
      <c r="B21" s="157"/>
      <c r="C21" s="35"/>
      <c r="D21" s="231" t="s">
        <v>40</v>
      </c>
      <c r="E21" s="34"/>
      <c r="F21" s="33">
        <f t="shared" si="8"/>
        <v>32</v>
      </c>
      <c r="G21" s="33">
        <f t="shared" ref="G21" si="29">SUM(O21:Q21)</f>
        <v>4</v>
      </c>
      <c r="H21" s="33">
        <v>3</v>
      </c>
      <c r="I21" s="33">
        <v>0</v>
      </c>
      <c r="J21" s="33">
        <v>0</v>
      </c>
      <c r="K21" s="33">
        <v>0</v>
      </c>
      <c r="L21" s="33">
        <v>0</v>
      </c>
      <c r="M21" s="33">
        <v>1</v>
      </c>
      <c r="N21" s="281">
        <v>3</v>
      </c>
      <c r="O21" s="33">
        <v>3</v>
      </c>
      <c r="P21" s="33">
        <v>1</v>
      </c>
      <c r="Q21" s="33">
        <v>0</v>
      </c>
      <c r="R21" s="33">
        <v>27</v>
      </c>
      <c r="S21" s="33">
        <v>1</v>
      </c>
      <c r="T21" s="46"/>
      <c r="U21" s="150"/>
    </row>
    <row r="22" spans="1:21" ht="12" customHeight="1" x14ac:dyDescent="0.2">
      <c r="A22" s="157"/>
      <c r="B22" s="157"/>
      <c r="C22" s="32"/>
      <c r="D22" s="232"/>
      <c r="E22" s="31"/>
      <c r="F22" s="36">
        <f t="shared" si="8"/>
        <v>1</v>
      </c>
      <c r="G22" s="29">
        <f t="shared" ref="G22" si="30">IF(G21=0,0,G21/$F21)</f>
        <v>0.125</v>
      </c>
      <c r="H22" s="29">
        <f t="shared" ref="H22:Q22" si="31">IF(H21=0,0,H21/$G21)</f>
        <v>0.75</v>
      </c>
      <c r="I22" s="29">
        <f t="shared" si="31"/>
        <v>0</v>
      </c>
      <c r="J22" s="29">
        <f t="shared" si="31"/>
        <v>0</v>
      </c>
      <c r="K22" s="29">
        <f t="shared" si="31"/>
        <v>0</v>
      </c>
      <c r="L22" s="29">
        <f t="shared" si="31"/>
        <v>0</v>
      </c>
      <c r="M22" s="29">
        <f t="shared" si="31"/>
        <v>0.25</v>
      </c>
      <c r="N22" s="228"/>
      <c r="O22" s="29">
        <f t="shared" si="31"/>
        <v>0.75</v>
      </c>
      <c r="P22" s="29">
        <f t="shared" si="31"/>
        <v>0.25</v>
      </c>
      <c r="Q22" s="29">
        <f t="shared" si="31"/>
        <v>0</v>
      </c>
      <c r="R22" s="29">
        <f t="shared" ref="R22:S22" si="32">IF(R21=0,0,R21/$F21)</f>
        <v>0.84375</v>
      </c>
      <c r="S22" s="29">
        <f t="shared" si="32"/>
        <v>3.125E-2</v>
      </c>
      <c r="T22" s="39"/>
      <c r="U22" s="151"/>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1"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s="129"/>
    </row>
    <row r="25" spans="1:21" ht="12" customHeight="1" x14ac:dyDescent="0.2">
      <c r="A25" s="157"/>
      <c r="B25" s="157"/>
      <c r="C25" s="35"/>
      <c r="D25" s="231" t="s">
        <v>38</v>
      </c>
      <c r="E25" s="34"/>
      <c r="F25" s="33">
        <f t="shared" si="33"/>
        <v>11</v>
      </c>
      <c r="G25" s="33">
        <f t="shared" ref="G25" si="47">SUM(O25:Q25)</f>
        <v>1</v>
      </c>
      <c r="H25" s="33">
        <v>1</v>
      </c>
      <c r="I25" s="33">
        <v>0</v>
      </c>
      <c r="J25" s="33">
        <v>0</v>
      </c>
      <c r="K25" s="33">
        <v>0</v>
      </c>
      <c r="L25" s="33">
        <v>0</v>
      </c>
      <c r="M25" s="33">
        <v>0</v>
      </c>
      <c r="N25" s="281">
        <v>3</v>
      </c>
      <c r="O25" s="33">
        <v>0</v>
      </c>
      <c r="P25" s="33">
        <v>1</v>
      </c>
      <c r="Q25" s="33">
        <v>0</v>
      </c>
      <c r="R25" s="33">
        <v>10</v>
      </c>
      <c r="S25" s="33">
        <v>0</v>
      </c>
      <c r="T25" s="46"/>
      <c r="U25" s="150"/>
    </row>
    <row r="26" spans="1:21" ht="12" customHeight="1" x14ac:dyDescent="0.2">
      <c r="A26" s="157"/>
      <c r="B26" s="157"/>
      <c r="C26" s="32"/>
      <c r="D26" s="232"/>
      <c r="E26" s="31"/>
      <c r="F26" s="36">
        <f t="shared" si="33"/>
        <v>1</v>
      </c>
      <c r="G26" s="29">
        <f t="shared" ref="G26" si="48">IF(G25=0,0,G25/$F25)</f>
        <v>9.0909090909090912E-2</v>
      </c>
      <c r="H26" s="29">
        <f t="shared" ref="H26" si="49">IF(H25=0,0,H25/$G25)</f>
        <v>1</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1</v>
      </c>
      <c r="Q26" s="29">
        <f t="shared" ref="Q26" si="57">IF(Q25=0,0,Q25/$G25)</f>
        <v>0</v>
      </c>
      <c r="R26" s="29">
        <f t="shared" ref="R26" si="58">IF(R25=0,0,R25/$F25)</f>
        <v>0.90909090909090906</v>
      </c>
      <c r="S26" s="29">
        <f t="shared" ref="S26" si="59">IF(S25=0,0,S25/$F25)</f>
        <v>0</v>
      </c>
      <c r="T26" s="39"/>
      <c r="U26" s="151"/>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1"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s="129"/>
    </row>
    <row r="29" spans="1:21" ht="12" customHeight="1" x14ac:dyDescent="0.2">
      <c r="A29" s="157"/>
      <c r="B29" s="157"/>
      <c r="C29" s="35"/>
      <c r="D29" s="231" t="s">
        <v>36</v>
      </c>
      <c r="E29" s="34"/>
      <c r="F29" s="33">
        <f t="shared" si="33"/>
        <v>6</v>
      </c>
      <c r="G29" s="33">
        <f t="shared" ref="G29" si="73">SUM(O29:Q29)</f>
        <v>1</v>
      </c>
      <c r="H29" s="33">
        <v>1</v>
      </c>
      <c r="I29" s="33">
        <v>0</v>
      </c>
      <c r="J29" s="33">
        <v>0</v>
      </c>
      <c r="K29" s="33">
        <v>0</v>
      </c>
      <c r="L29" s="33">
        <v>0</v>
      </c>
      <c r="M29" s="33">
        <v>0</v>
      </c>
      <c r="N29" s="281">
        <v>5</v>
      </c>
      <c r="O29" s="33">
        <v>1</v>
      </c>
      <c r="P29" s="33">
        <v>0</v>
      </c>
      <c r="Q29" s="33">
        <v>0</v>
      </c>
      <c r="R29" s="33">
        <v>5</v>
      </c>
      <c r="S29" s="33">
        <v>0</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1</v>
      </c>
      <c r="I30" s="29">
        <f t="shared" ref="I30" si="76">IF(I29=0,0,I29/$G29)</f>
        <v>0</v>
      </c>
      <c r="J30" s="29">
        <f t="shared" ref="J30" si="77">IF(J29=0,0,J29/$G29)</f>
        <v>0</v>
      </c>
      <c r="K30" s="29">
        <f t="shared" ref="K30" si="78">IF(K29=0,0,K29/$G29)</f>
        <v>0</v>
      </c>
      <c r="L30" s="29">
        <f t="shared" ref="L30" si="79">IF(L29=0,0,L29/$G29)</f>
        <v>0</v>
      </c>
      <c r="M30" s="29">
        <f t="shared" ref="M30" si="80">IF(M29=0,0,M29/$G29)</f>
        <v>0</v>
      </c>
      <c r="N30" s="228"/>
      <c r="O30" s="29">
        <f t="shared" ref="O30" si="81">IF(O29=0,0,O29/$G29)</f>
        <v>1</v>
      </c>
      <c r="P30" s="29">
        <f t="shared" ref="P30" si="82">IF(P29=0,0,P29/$G29)</f>
        <v>0</v>
      </c>
      <c r="Q30" s="29">
        <f t="shared" ref="Q30" si="83">IF(Q29=0,0,Q29/$G29)</f>
        <v>0</v>
      </c>
      <c r="R30" s="29">
        <f t="shared" ref="R30" si="84">IF(R29=0,0,R29/$F29)</f>
        <v>0.83333333333333337</v>
      </c>
      <c r="S30" s="29">
        <f t="shared" ref="S30" si="85">IF(S29=0,0,S29/$F29)</f>
        <v>0</v>
      </c>
      <c r="T30" s="39"/>
      <c r="U30"/>
    </row>
    <row r="31" spans="1:21" ht="12" customHeight="1" x14ac:dyDescent="0.2">
      <c r="A31" s="157"/>
      <c r="B31" s="157"/>
      <c r="C31" s="35"/>
      <c r="D31" s="231" t="s">
        <v>35</v>
      </c>
      <c r="E31" s="34"/>
      <c r="F31" s="33">
        <f t="shared" si="33"/>
        <v>1</v>
      </c>
      <c r="G31" s="33">
        <f>SUM(O31:Q31)</f>
        <v>0</v>
      </c>
      <c r="H31" s="33">
        <v>0</v>
      </c>
      <c r="I31" s="33">
        <v>0</v>
      </c>
      <c r="J31" s="33">
        <v>0</v>
      </c>
      <c r="K31" s="33">
        <v>0</v>
      </c>
      <c r="L31" s="33">
        <v>0</v>
      </c>
      <c r="M31" s="33">
        <v>0</v>
      </c>
      <c r="N31" s="281"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6">IF(G31=0,0,G31/$F31)</f>
        <v>0</v>
      </c>
      <c r="H32" s="29">
        <f>IF(H31=0,0,H31/$G31)</f>
        <v>0</v>
      </c>
      <c r="I32" s="29">
        <f t="shared" ref="I32" si="87">IF(I31=0,0,I31/$G31)</f>
        <v>0</v>
      </c>
      <c r="J32" s="29">
        <f t="shared" ref="J32" si="88">IF(J31=0,0,J31/$G31)</f>
        <v>0</v>
      </c>
      <c r="K32" s="29">
        <f t="shared" ref="K32" si="89">IF(K31=0,0,K31/$G31)</f>
        <v>0</v>
      </c>
      <c r="L32" s="29">
        <f t="shared" ref="L32" si="90">IF(L31=0,0,L31/$G31)</f>
        <v>0</v>
      </c>
      <c r="M32" s="29">
        <f t="shared" ref="M32" si="91">IF(M31=0,0,M31/$G31)</f>
        <v>0</v>
      </c>
      <c r="N32" s="228"/>
      <c r="O32" s="29">
        <f t="shared" ref="O32" si="92">IF(O31=0,0,O31/$G31)</f>
        <v>0</v>
      </c>
      <c r="P32" s="29">
        <f t="shared" ref="P32" si="93">IF(P31=0,0,P31/$G31)</f>
        <v>0</v>
      </c>
      <c r="Q32" s="29">
        <f t="shared" ref="Q32" si="94">IF(Q31=0,0,Q31/$G31)</f>
        <v>0</v>
      </c>
      <c r="R32" s="29">
        <f t="shared" ref="R32" si="95">IF(R31=0,0,R31/$F31)</f>
        <v>1</v>
      </c>
      <c r="S32" s="29">
        <f t="shared" ref="S32" si="96">IF(S31=0,0,S31/$F31)</f>
        <v>0</v>
      </c>
      <c r="T32" s="39"/>
      <c r="U32"/>
    </row>
    <row r="33" spans="1:21" ht="12" customHeight="1" x14ac:dyDescent="0.2">
      <c r="A33" s="157"/>
      <c r="B33" s="157"/>
      <c r="C33" s="35"/>
      <c r="D33" s="231" t="s">
        <v>34</v>
      </c>
      <c r="E33" s="34"/>
      <c r="F33" s="33">
        <f t="shared" si="33"/>
        <v>8</v>
      </c>
      <c r="G33" s="33">
        <f t="shared" ref="G33" si="97">SUM(O33:Q33)</f>
        <v>0</v>
      </c>
      <c r="H33" s="33">
        <v>0</v>
      </c>
      <c r="I33" s="33">
        <v>0</v>
      </c>
      <c r="J33" s="33">
        <v>0</v>
      </c>
      <c r="K33" s="33">
        <v>0</v>
      </c>
      <c r="L33" s="33">
        <v>0</v>
      </c>
      <c r="M33" s="33">
        <v>0</v>
      </c>
      <c r="N33" s="281"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98">IF(G33=0,0,G33/$F33)</f>
        <v>0</v>
      </c>
      <c r="H34" s="29">
        <f t="shared" ref="H34" si="99">IF(H33=0,0,H33/$G33)</f>
        <v>0</v>
      </c>
      <c r="I34" s="29">
        <f t="shared" ref="I34" si="100">IF(I33=0,0,I33/$G33)</f>
        <v>0</v>
      </c>
      <c r="J34" s="29">
        <f t="shared" ref="J34" si="101">IF(J33=0,0,J33/$G33)</f>
        <v>0</v>
      </c>
      <c r="K34" s="29">
        <f t="shared" ref="K34" si="102">IF(K33=0,0,K33/$G33)</f>
        <v>0</v>
      </c>
      <c r="L34" s="29">
        <f t="shared" ref="L34" si="103">IF(L33=0,0,L33/$G33)</f>
        <v>0</v>
      </c>
      <c r="M34" s="29">
        <f t="shared" ref="M34" si="104">IF(M33=0,0,M33/$G33)</f>
        <v>0</v>
      </c>
      <c r="N34" s="228"/>
      <c r="O34" s="29">
        <f t="shared" ref="O34" si="105">IF(O33=0,0,O33/$G33)</f>
        <v>0</v>
      </c>
      <c r="P34" s="29">
        <f t="shared" ref="P34" si="106">IF(P33=0,0,P33/$G33)</f>
        <v>0</v>
      </c>
      <c r="Q34" s="29">
        <f t="shared" ref="Q34" si="107">IF(Q33=0,0,Q33/$G33)</f>
        <v>0</v>
      </c>
      <c r="R34" s="29">
        <f t="shared" ref="R34" si="108">IF(R33=0,0,R33/$F33)</f>
        <v>1</v>
      </c>
      <c r="S34" s="29">
        <f t="shared" ref="S34" si="109">IF(S33=0,0,S33/$F33)</f>
        <v>0</v>
      </c>
      <c r="T34" s="39"/>
      <c r="U34"/>
    </row>
    <row r="35" spans="1:21" ht="12" customHeight="1" x14ac:dyDescent="0.2">
      <c r="A35" s="157"/>
      <c r="B35" s="157"/>
      <c r="C35" s="35"/>
      <c r="D35" s="231" t="s">
        <v>33</v>
      </c>
      <c r="E35" s="34"/>
      <c r="F35" s="33">
        <f t="shared" si="33"/>
        <v>7</v>
      </c>
      <c r="G35" s="33">
        <f t="shared" ref="G35" si="110">SUM(O35:Q35)</f>
        <v>2</v>
      </c>
      <c r="H35" s="33">
        <v>2</v>
      </c>
      <c r="I35" s="33">
        <v>0</v>
      </c>
      <c r="J35" s="33">
        <v>0</v>
      </c>
      <c r="K35" s="33">
        <v>0</v>
      </c>
      <c r="L35" s="33">
        <v>0</v>
      </c>
      <c r="M35" s="33">
        <v>0</v>
      </c>
      <c r="N35" s="281">
        <v>5</v>
      </c>
      <c r="O35" s="33">
        <v>2</v>
      </c>
      <c r="P35" s="33">
        <v>0</v>
      </c>
      <c r="Q35" s="33">
        <v>0</v>
      </c>
      <c r="R35" s="33">
        <v>5</v>
      </c>
      <c r="S35" s="33">
        <v>0</v>
      </c>
      <c r="T35" s="46"/>
      <c r="U35" s="150"/>
    </row>
    <row r="36" spans="1:21" ht="12" customHeight="1" x14ac:dyDescent="0.2">
      <c r="A36" s="157"/>
      <c r="B36" s="157"/>
      <c r="C36" s="32"/>
      <c r="D36" s="232"/>
      <c r="E36" s="31"/>
      <c r="F36" s="36">
        <f t="shared" si="33"/>
        <v>1</v>
      </c>
      <c r="G36" s="29">
        <f t="shared" ref="G36" si="111">IF(G35=0,0,G35/$F35)</f>
        <v>0.2857142857142857</v>
      </c>
      <c r="H36" s="29">
        <f t="shared" ref="H36" si="112">IF(H35=0,0,H35/$G35)</f>
        <v>1</v>
      </c>
      <c r="I36" s="29">
        <f t="shared" ref="I36" si="113">IF(I35=0,0,I35/$G35)</f>
        <v>0</v>
      </c>
      <c r="J36" s="29">
        <f t="shared" ref="J36" si="114">IF(J35=0,0,J35/$G35)</f>
        <v>0</v>
      </c>
      <c r="K36" s="29">
        <f t="shared" ref="K36" si="115">IF(K35=0,0,K35/$G35)</f>
        <v>0</v>
      </c>
      <c r="L36" s="29">
        <f t="shared" ref="L36" si="116">IF(L35=0,0,L35/$G35)</f>
        <v>0</v>
      </c>
      <c r="M36" s="29">
        <f t="shared" ref="M36" si="117">IF(M35=0,0,M35/$G35)</f>
        <v>0</v>
      </c>
      <c r="N36" s="228"/>
      <c r="O36" s="29">
        <f t="shared" ref="O36" si="118">IF(O35=0,0,O35/$G35)</f>
        <v>1</v>
      </c>
      <c r="P36" s="29">
        <f t="shared" ref="P36" si="119">IF(P35=0,0,P35/$G35)</f>
        <v>0</v>
      </c>
      <c r="Q36" s="29">
        <f t="shared" ref="Q36" si="120">IF(Q35=0,0,Q35/$G35)</f>
        <v>0</v>
      </c>
      <c r="R36" s="29">
        <f t="shared" ref="R36" si="121">IF(R35=0,0,R35/$F35)</f>
        <v>0.7142857142857143</v>
      </c>
      <c r="S36" s="29">
        <f t="shared" ref="S36" si="122">IF(S35=0,0,S35/$F35)</f>
        <v>0</v>
      </c>
      <c r="T36" s="39"/>
      <c r="U36"/>
    </row>
    <row r="37" spans="1:21" ht="12" customHeight="1" x14ac:dyDescent="0.2">
      <c r="A37" s="157"/>
      <c r="B37" s="157"/>
      <c r="C37" s="35"/>
      <c r="D37" s="231" t="s">
        <v>32</v>
      </c>
      <c r="E37" s="34"/>
      <c r="F37" s="33">
        <f t="shared" si="33"/>
        <v>1</v>
      </c>
      <c r="G37" s="33">
        <f t="shared" ref="G37" si="123">SUM(O37:Q37)</f>
        <v>0</v>
      </c>
      <c r="H37" s="33">
        <v>0</v>
      </c>
      <c r="I37" s="33">
        <v>0</v>
      </c>
      <c r="J37" s="33">
        <v>0</v>
      </c>
      <c r="K37" s="33">
        <v>0</v>
      </c>
      <c r="L37" s="33">
        <v>0</v>
      </c>
      <c r="M37" s="33">
        <v>0</v>
      </c>
      <c r="N37" s="281"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4">IF(G37=0,0,G37/$F37)</f>
        <v>0</v>
      </c>
      <c r="H38" s="29">
        <f t="shared" ref="H38" si="125">IF(H37=0,0,H37/$G37)</f>
        <v>0</v>
      </c>
      <c r="I38" s="29">
        <f t="shared" ref="I38" si="126">IF(I37=0,0,I37/$G37)</f>
        <v>0</v>
      </c>
      <c r="J38" s="29">
        <f t="shared" ref="J38" si="127">IF(J37=0,0,J37/$G37)</f>
        <v>0</v>
      </c>
      <c r="K38" s="29">
        <f t="shared" ref="K38" si="128">IF(K37=0,0,K37/$G37)</f>
        <v>0</v>
      </c>
      <c r="L38" s="29">
        <f t="shared" ref="L38" si="129">IF(L37=0,0,L37/$G37)</f>
        <v>0</v>
      </c>
      <c r="M38" s="29">
        <f t="shared" ref="M38" si="130">IF(M37=0,0,M37/$G37)</f>
        <v>0</v>
      </c>
      <c r="N38" s="228"/>
      <c r="O38" s="29">
        <f t="shared" ref="O38" si="131">IF(O37=0,0,O37/$G37)</f>
        <v>0</v>
      </c>
      <c r="P38" s="29">
        <f t="shared" ref="P38" si="132">IF(P37=0,0,P37/$G37)</f>
        <v>0</v>
      </c>
      <c r="Q38" s="29">
        <f t="shared" ref="Q38" si="133">IF(Q37=0,0,Q37/$G37)</f>
        <v>0</v>
      </c>
      <c r="R38" s="29">
        <f t="shared" ref="R38" si="134">IF(R37=0,0,R37/$F37)</f>
        <v>1</v>
      </c>
      <c r="S38" s="29">
        <f t="shared" ref="S38" si="135">IF(S37=0,0,S37/$F37)</f>
        <v>0</v>
      </c>
      <c r="T38" s="39"/>
      <c r="U38" s="152"/>
    </row>
    <row r="39" spans="1:21" ht="12" customHeight="1" x14ac:dyDescent="0.2">
      <c r="A39" s="157"/>
      <c r="B39" s="157"/>
      <c r="C39" s="35"/>
      <c r="D39" s="231" t="s">
        <v>31</v>
      </c>
      <c r="E39" s="34"/>
      <c r="F39" s="33">
        <f t="shared" si="33"/>
        <v>9</v>
      </c>
      <c r="G39" s="33">
        <f t="shared" ref="G39" si="136">SUM(O39:Q39)</f>
        <v>1</v>
      </c>
      <c r="H39" s="33">
        <v>0</v>
      </c>
      <c r="I39" s="33">
        <v>1</v>
      </c>
      <c r="J39" s="33">
        <v>0</v>
      </c>
      <c r="K39" s="33">
        <v>0</v>
      </c>
      <c r="L39" s="33">
        <v>0</v>
      </c>
      <c r="M39" s="33">
        <v>0</v>
      </c>
      <c r="N39" s="281">
        <v>7</v>
      </c>
      <c r="O39" s="33">
        <v>1</v>
      </c>
      <c r="P39" s="33">
        <v>0</v>
      </c>
      <c r="Q39" s="33">
        <v>0</v>
      </c>
      <c r="R39" s="33">
        <v>7</v>
      </c>
      <c r="S39" s="33">
        <v>1</v>
      </c>
      <c r="T39" s="46"/>
      <c r="U39" s="150"/>
    </row>
    <row r="40" spans="1:21" ht="12" customHeight="1" x14ac:dyDescent="0.2">
      <c r="A40" s="157"/>
      <c r="B40" s="157"/>
      <c r="C40" s="32"/>
      <c r="D40" s="232"/>
      <c r="E40" s="31"/>
      <c r="F40" s="36">
        <f t="shared" si="33"/>
        <v>1</v>
      </c>
      <c r="G40" s="29">
        <f t="shared" ref="G40" si="137">IF(G39=0,0,G39/$F39)</f>
        <v>0.1111111111111111</v>
      </c>
      <c r="H40" s="29">
        <f t="shared" ref="H40" si="138">IF(H39=0,0,H39/$G39)</f>
        <v>0</v>
      </c>
      <c r="I40" s="29">
        <f t="shared" ref="I40" si="139">IF(I39=0,0,I39/$G39)</f>
        <v>1</v>
      </c>
      <c r="J40" s="29">
        <f t="shared" ref="J40" si="140">IF(J39=0,0,J39/$G39)</f>
        <v>0</v>
      </c>
      <c r="K40" s="29">
        <f t="shared" ref="K40" si="141">IF(K39=0,0,K39/$G39)</f>
        <v>0</v>
      </c>
      <c r="L40" s="29">
        <f t="shared" ref="L40" si="142">IF(L39=0,0,L39/$G39)</f>
        <v>0</v>
      </c>
      <c r="M40" s="29">
        <f t="shared" ref="M40" si="143">IF(M39=0,0,M39/$G39)</f>
        <v>0</v>
      </c>
      <c r="N40" s="228"/>
      <c r="O40" s="29">
        <f t="shared" ref="O40" si="144">IF(O39=0,0,O39/$G39)</f>
        <v>1</v>
      </c>
      <c r="P40" s="29">
        <f t="shared" ref="P40" si="145">IF(P39=0,0,P39/$G39)</f>
        <v>0</v>
      </c>
      <c r="Q40" s="29">
        <f t="shared" ref="Q40" si="146">IF(Q39=0,0,Q39/$G39)</f>
        <v>0</v>
      </c>
      <c r="R40" s="29">
        <f t="shared" ref="R40" si="147">IF(R39=0,0,R39/$F39)</f>
        <v>0.77777777777777779</v>
      </c>
      <c r="S40" s="29">
        <f t="shared" ref="S40" si="148">IF(S39=0,0,S39/$F39)</f>
        <v>0.1111111111111111</v>
      </c>
      <c r="T40" s="39"/>
      <c r="U40"/>
    </row>
    <row r="41" spans="1:21" ht="12" customHeight="1" x14ac:dyDescent="0.2">
      <c r="A41" s="157"/>
      <c r="B41" s="157"/>
      <c r="C41" s="35"/>
      <c r="D41" s="231" t="s">
        <v>30</v>
      </c>
      <c r="E41" s="34"/>
      <c r="F41" s="33">
        <f t="shared" si="33"/>
        <v>1</v>
      </c>
      <c r="G41" s="33">
        <f t="shared" ref="G41" si="149">SUM(O41:Q41)</f>
        <v>0</v>
      </c>
      <c r="H41" s="33">
        <v>0</v>
      </c>
      <c r="I41" s="33">
        <v>0</v>
      </c>
      <c r="J41" s="33">
        <v>0</v>
      </c>
      <c r="K41" s="33">
        <v>0</v>
      </c>
      <c r="L41" s="33">
        <v>0</v>
      </c>
      <c r="M41" s="33">
        <v>0</v>
      </c>
      <c r="N41" s="281"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0">IF(G41=0,0,G41/$F41)</f>
        <v>0</v>
      </c>
      <c r="H42" s="29">
        <f t="shared" ref="H42" si="151">IF(H41=0,0,H41/$G41)</f>
        <v>0</v>
      </c>
      <c r="I42" s="29">
        <f t="shared" ref="I42" si="152">IF(I41=0,0,I41/$G41)</f>
        <v>0</v>
      </c>
      <c r="J42" s="29">
        <f t="shared" ref="J42" si="153">IF(J41=0,0,J41/$G41)</f>
        <v>0</v>
      </c>
      <c r="K42" s="29">
        <f t="shared" ref="K42" si="154">IF(K41=0,0,K41/$G41)</f>
        <v>0</v>
      </c>
      <c r="L42" s="29">
        <f t="shared" ref="L42" si="155">IF(L41=0,0,L41/$G41)</f>
        <v>0</v>
      </c>
      <c r="M42" s="29">
        <f t="shared" ref="M42" si="156">IF(M41=0,0,M41/$G41)</f>
        <v>0</v>
      </c>
      <c r="N42" s="228"/>
      <c r="O42" s="29">
        <f t="shared" ref="O42" si="157">IF(O41=0,0,O41/$G41)</f>
        <v>0</v>
      </c>
      <c r="P42" s="29">
        <f t="shared" ref="P42" si="158">IF(P41=0,0,P41/$G41)</f>
        <v>0</v>
      </c>
      <c r="Q42" s="29">
        <f t="shared" ref="Q42" si="159">IF(Q41=0,0,Q41/$G41)</f>
        <v>0</v>
      </c>
      <c r="R42" s="29">
        <f t="shared" ref="R42" si="160">IF(R41=0,0,R41/$F41)</f>
        <v>1</v>
      </c>
      <c r="S42" s="29">
        <f t="shared" ref="S42" si="161">IF(S41=0,0,S41/$F41)</f>
        <v>0</v>
      </c>
      <c r="T42" s="39"/>
      <c r="U42"/>
    </row>
    <row r="43" spans="1:21" ht="12" customHeight="1" x14ac:dyDescent="0.2">
      <c r="A43" s="157"/>
      <c r="B43" s="157"/>
      <c r="C43" s="35"/>
      <c r="D43" s="231" t="s">
        <v>29</v>
      </c>
      <c r="E43" s="34"/>
      <c r="F43" s="33">
        <f t="shared" si="33"/>
        <v>2</v>
      </c>
      <c r="G43" s="33">
        <f t="shared" ref="G43" si="162">SUM(O43:Q43)</f>
        <v>0</v>
      </c>
      <c r="H43" s="33">
        <v>0</v>
      </c>
      <c r="I43" s="33">
        <v>0</v>
      </c>
      <c r="J43" s="33">
        <v>0</v>
      </c>
      <c r="K43" s="33">
        <v>0</v>
      </c>
      <c r="L43" s="33">
        <v>0</v>
      </c>
      <c r="M43" s="33">
        <v>0</v>
      </c>
      <c r="N43" s="281"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3">IF(G43=0,0,G43/$F43)</f>
        <v>0</v>
      </c>
      <c r="H44" s="29">
        <f t="shared" ref="H44" si="164">IF(H43=0,0,H43/$G43)</f>
        <v>0</v>
      </c>
      <c r="I44" s="29">
        <f t="shared" ref="I44" si="165">IF(I43=0,0,I43/$G43)</f>
        <v>0</v>
      </c>
      <c r="J44" s="29">
        <f t="shared" ref="J44" si="166">IF(J43=0,0,J43/$G43)</f>
        <v>0</v>
      </c>
      <c r="K44" s="29">
        <f t="shared" ref="K44" si="167">IF(K43=0,0,K43/$G43)</f>
        <v>0</v>
      </c>
      <c r="L44" s="29">
        <f t="shared" ref="L44" si="168">IF(L43=0,0,L43/$G43)</f>
        <v>0</v>
      </c>
      <c r="M44" s="29">
        <f t="shared" ref="M44" si="169">IF(M43=0,0,M43/$G43)</f>
        <v>0</v>
      </c>
      <c r="N44" s="228"/>
      <c r="O44" s="29">
        <f t="shared" ref="O44" si="170">IF(O43=0,0,O43/$G43)</f>
        <v>0</v>
      </c>
      <c r="P44" s="29">
        <f t="shared" ref="P44" si="171">IF(P43=0,0,P43/$G43)</f>
        <v>0</v>
      </c>
      <c r="Q44" s="29">
        <f t="shared" ref="Q44" si="172">IF(Q43=0,0,Q43/$G43)</f>
        <v>0</v>
      </c>
      <c r="R44" s="29">
        <f t="shared" ref="R44" si="173">IF(R43=0,0,R43/$F43)</f>
        <v>1</v>
      </c>
      <c r="S44" s="29">
        <f t="shared" ref="S44" si="174">IF(S43=0,0,S43/$F43)</f>
        <v>0</v>
      </c>
      <c r="T44" s="39"/>
      <c r="U44"/>
    </row>
    <row r="45" spans="1:21" ht="12" customHeight="1" x14ac:dyDescent="0.2">
      <c r="A45" s="157"/>
      <c r="B45" s="157"/>
      <c r="C45" s="35"/>
      <c r="D45" s="231" t="s">
        <v>28</v>
      </c>
      <c r="E45" s="34"/>
      <c r="F45" s="33">
        <f t="shared" si="33"/>
        <v>11</v>
      </c>
      <c r="G45" s="33">
        <f t="shared" ref="G45" si="175">SUM(O45:Q45)</f>
        <v>1</v>
      </c>
      <c r="H45" s="33">
        <v>0</v>
      </c>
      <c r="I45" s="33">
        <v>0</v>
      </c>
      <c r="J45" s="33">
        <v>0</v>
      </c>
      <c r="K45" s="33">
        <v>1</v>
      </c>
      <c r="L45" s="33">
        <v>0</v>
      </c>
      <c r="M45" s="33">
        <v>0</v>
      </c>
      <c r="N45" s="281">
        <v>20</v>
      </c>
      <c r="O45" s="33">
        <v>1</v>
      </c>
      <c r="P45" s="33">
        <v>0</v>
      </c>
      <c r="Q45" s="33">
        <v>0</v>
      </c>
      <c r="R45" s="33">
        <v>10</v>
      </c>
      <c r="S45" s="33">
        <v>0</v>
      </c>
      <c r="T45" s="46"/>
      <c r="U45" s="150"/>
    </row>
    <row r="46" spans="1:21" ht="12" customHeight="1" x14ac:dyDescent="0.2">
      <c r="A46" s="157"/>
      <c r="B46" s="157"/>
      <c r="C46" s="32"/>
      <c r="D46" s="232"/>
      <c r="E46" s="31"/>
      <c r="F46" s="36">
        <f t="shared" si="33"/>
        <v>1</v>
      </c>
      <c r="G46" s="29">
        <f t="shared" ref="G46" si="176">IF(G45=0,0,G45/$F45)</f>
        <v>9.0909090909090912E-2</v>
      </c>
      <c r="H46" s="29">
        <f t="shared" ref="H46" si="177">IF(H45=0,0,H45/$G45)</f>
        <v>0</v>
      </c>
      <c r="I46" s="29">
        <f t="shared" ref="I46" si="178">IF(I45=0,0,I45/$G45)</f>
        <v>0</v>
      </c>
      <c r="J46" s="29">
        <f t="shared" ref="J46" si="179">IF(J45=0,0,J45/$G45)</f>
        <v>0</v>
      </c>
      <c r="K46" s="29">
        <f t="shared" ref="K46" si="180">IF(K45=0,0,K45/$G45)</f>
        <v>1</v>
      </c>
      <c r="L46" s="29">
        <f t="shared" ref="L46" si="181">IF(L45=0,0,L45/$G45)</f>
        <v>0</v>
      </c>
      <c r="M46" s="29">
        <f t="shared" ref="M46" si="182">IF(M45=0,0,M45/$G45)</f>
        <v>0</v>
      </c>
      <c r="N46" s="228"/>
      <c r="O46" s="29">
        <f t="shared" ref="O46" si="183">IF(O45=0,0,O45/$G45)</f>
        <v>1</v>
      </c>
      <c r="P46" s="29">
        <f t="shared" ref="P46" si="184">IF(P45=0,0,P45/$G45)</f>
        <v>0</v>
      </c>
      <c r="Q46" s="29">
        <f t="shared" ref="Q46" si="185">IF(Q45=0,0,Q45/$G45)</f>
        <v>0</v>
      </c>
      <c r="R46" s="29">
        <f t="shared" ref="R46" si="186">IF(R45=0,0,R45/$F45)</f>
        <v>0.90909090909090906</v>
      </c>
      <c r="S46" s="29">
        <f t="shared" ref="S46" si="187">IF(S45=0,0,S45/$F45)</f>
        <v>0</v>
      </c>
      <c r="T46" s="39"/>
      <c r="U46"/>
    </row>
    <row r="47" spans="1:21" ht="12" customHeight="1" x14ac:dyDescent="0.2">
      <c r="A47" s="157"/>
      <c r="B47" s="157"/>
      <c r="C47" s="35"/>
      <c r="D47" s="231" t="s">
        <v>27</v>
      </c>
      <c r="E47" s="34"/>
      <c r="F47" s="33">
        <f t="shared" si="33"/>
        <v>4</v>
      </c>
      <c r="G47" s="33">
        <f t="shared" ref="G47" si="188">SUM(O47:Q47)</f>
        <v>0</v>
      </c>
      <c r="H47" s="33">
        <v>0</v>
      </c>
      <c r="I47" s="33">
        <v>0</v>
      </c>
      <c r="J47" s="33">
        <v>0</v>
      </c>
      <c r="K47" s="33">
        <v>0</v>
      </c>
      <c r="L47" s="33">
        <v>0</v>
      </c>
      <c r="M47" s="33">
        <v>0</v>
      </c>
      <c r="N47" s="281"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89">IF(G47=0,0,G47/$F47)</f>
        <v>0</v>
      </c>
      <c r="H48" s="29">
        <f t="shared" ref="H48" si="190">IF(H47=0,0,H47/$G47)</f>
        <v>0</v>
      </c>
      <c r="I48" s="29">
        <f t="shared" ref="I48" si="191">IF(I47=0,0,I47/$G47)</f>
        <v>0</v>
      </c>
      <c r="J48" s="29">
        <f t="shared" ref="J48" si="192">IF(J47=0,0,J47/$G47)</f>
        <v>0</v>
      </c>
      <c r="K48" s="29">
        <f t="shared" ref="K48" si="193">IF(K47=0,0,K47/$G47)</f>
        <v>0</v>
      </c>
      <c r="L48" s="29">
        <f t="shared" ref="L48" si="194">IF(L47=0,0,L47/$G47)</f>
        <v>0</v>
      </c>
      <c r="M48" s="29">
        <f t="shared" ref="M48" si="195">IF(M47=0,0,M47/$G47)</f>
        <v>0</v>
      </c>
      <c r="N48" s="228"/>
      <c r="O48" s="29">
        <f t="shared" ref="O48" si="196">IF(O47=0,0,O47/$G47)</f>
        <v>0</v>
      </c>
      <c r="P48" s="29">
        <f t="shared" ref="P48" si="197">IF(P47=0,0,P47/$G47)</f>
        <v>0</v>
      </c>
      <c r="Q48" s="29">
        <f t="shared" ref="Q48" si="198">IF(Q47=0,0,Q47/$G47)</f>
        <v>0</v>
      </c>
      <c r="R48" s="29">
        <f t="shared" ref="R48" si="199">IF(R47=0,0,R47/$F47)</f>
        <v>1</v>
      </c>
      <c r="S48" s="29">
        <f t="shared" ref="S48" si="200">IF(S47=0,0,S47/$F47)</f>
        <v>0</v>
      </c>
      <c r="T48" s="39"/>
      <c r="U48"/>
    </row>
    <row r="49" spans="1:21" ht="12" customHeight="1" x14ac:dyDescent="0.2">
      <c r="A49" s="157"/>
      <c r="B49" s="157"/>
      <c r="C49" s="35"/>
      <c r="D49" s="231" t="s">
        <v>26</v>
      </c>
      <c r="E49" s="34"/>
      <c r="F49" s="33">
        <f t="shared" si="33"/>
        <v>5</v>
      </c>
      <c r="G49" s="33">
        <f t="shared" ref="G49" si="201">SUM(O49:Q49)</f>
        <v>2</v>
      </c>
      <c r="H49" s="33">
        <v>1</v>
      </c>
      <c r="I49" s="33">
        <v>0</v>
      </c>
      <c r="J49" s="33">
        <v>0</v>
      </c>
      <c r="K49" s="33">
        <v>0</v>
      </c>
      <c r="L49" s="33">
        <v>0</v>
      </c>
      <c r="M49" s="33">
        <v>1</v>
      </c>
      <c r="N49" s="281">
        <v>5</v>
      </c>
      <c r="O49" s="33">
        <v>2</v>
      </c>
      <c r="P49" s="33">
        <v>0</v>
      </c>
      <c r="Q49" s="33">
        <v>0</v>
      </c>
      <c r="R49" s="33">
        <v>3</v>
      </c>
      <c r="S49" s="33">
        <v>0</v>
      </c>
      <c r="T49" s="46"/>
      <c r="U49" s="150"/>
    </row>
    <row r="50" spans="1:21" ht="12" customHeight="1" x14ac:dyDescent="0.2">
      <c r="A50" s="157"/>
      <c r="B50" s="157"/>
      <c r="C50" s="32"/>
      <c r="D50" s="232"/>
      <c r="E50" s="31"/>
      <c r="F50" s="36">
        <f t="shared" si="33"/>
        <v>1</v>
      </c>
      <c r="G50" s="29">
        <f t="shared" ref="G50" si="202">IF(G49=0,0,G49/$F49)</f>
        <v>0.4</v>
      </c>
      <c r="H50" s="29">
        <f t="shared" ref="H50" si="203">IF(H49=0,0,H49/$G49)</f>
        <v>0.5</v>
      </c>
      <c r="I50" s="29">
        <f t="shared" ref="I50" si="204">IF(I49=0,0,I49/$G49)</f>
        <v>0</v>
      </c>
      <c r="J50" s="29">
        <f t="shared" ref="J50" si="205">IF(J49=0,0,J49/$G49)</f>
        <v>0</v>
      </c>
      <c r="K50" s="29">
        <f t="shared" ref="K50" si="206">IF(K49=0,0,K49/$G49)</f>
        <v>0</v>
      </c>
      <c r="L50" s="29">
        <f t="shared" ref="L50" si="207">IF(L49=0,0,L49/$G49)</f>
        <v>0</v>
      </c>
      <c r="M50" s="29">
        <f t="shared" ref="M50" si="208">IF(M49=0,0,M49/$G49)</f>
        <v>0.5</v>
      </c>
      <c r="N50" s="228"/>
      <c r="O50" s="29">
        <f t="shared" ref="O50" si="209">IF(O49=0,0,O49/$G49)</f>
        <v>1</v>
      </c>
      <c r="P50" s="29">
        <f t="shared" ref="P50" si="210">IF(P49=0,0,P49/$G49)</f>
        <v>0</v>
      </c>
      <c r="Q50" s="29">
        <f t="shared" ref="Q50" si="211">IF(Q49=0,0,Q49/$G49)</f>
        <v>0</v>
      </c>
      <c r="R50" s="29">
        <f t="shared" ref="R50" si="212">IF(R49=0,0,R49/$F49)</f>
        <v>0.6</v>
      </c>
      <c r="S50" s="29">
        <f t="shared" ref="S50" si="213">IF(S49=0,0,S49/$F49)</f>
        <v>0</v>
      </c>
      <c r="T50" s="39"/>
      <c r="U50"/>
    </row>
    <row r="51" spans="1:21" ht="12" customHeight="1" x14ac:dyDescent="0.2">
      <c r="A51" s="157"/>
      <c r="B51" s="157"/>
      <c r="C51" s="35"/>
      <c r="D51" s="231" t="s">
        <v>25</v>
      </c>
      <c r="E51" s="34"/>
      <c r="F51" s="33">
        <f t="shared" si="33"/>
        <v>13</v>
      </c>
      <c r="G51" s="33">
        <f t="shared" ref="G51" si="214">SUM(O51:Q51)</f>
        <v>0</v>
      </c>
      <c r="H51" s="33">
        <v>0</v>
      </c>
      <c r="I51" s="33">
        <v>0</v>
      </c>
      <c r="J51" s="33">
        <v>0</v>
      </c>
      <c r="K51" s="33">
        <v>0</v>
      </c>
      <c r="L51" s="33">
        <v>0</v>
      </c>
      <c r="M51" s="33">
        <v>0</v>
      </c>
      <c r="N51" s="281"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5">IF(G51=0,0,G51/$F51)</f>
        <v>0</v>
      </c>
      <c r="H52" s="29">
        <f t="shared" ref="H52" si="216">IF(H51=0,0,H51/$G51)</f>
        <v>0</v>
      </c>
      <c r="I52" s="29">
        <f t="shared" ref="I52" si="217">IF(I51=0,0,I51/$G51)</f>
        <v>0</v>
      </c>
      <c r="J52" s="29">
        <f t="shared" ref="J52" si="218">IF(J51=0,0,J51/$G51)</f>
        <v>0</v>
      </c>
      <c r="K52" s="29">
        <f t="shared" ref="K52" si="219">IF(K51=0,0,K51/$G51)</f>
        <v>0</v>
      </c>
      <c r="L52" s="29">
        <f t="shared" ref="L52" si="220">IF(L51=0,0,L51/$G51)</f>
        <v>0</v>
      </c>
      <c r="M52" s="29">
        <f t="shared" ref="M52" si="221">IF(M51=0,0,M51/$G51)</f>
        <v>0</v>
      </c>
      <c r="N52" s="228"/>
      <c r="O52" s="29">
        <f t="shared" ref="O52" si="222">IF(O51=0,0,O51/$G51)</f>
        <v>0</v>
      </c>
      <c r="P52" s="29">
        <f t="shared" ref="P52" si="223">IF(P51=0,0,P51/$G51)</f>
        <v>0</v>
      </c>
      <c r="Q52" s="29">
        <f t="shared" ref="Q52" si="224">IF(Q51=0,0,Q51/$G51)</f>
        <v>0</v>
      </c>
      <c r="R52" s="29">
        <f t="shared" ref="R52" si="225">IF(R51=0,0,R51/$F51)</f>
        <v>0.92307692307692313</v>
      </c>
      <c r="S52" s="29">
        <f t="shared" ref="S52" si="226">IF(S51=0,0,S51/$F51)</f>
        <v>7.6923076923076927E-2</v>
      </c>
      <c r="T52" s="39"/>
      <c r="U52"/>
    </row>
    <row r="53" spans="1:21" ht="12" customHeight="1" x14ac:dyDescent="0.2">
      <c r="A53" s="157"/>
      <c r="B53" s="157"/>
      <c r="C53" s="35"/>
      <c r="D53" s="231" t="s">
        <v>24</v>
      </c>
      <c r="E53" s="34"/>
      <c r="F53" s="33">
        <f t="shared" si="33"/>
        <v>5</v>
      </c>
      <c r="G53" s="33">
        <f t="shared" ref="G53" si="227">SUM(O53:Q53)</f>
        <v>1</v>
      </c>
      <c r="H53" s="33">
        <v>0</v>
      </c>
      <c r="I53" s="33">
        <v>1</v>
      </c>
      <c r="J53" s="33">
        <v>0</v>
      </c>
      <c r="K53" s="33">
        <v>0</v>
      </c>
      <c r="L53" s="33">
        <v>0</v>
      </c>
      <c r="M53" s="33">
        <v>0</v>
      </c>
      <c r="N53" s="281">
        <v>6</v>
      </c>
      <c r="O53" s="33">
        <v>1</v>
      </c>
      <c r="P53" s="33">
        <v>0</v>
      </c>
      <c r="Q53" s="33">
        <v>0</v>
      </c>
      <c r="R53" s="33">
        <v>4</v>
      </c>
      <c r="S53" s="33">
        <v>0</v>
      </c>
      <c r="T53" s="46"/>
      <c r="U53" s="150"/>
    </row>
    <row r="54" spans="1:21" ht="12" customHeight="1" x14ac:dyDescent="0.2">
      <c r="A54" s="157"/>
      <c r="B54" s="157"/>
      <c r="C54" s="32"/>
      <c r="D54" s="232"/>
      <c r="E54" s="31"/>
      <c r="F54" s="36">
        <f t="shared" si="33"/>
        <v>1</v>
      </c>
      <c r="G54" s="29">
        <f t="shared" ref="G54" si="228">IF(G53=0,0,G53/$F53)</f>
        <v>0.2</v>
      </c>
      <c r="H54" s="29">
        <f t="shared" ref="H54" si="229">IF(H53=0,0,H53/$G53)</f>
        <v>0</v>
      </c>
      <c r="I54" s="29">
        <f t="shared" ref="I54" si="230">IF(I53=0,0,I53/$G53)</f>
        <v>1</v>
      </c>
      <c r="J54" s="29">
        <f t="shared" ref="J54" si="231">IF(J53=0,0,J53/$G53)</f>
        <v>0</v>
      </c>
      <c r="K54" s="29">
        <f t="shared" ref="K54" si="232">IF(K53=0,0,K53/$G53)</f>
        <v>0</v>
      </c>
      <c r="L54" s="29">
        <f t="shared" ref="L54" si="233">IF(L53=0,0,L53/$G53)</f>
        <v>0</v>
      </c>
      <c r="M54" s="29">
        <f t="shared" ref="M54" si="234">IF(M53=0,0,M53/$G53)</f>
        <v>0</v>
      </c>
      <c r="N54" s="228"/>
      <c r="O54" s="29">
        <f t="shared" ref="O54" si="235">IF(O53=0,0,O53/$G53)</f>
        <v>1</v>
      </c>
      <c r="P54" s="29">
        <f t="shared" ref="P54" si="236">IF(P53=0,0,P53/$G53)</f>
        <v>0</v>
      </c>
      <c r="Q54" s="29">
        <f t="shared" ref="Q54" si="237">IF(Q53=0,0,Q53/$G53)</f>
        <v>0</v>
      </c>
      <c r="R54" s="29">
        <f t="shared" ref="R54" si="238">IF(R53=0,0,R53/$F53)</f>
        <v>0.8</v>
      </c>
      <c r="S54" s="29">
        <f t="shared" ref="S54" si="239">IF(S53=0,0,S53/$F53)</f>
        <v>0</v>
      </c>
      <c r="T54" s="39"/>
      <c r="U54"/>
    </row>
    <row r="55" spans="1:21" ht="12" customHeight="1" x14ac:dyDescent="0.2">
      <c r="A55" s="157"/>
      <c r="B55" s="157"/>
      <c r="C55" s="35"/>
      <c r="D55" s="231" t="s">
        <v>23</v>
      </c>
      <c r="E55" s="34"/>
      <c r="F55" s="33">
        <f t="shared" si="33"/>
        <v>33</v>
      </c>
      <c r="G55" s="33">
        <f t="shared" ref="G55" si="240">SUM(O55:Q55)</f>
        <v>1</v>
      </c>
      <c r="H55" s="33">
        <v>0</v>
      </c>
      <c r="I55" s="33">
        <v>0</v>
      </c>
      <c r="J55" s="33">
        <v>1</v>
      </c>
      <c r="K55" s="33">
        <v>0</v>
      </c>
      <c r="L55" s="33">
        <v>0</v>
      </c>
      <c r="M55" s="33">
        <v>0</v>
      </c>
      <c r="N55" s="281">
        <v>15</v>
      </c>
      <c r="O55" s="33">
        <v>1</v>
      </c>
      <c r="P55" s="33">
        <v>0</v>
      </c>
      <c r="Q55" s="33">
        <v>0</v>
      </c>
      <c r="R55" s="33">
        <v>31</v>
      </c>
      <c r="S55" s="33">
        <v>1</v>
      </c>
      <c r="T55" s="46"/>
      <c r="U55" s="150"/>
    </row>
    <row r="56" spans="1:21" ht="12" customHeight="1" x14ac:dyDescent="0.2">
      <c r="A56" s="157"/>
      <c r="B56" s="157"/>
      <c r="C56" s="32"/>
      <c r="D56" s="232"/>
      <c r="E56" s="31"/>
      <c r="F56" s="36">
        <f t="shared" si="33"/>
        <v>1</v>
      </c>
      <c r="G56" s="29">
        <f t="shared" ref="G56" si="241">IF(G55=0,0,G55/$F55)</f>
        <v>3.0303030303030304E-2</v>
      </c>
      <c r="H56" s="29">
        <f t="shared" ref="H56" si="242">IF(H55=0,0,H55/$G55)</f>
        <v>0</v>
      </c>
      <c r="I56" s="29">
        <f t="shared" ref="I56" si="243">IF(I55=0,0,I55/$G55)</f>
        <v>0</v>
      </c>
      <c r="J56" s="29">
        <f t="shared" ref="J56" si="244">IF(J55=0,0,J55/$G55)</f>
        <v>1</v>
      </c>
      <c r="K56" s="29">
        <f t="shared" ref="K56" si="245">IF(K55=0,0,K55/$G55)</f>
        <v>0</v>
      </c>
      <c r="L56" s="29">
        <f t="shared" ref="L56" si="246">IF(L55=0,0,L55/$G55)</f>
        <v>0</v>
      </c>
      <c r="M56" s="29">
        <f t="shared" ref="M56" si="247">IF(M55=0,0,M55/$G55)</f>
        <v>0</v>
      </c>
      <c r="N56" s="228"/>
      <c r="O56" s="29">
        <f t="shared" ref="O56" si="248">IF(O55=0,0,O55/$G55)</f>
        <v>1</v>
      </c>
      <c r="P56" s="29">
        <f t="shared" ref="P56" si="249">IF(P55=0,0,P55/$G55)</f>
        <v>0</v>
      </c>
      <c r="Q56" s="29">
        <f t="shared" ref="Q56" si="250">IF(Q55=0,0,Q55/$G55)</f>
        <v>0</v>
      </c>
      <c r="R56" s="29">
        <f t="shared" ref="R56" si="251">IF(R55=0,0,R55/$F55)</f>
        <v>0.93939393939393945</v>
      </c>
      <c r="S56" s="29">
        <f t="shared" ref="S56" si="252">IF(S55=0,0,S55/$F55)</f>
        <v>3.0303030303030304E-2</v>
      </c>
      <c r="T56" s="39"/>
      <c r="U56"/>
    </row>
    <row r="57" spans="1:21" ht="12" customHeight="1" x14ac:dyDescent="0.2">
      <c r="A57" s="157"/>
      <c r="B57" s="157"/>
      <c r="C57" s="35"/>
      <c r="D57" s="231" t="s">
        <v>22</v>
      </c>
      <c r="E57" s="34"/>
      <c r="F57" s="33">
        <f t="shared" si="33"/>
        <v>5</v>
      </c>
      <c r="G57" s="33">
        <f t="shared" ref="G57" si="253">SUM(O57:Q57)</f>
        <v>0</v>
      </c>
      <c r="H57" s="33">
        <v>0</v>
      </c>
      <c r="I57" s="33">
        <v>0</v>
      </c>
      <c r="J57" s="33">
        <v>0</v>
      </c>
      <c r="K57" s="33">
        <v>0</v>
      </c>
      <c r="L57" s="33">
        <v>0</v>
      </c>
      <c r="M57" s="33">
        <v>0</v>
      </c>
      <c r="N57" s="281"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4">IF(G57=0,0,G57/$F57)</f>
        <v>0</v>
      </c>
      <c r="H58" s="29">
        <f t="shared" ref="H58" si="255">IF(H57=0,0,H57/$G57)</f>
        <v>0</v>
      </c>
      <c r="I58" s="29">
        <f t="shared" ref="I58" si="256">IF(I57=0,0,I57/$G57)</f>
        <v>0</v>
      </c>
      <c r="J58" s="29">
        <f t="shared" ref="J58" si="257">IF(J57=0,0,J57/$G57)</f>
        <v>0</v>
      </c>
      <c r="K58" s="29">
        <f t="shared" ref="K58" si="258">IF(K57=0,0,K57/$G57)</f>
        <v>0</v>
      </c>
      <c r="L58" s="29">
        <f t="shared" ref="L58" si="259">IF(L57=0,0,L57/$G57)</f>
        <v>0</v>
      </c>
      <c r="M58" s="29">
        <f t="shared" ref="M58" si="260">IF(M57=0,0,M57/$G57)</f>
        <v>0</v>
      </c>
      <c r="N58" s="228"/>
      <c r="O58" s="29">
        <f t="shared" ref="O58" si="261">IF(O57=0,0,O57/$G57)</f>
        <v>0</v>
      </c>
      <c r="P58" s="29">
        <f t="shared" ref="P58" si="262">IF(P57=0,0,P57/$G57)</f>
        <v>0</v>
      </c>
      <c r="Q58" s="29">
        <f t="shared" ref="Q58" si="263">IF(Q57=0,0,Q57/$G57)</f>
        <v>0</v>
      </c>
      <c r="R58" s="29">
        <f t="shared" ref="R58" si="264">IF(R57=0,0,R57/$F57)</f>
        <v>1</v>
      </c>
      <c r="S58" s="29">
        <f t="shared" ref="S58" si="265">IF(S57=0,0,S57/$F57)</f>
        <v>0</v>
      </c>
      <c r="T58" s="39"/>
      <c r="U58"/>
    </row>
    <row r="59" spans="1:21" ht="12.75" customHeight="1" x14ac:dyDescent="0.2">
      <c r="A59" s="157"/>
      <c r="B59" s="157"/>
      <c r="C59" s="35"/>
      <c r="D59" s="231" t="s">
        <v>21</v>
      </c>
      <c r="E59" s="34"/>
      <c r="F59" s="33">
        <f t="shared" si="33"/>
        <v>32</v>
      </c>
      <c r="G59" s="33">
        <f t="shared" ref="G59" si="266">SUM(O59:Q59)</f>
        <v>8</v>
      </c>
      <c r="H59" s="33">
        <v>3</v>
      </c>
      <c r="I59" s="33">
        <v>0</v>
      </c>
      <c r="J59" s="33">
        <v>0</v>
      </c>
      <c r="K59" s="33">
        <v>0</v>
      </c>
      <c r="L59" s="33">
        <v>4</v>
      </c>
      <c r="M59" s="33">
        <v>1</v>
      </c>
      <c r="N59" s="281">
        <v>115.85714285714286</v>
      </c>
      <c r="O59" s="33">
        <v>4</v>
      </c>
      <c r="P59" s="33">
        <v>4</v>
      </c>
      <c r="Q59" s="33">
        <v>0</v>
      </c>
      <c r="R59" s="33">
        <v>21</v>
      </c>
      <c r="S59" s="33">
        <v>3</v>
      </c>
      <c r="T59" s="46"/>
      <c r="U59" s="150"/>
    </row>
    <row r="60" spans="1:21" ht="12.75" customHeight="1" x14ac:dyDescent="0.2">
      <c r="A60" s="157"/>
      <c r="B60" s="157"/>
      <c r="C60" s="32"/>
      <c r="D60" s="232"/>
      <c r="E60" s="31"/>
      <c r="F60" s="36">
        <f t="shared" si="33"/>
        <v>1</v>
      </c>
      <c r="G60" s="29">
        <f t="shared" ref="G60" si="267">IF(G59=0,0,G59/$F59)</f>
        <v>0.25</v>
      </c>
      <c r="H60" s="29">
        <f t="shared" ref="H60" si="268">IF(H59=0,0,H59/$G59)</f>
        <v>0.375</v>
      </c>
      <c r="I60" s="29">
        <f t="shared" ref="I60" si="269">IF(I59=0,0,I59/$G59)</f>
        <v>0</v>
      </c>
      <c r="J60" s="29">
        <f t="shared" ref="J60" si="270">IF(J59=0,0,J59/$G59)</f>
        <v>0</v>
      </c>
      <c r="K60" s="29">
        <f t="shared" ref="K60" si="271">IF(K59=0,0,K59/$G59)</f>
        <v>0</v>
      </c>
      <c r="L60" s="29">
        <f t="shared" ref="L60" si="272">IF(L59=0,0,L59/$G59)</f>
        <v>0.5</v>
      </c>
      <c r="M60" s="29">
        <f t="shared" ref="M60" si="273">IF(M59=0,0,M59/$G59)</f>
        <v>0.125</v>
      </c>
      <c r="N60" s="228"/>
      <c r="O60" s="29">
        <f t="shared" ref="O60" si="274">IF(O59=0,0,O59/$G59)</f>
        <v>0.5</v>
      </c>
      <c r="P60" s="29">
        <f t="shared" ref="P60" si="275">IF(P59=0,0,P59/$G59)</f>
        <v>0.5</v>
      </c>
      <c r="Q60" s="29">
        <f t="shared" ref="Q60" si="276">IF(Q59=0,0,Q59/$G59)</f>
        <v>0</v>
      </c>
      <c r="R60" s="29">
        <f t="shared" ref="R60" si="277">IF(R59=0,0,R59/$F59)</f>
        <v>0.65625</v>
      </c>
      <c r="S60" s="29">
        <f t="shared" ref="S60" si="278">IF(S59=0,0,S59/$F59)</f>
        <v>9.375E-2</v>
      </c>
      <c r="T60" s="39"/>
      <c r="U60"/>
    </row>
    <row r="61" spans="1:21" ht="12" customHeight="1" x14ac:dyDescent="0.2">
      <c r="A61" s="157"/>
      <c r="B61" s="157"/>
      <c r="C61" s="35"/>
      <c r="D61" s="231" t="s">
        <v>20</v>
      </c>
      <c r="E61" s="34"/>
      <c r="F61" s="33">
        <f t="shared" si="33"/>
        <v>17</v>
      </c>
      <c r="G61" s="33">
        <f t="shared" ref="G61" si="279">SUM(O61:Q61)</f>
        <v>2</v>
      </c>
      <c r="H61" s="33">
        <v>1</v>
      </c>
      <c r="I61" s="33">
        <v>0</v>
      </c>
      <c r="J61" s="33">
        <v>0</v>
      </c>
      <c r="K61" s="33">
        <v>0</v>
      </c>
      <c r="L61" s="33">
        <v>1</v>
      </c>
      <c r="M61" s="33">
        <v>0</v>
      </c>
      <c r="N61" s="281">
        <v>21</v>
      </c>
      <c r="O61" s="33">
        <v>2</v>
      </c>
      <c r="P61" s="33">
        <v>0</v>
      </c>
      <c r="Q61" s="33">
        <v>0</v>
      </c>
      <c r="R61" s="33">
        <v>15</v>
      </c>
      <c r="S61" s="33">
        <v>0</v>
      </c>
      <c r="T61" s="46"/>
      <c r="U61" s="150"/>
    </row>
    <row r="62" spans="1:21" ht="12" customHeight="1" x14ac:dyDescent="0.2">
      <c r="A62" s="157"/>
      <c r="B62" s="157"/>
      <c r="C62" s="32"/>
      <c r="D62" s="232"/>
      <c r="E62" s="31"/>
      <c r="F62" s="36">
        <f t="shared" si="33"/>
        <v>1</v>
      </c>
      <c r="G62" s="29">
        <f t="shared" ref="G62" si="280">IF(G61=0,0,G61/$F61)</f>
        <v>0.11764705882352941</v>
      </c>
      <c r="H62" s="29">
        <f t="shared" ref="H62" si="281">IF(H61=0,0,H61/$G61)</f>
        <v>0.5</v>
      </c>
      <c r="I62" s="29">
        <f t="shared" ref="I62" si="282">IF(I61=0,0,I61/$G61)</f>
        <v>0</v>
      </c>
      <c r="J62" s="29">
        <f t="shared" ref="J62" si="283">IF(J61=0,0,J61/$G61)</f>
        <v>0</v>
      </c>
      <c r="K62" s="29">
        <f t="shared" ref="K62" si="284">IF(K61=0,0,K61/$G61)</f>
        <v>0</v>
      </c>
      <c r="L62" s="29">
        <f t="shared" ref="L62" si="285">IF(L61=0,0,L61/$G61)</f>
        <v>0.5</v>
      </c>
      <c r="M62" s="29">
        <f t="shared" ref="M62" si="286">IF(M61=0,0,M61/$G61)</f>
        <v>0</v>
      </c>
      <c r="N62" s="228"/>
      <c r="O62" s="29">
        <f t="shared" ref="O62" si="287">IF(O61=0,0,O61/$G61)</f>
        <v>1</v>
      </c>
      <c r="P62" s="29">
        <f t="shared" ref="P62" si="288">IF(P61=0,0,P61/$G61)</f>
        <v>0</v>
      </c>
      <c r="Q62" s="29">
        <f t="shared" ref="Q62" si="289">IF(Q61=0,0,Q61/$G61)</f>
        <v>0</v>
      </c>
      <c r="R62" s="29">
        <f t="shared" ref="R62" si="290">IF(R61=0,0,R61/$F61)</f>
        <v>0.88235294117647056</v>
      </c>
      <c r="S62" s="29">
        <f t="shared" ref="S62" si="291">IF(S61=0,0,S61/$F61)</f>
        <v>0</v>
      </c>
      <c r="T62" s="39"/>
      <c r="U62"/>
    </row>
    <row r="63" spans="1:21" ht="12" customHeight="1" x14ac:dyDescent="0.2">
      <c r="A63" s="157"/>
      <c r="B63" s="157"/>
      <c r="C63" s="35"/>
      <c r="D63" s="231" t="s">
        <v>19</v>
      </c>
      <c r="E63" s="34"/>
      <c r="F63" s="33">
        <f t="shared" si="33"/>
        <v>8</v>
      </c>
      <c r="G63" s="33">
        <f t="shared" ref="G63" si="292">SUM(O63:Q63)</f>
        <v>2</v>
      </c>
      <c r="H63" s="33">
        <v>0</v>
      </c>
      <c r="I63" s="33">
        <v>0</v>
      </c>
      <c r="J63" s="33">
        <v>1</v>
      </c>
      <c r="K63" s="33">
        <v>0</v>
      </c>
      <c r="L63" s="33">
        <v>0</v>
      </c>
      <c r="M63" s="33">
        <v>1</v>
      </c>
      <c r="N63" s="281">
        <v>12</v>
      </c>
      <c r="O63" s="33">
        <v>2</v>
      </c>
      <c r="P63" s="33">
        <v>0</v>
      </c>
      <c r="Q63" s="33">
        <v>0</v>
      </c>
      <c r="R63" s="33">
        <v>4</v>
      </c>
      <c r="S63" s="33">
        <v>2</v>
      </c>
      <c r="T63" s="46"/>
      <c r="U63" s="150"/>
    </row>
    <row r="64" spans="1:21" ht="12" customHeight="1" x14ac:dyDescent="0.2">
      <c r="A64" s="157"/>
      <c r="B64" s="157"/>
      <c r="C64" s="32"/>
      <c r="D64" s="232"/>
      <c r="E64" s="31"/>
      <c r="F64" s="36">
        <f t="shared" si="33"/>
        <v>1</v>
      </c>
      <c r="G64" s="29">
        <f t="shared" ref="G64" si="293">IF(G63=0,0,G63/$F63)</f>
        <v>0.25</v>
      </c>
      <c r="H64" s="29">
        <f t="shared" ref="H64" si="294">IF(H63=0,0,H63/$G63)</f>
        <v>0</v>
      </c>
      <c r="I64" s="29">
        <f t="shared" ref="I64" si="295">IF(I63=0,0,I63/$G63)</f>
        <v>0</v>
      </c>
      <c r="J64" s="29">
        <f t="shared" ref="J64" si="296">IF(J63=0,0,J63/$G63)</f>
        <v>0.5</v>
      </c>
      <c r="K64" s="29">
        <f t="shared" ref="K64" si="297">IF(K63=0,0,K63/$G63)</f>
        <v>0</v>
      </c>
      <c r="L64" s="29">
        <f t="shared" ref="L64" si="298">IF(L63=0,0,L63/$G63)</f>
        <v>0</v>
      </c>
      <c r="M64" s="29">
        <f t="shared" ref="M64" si="299">IF(M63=0,0,M63/$G63)</f>
        <v>0.5</v>
      </c>
      <c r="N64" s="228"/>
      <c r="O64" s="29">
        <f t="shared" ref="O64" si="300">IF(O63=0,0,O63/$G63)</f>
        <v>1</v>
      </c>
      <c r="P64" s="29">
        <f t="shared" ref="P64" si="301">IF(P63=0,0,P63/$G63)</f>
        <v>0</v>
      </c>
      <c r="Q64" s="29">
        <f t="shared" ref="Q64" si="302">IF(Q63=0,0,Q63/$G63)</f>
        <v>0</v>
      </c>
      <c r="R64" s="29">
        <f t="shared" ref="R64" si="303">IF(R63=0,0,R63/$F63)</f>
        <v>0.5</v>
      </c>
      <c r="S64" s="29">
        <f t="shared" ref="S64" si="304">IF(S63=0,0,S63/$F63)</f>
        <v>0.25</v>
      </c>
      <c r="T64" s="39"/>
      <c r="U64"/>
    </row>
    <row r="65" spans="1:21" ht="12" customHeight="1" x14ac:dyDescent="0.2">
      <c r="A65" s="157"/>
      <c r="B65" s="157"/>
      <c r="C65" s="35"/>
      <c r="D65" s="231" t="s">
        <v>18</v>
      </c>
      <c r="E65" s="34"/>
      <c r="F65" s="33">
        <f t="shared" si="33"/>
        <v>14</v>
      </c>
      <c r="G65" s="33">
        <f t="shared" ref="G65" si="305">SUM(O65:Q65)</f>
        <v>3</v>
      </c>
      <c r="H65" s="33">
        <v>0</v>
      </c>
      <c r="I65" s="33">
        <v>2</v>
      </c>
      <c r="J65" s="33">
        <v>0</v>
      </c>
      <c r="K65" s="33">
        <v>0</v>
      </c>
      <c r="L65" s="33">
        <v>0</v>
      </c>
      <c r="M65" s="33">
        <v>1</v>
      </c>
      <c r="N65" s="281">
        <v>8</v>
      </c>
      <c r="O65" s="33">
        <v>3</v>
      </c>
      <c r="P65" s="33">
        <v>0</v>
      </c>
      <c r="Q65" s="33">
        <v>0</v>
      </c>
      <c r="R65" s="33">
        <v>11</v>
      </c>
      <c r="S65" s="33">
        <v>0</v>
      </c>
      <c r="T65" s="46"/>
      <c r="U65" s="150"/>
    </row>
    <row r="66" spans="1:21" ht="12" customHeight="1" x14ac:dyDescent="0.2">
      <c r="A66" s="157"/>
      <c r="B66" s="157"/>
      <c r="C66" s="32"/>
      <c r="D66" s="232"/>
      <c r="E66" s="31"/>
      <c r="F66" s="36">
        <f t="shared" si="33"/>
        <v>1</v>
      </c>
      <c r="G66" s="29">
        <f t="shared" ref="G66" si="306">IF(G65=0,0,G65/$F65)</f>
        <v>0.21428571428571427</v>
      </c>
      <c r="H66" s="29">
        <f t="shared" ref="H66" si="307">IF(H65=0,0,H65/$G65)</f>
        <v>0</v>
      </c>
      <c r="I66" s="29">
        <f t="shared" ref="I66" si="308">IF(I65=0,0,I65/$G65)</f>
        <v>0.66666666666666663</v>
      </c>
      <c r="J66" s="29">
        <f t="shared" ref="J66" si="309">IF(J65=0,0,J65/$G65)</f>
        <v>0</v>
      </c>
      <c r="K66" s="29">
        <f t="shared" ref="K66" si="310">IF(K65=0,0,K65/$G65)</f>
        <v>0</v>
      </c>
      <c r="L66" s="29">
        <f t="shared" ref="L66" si="311">IF(L65=0,0,L65/$G65)</f>
        <v>0</v>
      </c>
      <c r="M66" s="29">
        <f t="shared" ref="M66" si="312">IF(M65=0,0,M65/$G65)</f>
        <v>0.33333333333333331</v>
      </c>
      <c r="N66" s="228"/>
      <c r="O66" s="29">
        <f t="shared" ref="O66" si="313">IF(O65=0,0,O65/$G65)</f>
        <v>1</v>
      </c>
      <c r="P66" s="29">
        <f t="shared" ref="P66" si="314">IF(P65=0,0,P65/$G65)</f>
        <v>0</v>
      </c>
      <c r="Q66" s="29">
        <f t="shared" ref="Q66" si="315">IF(Q65=0,0,Q65/$G65)</f>
        <v>0</v>
      </c>
      <c r="R66" s="29">
        <f t="shared" ref="R66" si="316">IF(R65=0,0,R65/$F65)</f>
        <v>0.7857142857142857</v>
      </c>
      <c r="S66" s="29">
        <f t="shared" ref="S66" si="317">IF(S65=0,0,S65/$F65)</f>
        <v>0</v>
      </c>
      <c r="T66" s="39"/>
      <c r="U66"/>
    </row>
    <row r="67" spans="1:21" ht="12" customHeight="1" x14ac:dyDescent="0.2">
      <c r="A67" s="157"/>
      <c r="B67" s="157"/>
      <c r="C67" s="35"/>
      <c r="D67" s="231" t="s">
        <v>17</v>
      </c>
      <c r="E67" s="34"/>
      <c r="F67" s="33">
        <f t="shared" si="33"/>
        <v>8</v>
      </c>
      <c r="G67" s="33">
        <f t="shared" ref="G67" si="318">SUM(O67:Q67)</f>
        <v>1</v>
      </c>
      <c r="H67" s="33">
        <v>0</v>
      </c>
      <c r="I67" s="33">
        <v>0</v>
      </c>
      <c r="J67" s="33">
        <v>0</v>
      </c>
      <c r="K67" s="33">
        <v>0</v>
      </c>
      <c r="L67" s="33">
        <v>0</v>
      </c>
      <c r="M67" s="33">
        <v>1</v>
      </c>
      <c r="N67" s="281" t="s">
        <v>562</v>
      </c>
      <c r="O67" s="33">
        <v>1</v>
      </c>
      <c r="P67" s="33">
        <v>0</v>
      </c>
      <c r="Q67" s="33">
        <v>0</v>
      </c>
      <c r="R67" s="33">
        <v>7</v>
      </c>
      <c r="S67" s="33">
        <v>0</v>
      </c>
      <c r="T67" s="46"/>
      <c r="U67" s="150"/>
    </row>
    <row r="68" spans="1:21" ht="12" customHeight="1" x14ac:dyDescent="0.2">
      <c r="A68" s="157"/>
      <c r="B68" s="158"/>
      <c r="C68" s="32"/>
      <c r="D68" s="232"/>
      <c r="E68" s="31"/>
      <c r="F68" s="36">
        <f t="shared" si="33"/>
        <v>1</v>
      </c>
      <c r="G68" s="29">
        <f t="shared" ref="G68" si="319">IF(G67=0,0,G67/$F67)</f>
        <v>0.125</v>
      </c>
      <c r="H68" s="29">
        <f t="shared" ref="H68" si="320">IF(H67=0,0,H67/$G67)</f>
        <v>0</v>
      </c>
      <c r="I68" s="29">
        <f t="shared" ref="I68" si="321">IF(I67=0,0,I67/$G67)</f>
        <v>0</v>
      </c>
      <c r="J68" s="29">
        <f t="shared" ref="J68" si="322">IF(J67=0,0,J67/$G67)</f>
        <v>0</v>
      </c>
      <c r="K68" s="29">
        <f t="shared" ref="K68" si="323">IF(K67=0,0,K67/$G67)</f>
        <v>0</v>
      </c>
      <c r="L68" s="29">
        <f t="shared" ref="L68" si="324">IF(L67=0,0,L67/$G67)</f>
        <v>0</v>
      </c>
      <c r="M68" s="29">
        <f t="shared" ref="M68" si="325">IF(M67=0,0,M67/$G67)</f>
        <v>1</v>
      </c>
      <c r="N68" s="228"/>
      <c r="O68" s="29">
        <f t="shared" ref="O68" si="326">IF(O67=0,0,O67/$G67)</f>
        <v>1</v>
      </c>
      <c r="P68" s="29">
        <f t="shared" ref="P68" si="327">IF(P67=0,0,P67/$G67)</f>
        <v>0</v>
      </c>
      <c r="Q68" s="29">
        <f t="shared" ref="Q68" si="328">IF(Q67=0,0,Q67/$G67)</f>
        <v>0</v>
      </c>
      <c r="R68" s="29">
        <f t="shared" ref="R68" si="329">IF(R67=0,0,R67/$F67)</f>
        <v>0.875</v>
      </c>
      <c r="S68" s="29">
        <f t="shared" ref="S68" si="330">IF(S67=0,0,S67/$F67)</f>
        <v>0</v>
      </c>
      <c r="T68" s="39"/>
      <c r="U68"/>
    </row>
    <row r="69" spans="1:21" ht="12" customHeight="1" x14ac:dyDescent="0.2">
      <c r="A69" s="157"/>
      <c r="B69" s="156" t="s">
        <v>16</v>
      </c>
      <c r="C69" s="35"/>
      <c r="D69" s="231" t="s">
        <v>15</v>
      </c>
      <c r="E69" s="34"/>
      <c r="F69" s="33">
        <f t="shared" ref="F69:M69" si="331">SUM(F71,F73,F75,F77,F79,F81,F83,F85,F87,F89,F91,F93,F95,F97,F99)</f>
        <v>681</v>
      </c>
      <c r="G69" s="33">
        <f t="shared" si="331"/>
        <v>76</v>
      </c>
      <c r="H69" s="33">
        <f t="shared" si="331"/>
        <v>51</v>
      </c>
      <c r="I69" s="33">
        <f t="shared" si="331"/>
        <v>8</v>
      </c>
      <c r="J69" s="33">
        <f t="shared" si="331"/>
        <v>2</v>
      </c>
      <c r="K69" s="33">
        <f t="shared" si="331"/>
        <v>0</v>
      </c>
      <c r="L69" s="33">
        <f t="shared" si="331"/>
        <v>3</v>
      </c>
      <c r="M69" s="33">
        <f t="shared" si="331"/>
        <v>12</v>
      </c>
      <c r="N69" s="281">
        <v>11.953125</v>
      </c>
      <c r="O69" s="33">
        <f t="shared" ref="O69:S69" si="332">SUM(O71,O73,O75,O77,O79,O81,O83,O85,O87,O89,O91,O93,O95,O97,O99)</f>
        <v>69</v>
      </c>
      <c r="P69" s="33">
        <f t="shared" si="332"/>
        <v>6</v>
      </c>
      <c r="Q69" s="33">
        <f t="shared" si="332"/>
        <v>1</v>
      </c>
      <c r="R69" s="33">
        <f t="shared" si="332"/>
        <v>567</v>
      </c>
      <c r="S69" s="33">
        <f t="shared" si="332"/>
        <v>38</v>
      </c>
      <c r="T69" s="46"/>
      <c r="U69" s="153"/>
    </row>
    <row r="70" spans="1:21" ht="12" customHeight="1" x14ac:dyDescent="0.2">
      <c r="A70" s="157"/>
      <c r="B70" s="157"/>
      <c r="C70" s="32"/>
      <c r="D70" s="232"/>
      <c r="E70" s="31"/>
      <c r="F70" s="36">
        <f t="shared" si="33"/>
        <v>1</v>
      </c>
      <c r="G70" s="29">
        <f t="shared" ref="G70" si="333">IF(G69=0,0,G69/$F69)</f>
        <v>0.11160058737151249</v>
      </c>
      <c r="H70" s="29">
        <f t="shared" ref="H70" si="334">IF(H69=0,0,H69/$G69)</f>
        <v>0.67105263157894735</v>
      </c>
      <c r="I70" s="29">
        <f t="shared" ref="I70" si="335">IF(I69=0,0,I69/$G69)</f>
        <v>0.10526315789473684</v>
      </c>
      <c r="J70" s="29">
        <f t="shared" ref="J70" si="336">IF(J69=0,0,J69/$G69)</f>
        <v>2.6315789473684209E-2</v>
      </c>
      <c r="K70" s="29">
        <f t="shared" ref="K70" si="337">IF(K69=0,0,K69/$G69)</f>
        <v>0</v>
      </c>
      <c r="L70" s="29">
        <f t="shared" ref="L70" si="338">IF(L69=0,0,L69/$G69)</f>
        <v>3.9473684210526314E-2</v>
      </c>
      <c r="M70" s="29">
        <f t="shared" ref="M70" si="339">IF(M69=0,0,M69/$G69)</f>
        <v>0.15789473684210525</v>
      </c>
      <c r="N70" s="228"/>
      <c r="O70" s="29">
        <f t="shared" ref="O70" si="340">IF(O69=0,0,O69/$G69)</f>
        <v>0.90789473684210531</v>
      </c>
      <c r="P70" s="29">
        <f t="shared" ref="P70" si="341">IF(P69=0,0,P69/$G69)</f>
        <v>7.8947368421052627E-2</v>
      </c>
      <c r="Q70" s="29">
        <f t="shared" ref="Q70" si="342">IF(Q69=0,0,Q69/$G69)</f>
        <v>1.3157894736842105E-2</v>
      </c>
      <c r="R70" s="29">
        <f t="shared" ref="R70" si="343">IF(R69=0,0,R69/$F69)</f>
        <v>0.83259911894273131</v>
      </c>
      <c r="S70" s="29">
        <f t="shared" ref="S70" si="344">IF(S69=0,0,S69/$F69)</f>
        <v>5.5800293685756244E-2</v>
      </c>
      <c r="T70" s="39"/>
      <c r="U70"/>
    </row>
    <row r="71" spans="1:21" ht="12" customHeight="1" x14ac:dyDescent="0.2">
      <c r="A71" s="157"/>
      <c r="B71" s="157"/>
      <c r="C71" s="35"/>
      <c r="D71" s="231" t="s">
        <v>117</v>
      </c>
      <c r="E71" s="34"/>
      <c r="F71" s="33">
        <f t="shared" si="33"/>
        <v>6</v>
      </c>
      <c r="G71" s="33">
        <f t="shared" ref="G71" si="345">SUM(O71:Q71)</f>
        <v>0</v>
      </c>
      <c r="H71" s="33">
        <v>0</v>
      </c>
      <c r="I71" s="33">
        <v>0</v>
      </c>
      <c r="J71" s="33">
        <v>0</v>
      </c>
      <c r="K71" s="33">
        <v>0</v>
      </c>
      <c r="L71" s="33">
        <v>0</v>
      </c>
      <c r="M71" s="33">
        <v>0</v>
      </c>
      <c r="N71" s="281"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6">IF(G71=0,0,G71/$F71)</f>
        <v>0</v>
      </c>
      <c r="H72" s="29">
        <f t="shared" ref="H72" si="347">IF(H71=0,0,H71/$G71)</f>
        <v>0</v>
      </c>
      <c r="I72" s="29">
        <f t="shared" ref="I72" si="348">IF(I71=0,0,I71/$G71)</f>
        <v>0</v>
      </c>
      <c r="J72" s="29">
        <f t="shared" ref="J72" si="349">IF(J71=0,0,J71/$G71)</f>
        <v>0</v>
      </c>
      <c r="K72" s="29">
        <f t="shared" ref="K72" si="350">IF(K71=0,0,K71/$G71)</f>
        <v>0</v>
      </c>
      <c r="L72" s="29">
        <f t="shared" ref="L72" si="351">IF(L71=0,0,L71/$G71)</f>
        <v>0</v>
      </c>
      <c r="M72" s="29">
        <f t="shared" ref="M72" si="352">IF(M71=0,0,M71/$G71)</f>
        <v>0</v>
      </c>
      <c r="N72" s="228"/>
      <c r="O72" s="29">
        <f t="shared" ref="O72" si="353">IF(O71=0,0,O71/$G71)</f>
        <v>0</v>
      </c>
      <c r="P72" s="29">
        <f t="shared" ref="P72" si="354">IF(P71=0,0,P71/$G71)</f>
        <v>0</v>
      </c>
      <c r="Q72" s="29">
        <f t="shared" ref="Q72" si="355">IF(Q71=0,0,Q71/$G71)</f>
        <v>0</v>
      </c>
      <c r="R72" s="29">
        <f t="shared" ref="R72" si="356">IF(R71=0,0,R71/$F71)</f>
        <v>0.83333333333333337</v>
      </c>
      <c r="S72" s="29">
        <f t="shared" ref="S72" si="357">IF(S71=0,0,S71/$F71)</f>
        <v>0.16666666666666666</v>
      </c>
      <c r="T72" s="39"/>
      <c r="U72"/>
    </row>
    <row r="73" spans="1:21" ht="12" customHeight="1" x14ac:dyDescent="0.2">
      <c r="A73" s="157"/>
      <c r="B73" s="157"/>
      <c r="C73" s="35"/>
      <c r="D73" s="231" t="s">
        <v>13</v>
      </c>
      <c r="E73" s="34"/>
      <c r="F73" s="33">
        <f t="shared" si="33"/>
        <v>77</v>
      </c>
      <c r="G73" s="33">
        <f t="shared" ref="G73" si="358">SUM(O73:Q73)</f>
        <v>6</v>
      </c>
      <c r="H73" s="33">
        <v>2</v>
      </c>
      <c r="I73" s="33">
        <v>2</v>
      </c>
      <c r="J73" s="33">
        <v>0</v>
      </c>
      <c r="K73" s="33">
        <v>0</v>
      </c>
      <c r="L73" s="33">
        <v>0</v>
      </c>
      <c r="M73" s="33">
        <v>2</v>
      </c>
      <c r="N73" s="281">
        <v>6.5</v>
      </c>
      <c r="O73" s="33">
        <v>6</v>
      </c>
      <c r="P73" s="33">
        <v>0</v>
      </c>
      <c r="Q73" s="33">
        <v>0</v>
      </c>
      <c r="R73" s="33">
        <v>68</v>
      </c>
      <c r="S73" s="33">
        <v>3</v>
      </c>
      <c r="T73" s="46"/>
      <c r="U73" s="150"/>
    </row>
    <row r="74" spans="1:21" ht="12" customHeight="1" x14ac:dyDescent="0.2">
      <c r="A74" s="157"/>
      <c r="B74" s="157"/>
      <c r="C74" s="32"/>
      <c r="D74" s="232"/>
      <c r="E74" s="31"/>
      <c r="F74" s="36">
        <f t="shared" si="33"/>
        <v>1</v>
      </c>
      <c r="G74" s="29">
        <f t="shared" ref="G74" si="359">IF(G73=0,0,G73/$F73)</f>
        <v>7.792207792207792E-2</v>
      </c>
      <c r="H74" s="29">
        <f t="shared" ref="H74" si="360">IF(H73=0,0,H73/$G73)</f>
        <v>0.33333333333333331</v>
      </c>
      <c r="I74" s="29">
        <f t="shared" ref="I74" si="361">IF(I73=0,0,I73/$G73)</f>
        <v>0.33333333333333331</v>
      </c>
      <c r="J74" s="29">
        <f t="shared" ref="J74" si="362">IF(J73=0,0,J73/$G73)</f>
        <v>0</v>
      </c>
      <c r="K74" s="29">
        <f t="shared" ref="K74" si="363">IF(K73=0,0,K73/$G73)</f>
        <v>0</v>
      </c>
      <c r="L74" s="29">
        <f t="shared" ref="L74" si="364">IF(L73=0,0,L73/$G73)</f>
        <v>0</v>
      </c>
      <c r="M74" s="29">
        <f t="shared" ref="M74" si="365">IF(M73=0,0,M73/$G73)</f>
        <v>0.33333333333333331</v>
      </c>
      <c r="N74" s="228"/>
      <c r="O74" s="29">
        <f t="shared" ref="O74" si="366">IF(O73=0,0,O73/$G73)</f>
        <v>1</v>
      </c>
      <c r="P74" s="29">
        <f t="shared" ref="P74" si="367">IF(P73=0,0,P73/$G73)</f>
        <v>0</v>
      </c>
      <c r="Q74" s="29">
        <f t="shared" ref="Q74" si="368">IF(Q73=0,0,Q73/$G73)</f>
        <v>0</v>
      </c>
      <c r="R74" s="29">
        <f t="shared" ref="R74" si="369">IF(R73=0,0,R73/$F73)</f>
        <v>0.88311688311688308</v>
      </c>
      <c r="S74" s="29">
        <f t="shared" ref="S74" si="370">IF(S73=0,0,S73/$F73)</f>
        <v>3.896103896103896E-2</v>
      </c>
      <c r="T74" s="39"/>
      <c r="U74"/>
    </row>
    <row r="75" spans="1:21" ht="12" customHeight="1" x14ac:dyDescent="0.2">
      <c r="A75" s="157"/>
      <c r="B75" s="157"/>
      <c r="C75" s="35"/>
      <c r="D75" s="231" t="s">
        <v>12</v>
      </c>
      <c r="E75" s="34"/>
      <c r="F75" s="33">
        <f t="shared" si="33"/>
        <v>13</v>
      </c>
      <c r="G75" s="33">
        <f t="shared" ref="G75" si="371">SUM(O75:Q75)</f>
        <v>4</v>
      </c>
      <c r="H75" s="33">
        <v>1</v>
      </c>
      <c r="I75" s="33">
        <v>1</v>
      </c>
      <c r="J75" s="33">
        <v>0</v>
      </c>
      <c r="K75" s="33">
        <v>0</v>
      </c>
      <c r="L75" s="33">
        <v>1</v>
      </c>
      <c r="M75" s="33">
        <v>1</v>
      </c>
      <c r="N75" s="281">
        <v>14</v>
      </c>
      <c r="O75" s="33">
        <v>4</v>
      </c>
      <c r="P75" s="33">
        <v>0</v>
      </c>
      <c r="Q75" s="33">
        <v>0</v>
      </c>
      <c r="R75" s="33">
        <v>9</v>
      </c>
      <c r="S75" s="33">
        <v>0</v>
      </c>
      <c r="T75" s="46"/>
      <c r="U75" s="150"/>
    </row>
    <row r="76" spans="1:21" ht="12" customHeight="1" x14ac:dyDescent="0.2">
      <c r="A76" s="157"/>
      <c r="B76" s="157"/>
      <c r="C76" s="32"/>
      <c r="D76" s="232"/>
      <c r="E76" s="31"/>
      <c r="F76" s="36">
        <f t="shared" si="33"/>
        <v>1</v>
      </c>
      <c r="G76" s="29">
        <f t="shared" ref="G76" si="372">IF(G75=0,0,G75/$F75)</f>
        <v>0.30769230769230771</v>
      </c>
      <c r="H76" s="29">
        <f t="shared" ref="H76" si="373">IF(H75=0,0,H75/$G75)</f>
        <v>0.25</v>
      </c>
      <c r="I76" s="29">
        <f t="shared" ref="I76" si="374">IF(I75=0,0,I75/$G75)</f>
        <v>0.25</v>
      </c>
      <c r="J76" s="29">
        <f t="shared" ref="J76" si="375">IF(J75=0,0,J75/$G75)</f>
        <v>0</v>
      </c>
      <c r="K76" s="29">
        <f t="shared" ref="K76" si="376">IF(K75=0,0,K75/$G75)</f>
        <v>0</v>
      </c>
      <c r="L76" s="29">
        <f t="shared" ref="L76" si="377">IF(L75=0,0,L75/$G75)</f>
        <v>0.25</v>
      </c>
      <c r="M76" s="29">
        <f t="shared" ref="M76" si="378">IF(M75=0,0,M75/$G75)</f>
        <v>0.25</v>
      </c>
      <c r="N76" s="228"/>
      <c r="O76" s="29">
        <f t="shared" ref="O76" si="379">IF(O75=0,0,O75/$G75)</f>
        <v>1</v>
      </c>
      <c r="P76" s="29">
        <f t="shared" ref="P76" si="380">IF(P75=0,0,P75/$G75)</f>
        <v>0</v>
      </c>
      <c r="Q76" s="29">
        <f t="shared" ref="Q76" si="381">IF(Q75=0,0,Q75/$G75)</f>
        <v>0</v>
      </c>
      <c r="R76" s="29">
        <f t="shared" ref="R76" si="382">IF(R75=0,0,R75/$F75)</f>
        <v>0.69230769230769229</v>
      </c>
      <c r="S76" s="29">
        <f t="shared" ref="S76" si="383">IF(S75=0,0,S75/$F75)</f>
        <v>0</v>
      </c>
      <c r="T76" s="39"/>
      <c r="U76"/>
    </row>
    <row r="77" spans="1:21" ht="12" customHeight="1" x14ac:dyDescent="0.2">
      <c r="A77" s="157"/>
      <c r="B77" s="157"/>
      <c r="C77" s="35"/>
      <c r="D77" s="231" t="s">
        <v>11</v>
      </c>
      <c r="E77" s="34"/>
      <c r="F77" s="33">
        <f t="shared" si="33"/>
        <v>15</v>
      </c>
      <c r="G77" s="33">
        <f t="shared" ref="G77" si="384">SUM(O77:Q77)</f>
        <v>0</v>
      </c>
      <c r="H77" s="33">
        <v>0</v>
      </c>
      <c r="I77" s="33">
        <v>0</v>
      </c>
      <c r="J77" s="33">
        <v>0</v>
      </c>
      <c r="K77" s="33">
        <v>0</v>
      </c>
      <c r="L77" s="33">
        <v>0</v>
      </c>
      <c r="M77" s="33">
        <v>0</v>
      </c>
      <c r="N77" s="281"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5">IF(G77=0,0,G77/$F77)</f>
        <v>0</v>
      </c>
      <c r="H78" s="29">
        <f t="shared" ref="H78" si="386">IF(H77=0,0,H77/$G77)</f>
        <v>0</v>
      </c>
      <c r="I78" s="29">
        <f t="shared" ref="I78" si="387">IF(I77=0,0,I77/$G77)</f>
        <v>0</v>
      </c>
      <c r="J78" s="29">
        <f t="shared" ref="J78" si="388">IF(J77=0,0,J77/$G77)</f>
        <v>0</v>
      </c>
      <c r="K78" s="29">
        <f t="shared" ref="K78" si="389">IF(K77=0,0,K77/$G77)</f>
        <v>0</v>
      </c>
      <c r="L78" s="29">
        <f t="shared" ref="L78" si="390">IF(L77=0,0,L77/$G77)</f>
        <v>0</v>
      </c>
      <c r="M78" s="29">
        <f t="shared" ref="M78" si="391">IF(M77=0,0,M77/$G77)</f>
        <v>0</v>
      </c>
      <c r="N78" s="228"/>
      <c r="O78" s="29">
        <f t="shared" ref="O78" si="392">IF(O77=0,0,O77/$G77)</f>
        <v>0</v>
      </c>
      <c r="P78" s="29">
        <f t="shared" ref="P78" si="393">IF(P77=0,0,P77/$G77)</f>
        <v>0</v>
      </c>
      <c r="Q78" s="29">
        <f t="shared" ref="Q78" si="394">IF(Q77=0,0,Q77/$G77)</f>
        <v>0</v>
      </c>
      <c r="R78" s="29">
        <f t="shared" ref="R78" si="395">IF(R77=0,0,R77/$F77)</f>
        <v>0.8</v>
      </c>
      <c r="S78" s="29">
        <f t="shared" ref="S78" si="396">IF(S77=0,0,S77/$F77)</f>
        <v>0.2</v>
      </c>
      <c r="T78" s="39"/>
      <c r="U78"/>
    </row>
    <row r="79" spans="1:21" ht="12" customHeight="1" x14ac:dyDescent="0.2">
      <c r="A79" s="157"/>
      <c r="B79" s="157"/>
      <c r="C79" s="35"/>
      <c r="D79" s="231" t="s">
        <v>10</v>
      </c>
      <c r="E79" s="34"/>
      <c r="F79" s="33">
        <f t="shared" si="33"/>
        <v>38</v>
      </c>
      <c r="G79" s="33">
        <f t="shared" ref="G79" si="397">SUM(O79:Q79)</f>
        <v>4</v>
      </c>
      <c r="H79" s="33">
        <v>3</v>
      </c>
      <c r="I79" s="33">
        <v>0</v>
      </c>
      <c r="J79" s="33">
        <v>0</v>
      </c>
      <c r="K79" s="33">
        <v>0</v>
      </c>
      <c r="L79" s="33">
        <v>0</v>
      </c>
      <c r="M79" s="33">
        <v>1</v>
      </c>
      <c r="N79" s="281">
        <v>4.666666666666667</v>
      </c>
      <c r="O79" s="33">
        <v>3</v>
      </c>
      <c r="P79" s="33">
        <v>1</v>
      </c>
      <c r="Q79" s="33">
        <v>0</v>
      </c>
      <c r="R79" s="33">
        <v>32</v>
      </c>
      <c r="S79" s="33">
        <v>2</v>
      </c>
      <c r="T79" s="46"/>
      <c r="U79" s="150"/>
    </row>
    <row r="80" spans="1:21" ht="12" customHeight="1" x14ac:dyDescent="0.2">
      <c r="A80" s="157"/>
      <c r="B80" s="157"/>
      <c r="C80" s="32"/>
      <c r="D80" s="232"/>
      <c r="E80" s="31"/>
      <c r="F80" s="36">
        <f t="shared" si="33"/>
        <v>1</v>
      </c>
      <c r="G80" s="29">
        <f t="shared" ref="G80" si="398">IF(G79=0,0,G79/$F79)</f>
        <v>0.10526315789473684</v>
      </c>
      <c r="H80" s="29">
        <f t="shared" ref="H80" si="399">IF(H79=0,0,H79/$G79)</f>
        <v>0.75</v>
      </c>
      <c r="I80" s="29">
        <f t="shared" ref="I80" si="400">IF(I79=0,0,I79/$G79)</f>
        <v>0</v>
      </c>
      <c r="J80" s="29">
        <f t="shared" ref="J80" si="401">IF(J79=0,0,J79/$G79)</f>
        <v>0</v>
      </c>
      <c r="K80" s="29">
        <f t="shared" ref="K80" si="402">IF(K79=0,0,K79/$G79)</f>
        <v>0</v>
      </c>
      <c r="L80" s="29">
        <f t="shared" ref="L80" si="403">IF(L79=0,0,L79/$G79)</f>
        <v>0</v>
      </c>
      <c r="M80" s="29">
        <f t="shared" ref="M80" si="404">IF(M79=0,0,M79/$G79)</f>
        <v>0.25</v>
      </c>
      <c r="N80" s="228"/>
      <c r="O80" s="29">
        <f t="shared" ref="O80" si="405">IF(O79=0,0,O79/$G79)</f>
        <v>0.75</v>
      </c>
      <c r="P80" s="29">
        <f t="shared" ref="P80" si="406">IF(P79=0,0,P79/$G79)</f>
        <v>0.25</v>
      </c>
      <c r="Q80" s="29">
        <f t="shared" ref="Q80" si="407">IF(Q79=0,0,Q79/$G79)</f>
        <v>0</v>
      </c>
      <c r="R80" s="29">
        <f t="shared" ref="R80" si="408">IF(R79=0,0,R79/$F79)</f>
        <v>0.84210526315789469</v>
      </c>
      <c r="S80" s="29">
        <f t="shared" ref="S80" si="409">IF(S79=0,0,S79/$F79)</f>
        <v>5.2631578947368418E-2</v>
      </c>
      <c r="T80" s="39"/>
      <c r="U80"/>
    </row>
    <row r="81" spans="1:21" ht="12" customHeight="1" x14ac:dyDescent="0.2">
      <c r="A81" s="157"/>
      <c r="B81" s="157"/>
      <c r="C81" s="35"/>
      <c r="D81" s="231" t="s">
        <v>9</v>
      </c>
      <c r="E81" s="34"/>
      <c r="F81" s="33">
        <f t="shared" si="33"/>
        <v>154</v>
      </c>
      <c r="G81" s="33">
        <f t="shared" ref="G81" si="410">SUM(O81:Q81)</f>
        <v>5</v>
      </c>
      <c r="H81" s="33">
        <v>1</v>
      </c>
      <c r="I81" s="33">
        <v>1</v>
      </c>
      <c r="J81" s="33">
        <v>0</v>
      </c>
      <c r="K81" s="33">
        <v>0</v>
      </c>
      <c r="L81" s="33">
        <v>1</v>
      </c>
      <c r="M81" s="33">
        <v>2</v>
      </c>
      <c r="N81" s="281">
        <v>125.66666666666667</v>
      </c>
      <c r="O81" s="33">
        <v>4</v>
      </c>
      <c r="P81" s="33">
        <v>1</v>
      </c>
      <c r="Q81" s="33">
        <v>0</v>
      </c>
      <c r="R81" s="33">
        <v>136</v>
      </c>
      <c r="S81" s="33">
        <v>13</v>
      </c>
      <c r="T81" s="46"/>
      <c r="U81" s="150"/>
    </row>
    <row r="82" spans="1:21" ht="12" customHeight="1" x14ac:dyDescent="0.2">
      <c r="A82" s="157"/>
      <c r="B82" s="157"/>
      <c r="C82" s="32"/>
      <c r="D82" s="232"/>
      <c r="E82" s="31"/>
      <c r="F82" s="36">
        <f t="shared" si="33"/>
        <v>0.99999999999999989</v>
      </c>
      <c r="G82" s="29">
        <f t="shared" ref="G82" si="411">IF(G81=0,0,G81/$F81)</f>
        <v>3.2467532467532464E-2</v>
      </c>
      <c r="H82" s="29">
        <f t="shared" ref="H82" si="412">IF(H81=0,0,H81/$G81)</f>
        <v>0.2</v>
      </c>
      <c r="I82" s="29">
        <f t="shared" ref="I82" si="413">IF(I81=0,0,I81/$G81)</f>
        <v>0.2</v>
      </c>
      <c r="J82" s="29">
        <f t="shared" ref="J82" si="414">IF(J81=0,0,J81/$G81)</f>
        <v>0</v>
      </c>
      <c r="K82" s="29">
        <f t="shared" ref="K82" si="415">IF(K81=0,0,K81/$G81)</f>
        <v>0</v>
      </c>
      <c r="L82" s="29">
        <f t="shared" ref="L82" si="416">IF(L81=0,0,L81/$G81)</f>
        <v>0.2</v>
      </c>
      <c r="M82" s="29">
        <f t="shared" ref="M82" si="417">IF(M81=0,0,M81/$G81)</f>
        <v>0.4</v>
      </c>
      <c r="N82" s="228"/>
      <c r="O82" s="29">
        <f t="shared" ref="O82" si="418">IF(O81=0,0,O81/$G81)</f>
        <v>0.8</v>
      </c>
      <c r="P82" s="29">
        <f t="shared" ref="P82" si="419">IF(P81=0,0,P81/$G81)</f>
        <v>0.2</v>
      </c>
      <c r="Q82" s="29">
        <f t="shared" ref="Q82" si="420">IF(Q81=0,0,Q81/$G81)</f>
        <v>0</v>
      </c>
      <c r="R82" s="29">
        <f t="shared" ref="R82" si="421">IF(R81=0,0,R81/$F81)</f>
        <v>0.88311688311688308</v>
      </c>
      <c r="S82" s="29">
        <f t="shared" ref="S82" si="422">IF(S81=0,0,S81/$F81)</f>
        <v>8.4415584415584416E-2</v>
      </c>
      <c r="T82" s="39"/>
      <c r="U82"/>
    </row>
    <row r="83" spans="1:21" ht="12" customHeight="1" x14ac:dyDescent="0.2">
      <c r="A83" s="157"/>
      <c r="B83" s="157"/>
      <c r="C83" s="35"/>
      <c r="D83" s="231" t="s">
        <v>8</v>
      </c>
      <c r="E83" s="34"/>
      <c r="F83" s="33">
        <f t="shared" si="33"/>
        <v>22</v>
      </c>
      <c r="G83" s="33">
        <f t="shared" ref="G83" si="423">SUM(O83:Q83)</f>
        <v>13</v>
      </c>
      <c r="H83" s="33">
        <v>8</v>
      </c>
      <c r="I83" s="33">
        <v>1</v>
      </c>
      <c r="J83" s="33">
        <v>2</v>
      </c>
      <c r="K83" s="33">
        <v>0</v>
      </c>
      <c r="L83" s="33">
        <v>0</v>
      </c>
      <c r="M83" s="33">
        <v>2</v>
      </c>
      <c r="N83" s="281">
        <v>6.4545454545454541</v>
      </c>
      <c r="O83" s="33">
        <v>13</v>
      </c>
      <c r="P83" s="33">
        <v>0</v>
      </c>
      <c r="Q83" s="33">
        <v>0</v>
      </c>
      <c r="R83" s="33">
        <v>8</v>
      </c>
      <c r="S83" s="33">
        <v>1</v>
      </c>
      <c r="T83" s="46"/>
      <c r="U83" s="150"/>
    </row>
    <row r="84" spans="1:21" ht="12" customHeight="1" x14ac:dyDescent="0.2">
      <c r="A84" s="157"/>
      <c r="B84" s="157"/>
      <c r="C84" s="32"/>
      <c r="D84" s="232"/>
      <c r="E84" s="31"/>
      <c r="F84" s="36">
        <f t="shared" si="33"/>
        <v>1</v>
      </c>
      <c r="G84" s="29">
        <f t="shared" ref="G84" si="424">IF(G83=0,0,G83/$F83)</f>
        <v>0.59090909090909094</v>
      </c>
      <c r="H84" s="29">
        <f t="shared" ref="H84" si="425">IF(H83=0,0,H83/$G83)</f>
        <v>0.61538461538461542</v>
      </c>
      <c r="I84" s="29">
        <f t="shared" ref="I84" si="426">IF(I83=0,0,I83/$G83)</f>
        <v>7.6923076923076927E-2</v>
      </c>
      <c r="J84" s="29">
        <f t="shared" ref="J84" si="427">IF(J83=0,0,J83/$G83)</f>
        <v>0.15384615384615385</v>
      </c>
      <c r="K84" s="29">
        <f t="shared" ref="K84" si="428">IF(K83=0,0,K83/$G83)</f>
        <v>0</v>
      </c>
      <c r="L84" s="29">
        <f t="shared" ref="L84" si="429">IF(L83=0,0,L83/$G83)</f>
        <v>0</v>
      </c>
      <c r="M84" s="29">
        <f t="shared" ref="M84" si="430">IF(M83=0,0,M83/$G83)</f>
        <v>0.15384615384615385</v>
      </c>
      <c r="N84" s="228"/>
      <c r="O84" s="29">
        <f t="shared" ref="O84" si="431">IF(O83=0,0,O83/$G83)</f>
        <v>1</v>
      </c>
      <c r="P84" s="29">
        <f t="shared" ref="P84" si="432">IF(P83=0,0,P83/$G83)</f>
        <v>0</v>
      </c>
      <c r="Q84" s="29">
        <f t="shared" ref="Q84" si="433">IF(Q83=0,0,Q83/$G83)</f>
        <v>0</v>
      </c>
      <c r="R84" s="29">
        <f t="shared" ref="R84" si="434">IF(R83=0,0,R83/$F83)</f>
        <v>0.36363636363636365</v>
      </c>
      <c r="S84" s="29">
        <f t="shared" ref="S84" si="435">IF(S83=0,0,S83/$F83)</f>
        <v>4.5454545454545456E-2</v>
      </c>
      <c r="T84" s="39"/>
      <c r="U84"/>
    </row>
    <row r="85" spans="1:21" ht="12" customHeight="1" x14ac:dyDescent="0.2">
      <c r="A85" s="157"/>
      <c r="B85" s="157"/>
      <c r="C85" s="35"/>
      <c r="D85" s="231" t="s">
        <v>7</v>
      </c>
      <c r="E85" s="34"/>
      <c r="F85" s="33">
        <f t="shared" si="33"/>
        <v>10</v>
      </c>
      <c r="G85" s="33">
        <f t="shared" ref="G85" si="436">SUM(O85:Q85)</f>
        <v>1</v>
      </c>
      <c r="H85" s="33">
        <v>1</v>
      </c>
      <c r="I85" s="33">
        <v>0</v>
      </c>
      <c r="J85" s="33">
        <v>0</v>
      </c>
      <c r="K85" s="33">
        <v>0</v>
      </c>
      <c r="L85" s="33">
        <v>0</v>
      </c>
      <c r="M85" s="33">
        <v>0</v>
      </c>
      <c r="N85" s="281">
        <v>2</v>
      </c>
      <c r="O85" s="33">
        <v>1</v>
      </c>
      <c r="P85" s="33">
        <v>0</v>
      </c>
      <c r="Q85" s="33">
        <v>0</v>
      </c>
      <c r="R85" s="33">
        <v>9</v>
      </c>
      <c r="S85" s="33">
        <v>0</v>
      </c>
      <c r="T85" s="46"/>
      <c r="U85" s="150"/>
    </row>
    <row r="86" spans="1:21" ht="12" customHeight="1" x14ac:dyDescent="0.2">
      <c r="A86" s="157"/>
      <c r="B86" s="157"/>
      <c r="C86" s="32"/>
      <c r="D86" s="232"/>
      <c r="E86" s="31"/>
      <c r="F86" s="36">
        <f t="shared" si="33"/>
        <v>1</v>
      </c>
      <c r="G86" s="29">
        <f t="shared" ref="G86" si="437">IF(G85=0,0,G85/$F85)</f>
        <v>0.1</v>
      </c>
      <c r="H86" s="29">
        <f t="shared" ref="H86" si="438">IF(H85=0,0,H85/$G85)</f>
        <v>1</v>
      </c>
      <c r="I86" s="29">
        <f t="shared" ref="I86" si="439">IF(I85=0,0,I85/$G85)</f>
        <v>0</v>
      </c>
      <c r="J86" s="29">
        <f t="shared" ref="J86" si="440">IF(J85=0,0,J85/$G85)</f>
        <v>0</v>
      </c>
      <c r="K86" s="29">
        <f t="shared" ref="K86" si="441">IF(K85=0,0,K85/$G85)</f>
        <v>0</v>
      </c>
      <c r="L86" s="29">
        <f t="shared" ref="L86" si="442">IF(L85=0,0,L85/$G85)</f>
        <v>0</v>
      </c>
      <c r="M86" s="29">
        <f t="shared" ref="M86" si="443">IF(M85=0,0,M85/$G85)</f>
        <v>0</v>
      </c>
      <c r="N86" s="228"/>
      <c r="O86" s="29">
        <f t="shared" ref="O86" si="444">IF(O85=0,0,O85/$G85)</f>
        <v>1</v>
      </c>
      <c r="P86" s="29">
        <f t="shared" ref="P86" si="445">IF(P85=0,0,P85/$G85)</f>
        <v>0</v>
      </c>
      <c r="Q86" s="29">
        <f t="shared" ref="Q86" si="446">IF(Q85=0,0,Q85/$G85)</f>
        <v>0</v>
      </c>
      <c r="R86" s="29">
        <f t="shared" ref="R86" si="447">IF(R85=0,0,R85/$F85)</f>
        <v>0.9</v>
      </c>
      <c r="S86" s="29">
        <f t="shared" ref="S86" si="448">IF(S85=0,0,S85/$F85)</f>
        <v>0</v>
      </c>
      <c r="T86" s="39"/>
      <c r="U86"/>
    </row>
    <row r="87" spans="1:21" ht="13.5" customHeight="1" x14ac:dyDescent="0.2">
      <c r="A87" s="157"/>
      <c r="B87" s="157"/>
      <c r="C87" s="35"/>
      <c r="D87" s="248" t="s">
        <v>116</v>
      </c>
      <c r="E87" s="34"/>
      <c r="F87" s="33">
        <f t="shared" ref="F87:F100" si="449">SUM(G87,R87,S87)</f>
        <v>17</v>
      </c>
      <c r="G87" s="33">
        <f t="shared" ref="G87" si="450">SUM(O87:Q87)</f>
        <v>2</v>
      </c>
      <c r="H87" s="33">
        <v>1</v>
      </c>
      <c r="I87" s="33">
        <v>1</v>
      </c>
      <c r="J87" s="33">
        <v>0</v>
      </c>
      <c r="K87" s="33">
        <v>0</v>
      </c>
      <c r="L87" s="33">
        <v>0</v>
      </c>
      <c r="M87" s="33">
        <v>0</v>
      </c>
      <c r="N87" s="281">
        <v>7.5</v>
      </c>
      <c r="O87" s="33">
        <v>2</v>
      </c>
      <c r="P87" s="33">
        <v>0</v>
      </c>
      <c r="Q87" s="33">
        <v>0</v>
      </c>
      <c r="R87" s="33">
        <v>14</v>
      </c>
      <c r="S87" s="33">
        <v>1</v>
      </c>
      <c r="T87" s="46"/>
      <c r="U87" s="150"/>
    </row>
    <row r="88" spans="1:21" ht="13.5" customHeight="1" x14ac:dyDescent="0.2">
      <c r="A88" s="157"/>
      <c r="B88" s="157"/>
      <c r="C88" s="32"/>
      <c r="D88" s="232"/>
      <c r="E88" s="31"/>
      <c r="F88" s="36">
        <f t="shared" si="449"/>
        <v>1</v>
      </c>
      <c r="G88" s="29">
        <f t="shared" ref="G88" si="451">IF(G87=0,0,G87/$F87)</f>
        <v>0.11764705882352941</v>
      </c>
      <c r="H88" s="29">
        <f t="shared" ref="H88" si="452">IF(H87=0,0,H87/$G87)</f>
        <v>0.5</v>
      </c>
      <c r="I88" s="29">
        <f t="shared" ref="I88" si="453">IF(I87=0,0,I87/$G87)</f>
        <v>0.5</v>
      </c>
      <c r="J88" s="29">
        <f t="shared" ref="J88" si="454">IF(J87=0,0,J87/$G87)</f>
        <v>0</v>
      </c>
      <c r="K88" s="29">
        <f t="shared" ref="K88" si="455">IF(K87=0,0,K87/$G87)</f>
        <v>0</v>
      </c>
      <c r="L88" s="29">
        <f t="shared" ref="L88" si="456">IF(L87=0,0,L87/$G87)</f>
        <v>0</v>
      </c>
      <c r="M88" s="29">
        <f t="shared" ref="M88" si="457">IF(M87=0,0,M87/$G87)</f>
        <v>0</v>
      </c>
      <c r="N88" s="228"/>
      <c r="O88" s="29">
        <f t="shared" ref="O88" si="458">IF(O87=0,0,O87/$G87)</f>
        <v>1</v>
      </c>
      <c r="P88" s="29">
        <f t="shared" ref="P88" si="459">IF(P87=0,0,P87/$G87)</f>
        <v>0</v>
      </c>
      <c r="Q88" s="29">
        <f t="shared" ref="Q88" si="460">IF(Q87=0,0,Q87/$G87)</f>
        <v>0</v>
      </c>
      <c r="R88" s="29">
        <f t="shared" ref="R88" si="461">IF(R87=0,0,R87/$F87)</f>
        <v>0.82352941176470584</v>
      </c>
      <c r="S88" s="29">
        <f t="shared" ref="S88" si="462">IF(S87=0,0,S87/$F87)</f>
        <v>5.8823529411764705E-2</v>
      </c>
      <c r="T88" s="39"/>
      <c r="U88"/>
    </row>
    <row r="89" spans="1:21" ht="12" customHeight="1" x14ac:dyDescent="0.2">
      <c r="A89" s="157"/>
      <c r="B89" s="157"/>
      <c r="C89" s="35"/>
      <c r="D89" s="231" t="s">
        <v>5</v>
      </c>
      <c r="E89" s="34"/>
      <c r="F89" s="33">
        <f t="shared" si="449"/>
        <v>41</v>
      </c>
      <c r="G89" s="33">
        <f t="shared" ref="G89" si="463">SUM(O89:Q89)</f>
        <v>2</v>
      </c>
      <c r="H89" s="33">
        <v>1</v>
      </c>
      <c r="I89" s="33">
        <v>0</v>
      </c>
      <c r="J89" s="33">
        <v>0</v>
      </c>
      <c r="K89" s="33">
        <v>0</v>
      </c>
      <c r="L89" s="33">
        <v>0</v>
      </c>
      <c r="M89" s="33">
        <v>1</v>
      </c>
      <c r="N89" s="281">
        <v>5</v>
      </c>
      <c r="O89" s="33">
        <v>1</v>
      </c>
      <c r="P89" s="33">
        <v>1</v>
      </c>
      <c r="Q89" s="33">
        <v>0</v>
      </c>
      <c r="R89" s="33">
        <v>34</v>
      </c>
      <c r="S89" s="33">
        <v>5</v>
      </c>
      <c r="T89" s="46"/>
      <c r="U89" s="150"/>
    </row>
    <row r="90" spans="1:21" ht="12" customHeight="1" x14ac:dyDescent="0.2">
      <c r="A90" s="157"/>
      <c r="B90" s="157"/>
      <c r="C90" s="32"/>
      <c r="D90" s="232"/>
      <c r="E90" s="31"/>
      <c r="F90" s="36">
        <f t="shared" si="449"/>
        <v>1</v>
      </c>
      <c r="G90" s="29">
        <f t="shared" ref="G90" si="464">IF(G89=0,0,G89/$F89)</f>
        <v>4.878048780487805E-2</v>
      </c>
      <c r="H90" s="29">
        <f t="shared" ref="H90" si="465">IF(H89=0,0,H89/$G89)</f>
        <v>0.5</v>
      </c>
      <c r="I90" s="29">
        <f t="shared" ref="I90" si="466">IF(I89=0,0,I89/$G89)</f>
        <v>0</v>
      </c>
      <c r="J90" s="29">
        <f t="shared" ref="J90" si="467">IF(J89=0,0,J89/$G89)</f>
        <v>0</v>
      </c>
      <c r="K90" s="29">
        <f t="shared" ref="K90" si="468">IF(K89=0,0,K89/$G89)</f>
        <v>0</v>
      </c>
      <c r="L90" s="29">
        <f t="shared" ref="L90" si="469">IF(L89=0,0,L89/$G89)</f>
        <v>0</v>
      </c>
      <c r="M90" s="29">
        <f t="shared" ref="M90" si="470">IF(M89=0,0,M89/$G89)</f>
        <v>0.5</v>
      </c>
      <c r="N90" s="228"/>
      <c r="O90" s="29">
        <f t="shared" ref="O90" si="471">IF(O89=0,0,O89/$G89)</f>
        <v>0.5</v>
      </c>
      <c r="P90" s="29">
        <f t="shared" ref="P90" si="472">IF(P89=0,0,P89/$G89)</f>
        <v>0.5</v>
      </c>
      <c r="Q90" s="29">
        <f t="shared" ref="Q90" si="473">IF(Q89=0,0,Q89/$G89)</f>
        <v>0</v>
      </c>
      <c r="R90" s="29">
        <f t="shared" ref="R90" si="474">IF(R89=0,0,R89/$F89)</f>
        <v>0.82926829268292679</v>
      </c>
      <c r="S90" s="29">
        <f t="shared" ref="S90" si="475">IF(S89=0,0,S89/$F89)</f>
        <v>0.12195121951219512</v>
      </c>
      <c r="T90" s="39"/>
      <c r="U90"/>
    </row>
    <row r="91" spans="1:21" ht="12" customHeight="1" x14ac:dyDescent="0.2">
      <c r="A91" s="157"/>
      <c r="B91" s="157"/>
      <c r="C91" s="35"/>
      <c r="D91" s="231" t="s">
        <v>4</v>
      </c>
      <c r="E91" s="34"/>
      <c r="F91" s="33">
        <f t="shared" si="449"/>
        <v>23</v>
      </c>
      <c r="G91" s="33">
        <f t="shared" ref="G91" si="476">SUM(O91:Q91)</f>
        <v>0</v>
      </c>
      <c r="H91" s="33">
        <v>0</v>
      </c>
      <c r="I91" s="33">
        <v>0</v>
      </c>
      <c r="J91" s="33">
        <v>0</v>
      </c>
      <c r="K91" s="33">
        <v>0</v>
      </c>
      <c r="L91" s="33">
        <v>0</v>
      </c>
      <c r="M91" s="33">
        <v>0</v>
      </c>
      <c r="N91" s="281" t="s">
        <v>562</v>
      </c>
      <c r="O91" s="33">
        <v>0</v>
      </c>
      <c r="P91" s="33">
        <v>0</v>
      </c>
      <c r="Q91" s="33">
        <v>0</v>
      </c>
      <c r="R91" s="33">
        <v>22</v>
      </c>
      <c r="S91" s="33">
        <v>1</v>
      </c>
      <c r="T91" s="46"/>
      <c r="U91" s="150"/>
    </row>
    <row r="92" spans="1:21" ht="12" customHeight="1" x14ac:dyDescent="0.2">
      <c r="A92" s="157"/>
      <c r="B92" s="157"/>
      <c r="C92" s="32"/>
      <c r="D92" s="232"/>
      <c r="E92" s="31"/>
      <c r="F92" s="36">
        <f t="shared" si="449"/>
        <v>1</v>
      </c>
      <c r="G92" s="29">
        <f t="shared" ref="G92" si="477">IF(G91=0,0,G91/$F91)</f>
        <v>0</v>
      </c>
      <c r="H92" s="29">
        <f t="shared" ref="H92" si="478">IF(H91=0,0,H91/$G91)</f>
        <v>0</v>
      </c>
      <c r="I92" s="29">
        <f t="shared" ref="I92" si="479">IF(I91=0,0,I91/$G91)</f>
        <v>0</v>
      </c>
      <c r="J92" s="29">
        <f t="shared" ref="J92" si="480">IF(J91=0,0,J91/$G91)</f>
        <v>0</v>
      </c>
      <c r="K92" s="29">
        <f t="shared" ref="K92" si="481">IF(K91=0,0,K91/$G91)</f>
        <v>0</v>
      </c>
      <c r="L92" s="29">
        <f t="shared" ref="L92" si="482">IF(L91=0,0,L91/$G91)</f>
        <v>0</v>
      </c>
      <c r="M92" s="29">
        <f t="shared" ref="M92" si="483">IF(M91=0,0,M91/$G91)</f>
        <v>0</v>
      </c>
      <c r="N92" s="228"/>
      <c r="O92" s="29">
        <f t="shared" ref="O92" si="484">IF(O91=0,0,O91/$G91)</f>
        <v>0</v>
      </c>
      <c r="P92" s="29">
        <f t="shared" ref="P92" si="485">IF(P91=0,0,P91/$G91)</f>
        <v>0</v>
      </c>
      <c r="Q92" s="29">
        <f t="shared" ref="Q92" si="486">IF(Q91=0,0,Q91/$G91)</f>
        <v>0</v>
      </c>
      <c r="R92" s="29">
        <f t="shared" ref="R92" si="487">IF(R91=0,0,R91/$F91)</f>
        <v>0.95652173913043481</v>
      </c>
      <c r="S92" s="29">
        <f t="shared" ref="S92" si="488">IF(S91=0,0,S91/$F91)</f>
        <v>4.3478260869565216E-2</v>
      </c>
      <c r="T92" s="39"/>
      <c r="U92"/>
    </row>
    <row r="93" spans="1:21" ht="12" customHeight="1" x14ac:dyDescent="0.2">
      <c r="A93" s="157"/>
      <c r="B93" s="157"/>
      <c r="C93" s="35"/>
      <c r="D93" s="231" t="s">
        <v>3</v>
      </c>
      <c r="E93" s="34"/>
      <c r="F93" s="33">
        <f t="shared" si="449"/>
        <v>24</v>
      </c>
      <c r="G93" s="33">
        <f t="shared" ref="G93" si="489">SUM(O93:Q93)</f>
        <v>10</v>
      </c>
      <c r="H93" s="33">
        <v>10</v>
      </c>
      <c r="I93" s="33">
        <v>0</v>
      </c>
      <c r="J93" s="33">
        <v>0</v>
      </c>
      <c r="K93" s="33">
        <v>0</v>
      </c>
      <c r="L93" s="33">
        <v>0</v>
      </c>
      <c r="M93" s="33">
        <v>0</v>
      </c>
      <c r="N93" s="281">
        <v>5</v>
      </c>
      <c r="O93" s="33">
        <v>10</v>
      </c>
      <c r="P93" s="33">
        <v>0</v>
      </c>
      <c r="Q93" s="33">
        <v>0</v>
      </c>
      <c r="R93" s="33">
        <v>12</v>
      </c>
      <c r="S93" s="33">
        <v>2</v>
      </c>
      <c r="T93" s="46"/>
      <c r="U93" s="150"/>
    </row>
    <row r="94" spans="1:21" ht="12" customHeight="1" x14ac:dyDescent="0.2">
      <c r="A94" s="157"/>
      <c r="B94" s="157"/>
      <c r="C94" s="32"/>
      <c r="D94" s="232"/>
      <c r="E94" s="31"/>
      <c r="F94" s="36">
        <f t="shared" si="449"/>
        <v>1</v>
      </c>
      <c r="G94" s="29">
        <f t="shared" ref="G94" si="490">IF(G93=0,0,G93/$F93)</f>
        <v>0.41666666666666669</v>
      </c>
      <c r="H94" s="29">
        <f t="shared" ref="H94" si="491">IF(H93=0,0,H93/$G93)</f>
        <v>1</v>
      </c>
      <c r="I94" s="29">
        <f t="shared" ref="I94" si="492">IF(I93=0,0,I93/$G93)</f>
        <v>0</v>
      </c>
      <c r="J94" s="29">
        <f t="shared" ref="J94" si="493">IF(J93=0,0,J93/$G93)</f>
        <v>0</v>
      </c>
      <c r="K94" s="29">
        <f t="shared" ref="K94" si="494">IF(K93=0,0,K93/$G93)</f>
        <v>0</v>
      </c>
      <c r="L94" s="29">
        <f t="shared" ref="L94" si="495">IF(L93=0,0,L93/$G93)</f>
        <v>0</v>
      </c>
      <c r="M94" s="29">
        <f t="shared" ref="M94" si="496">IF(M93=0,0,M93/$G93)</f>
        <v>0</v>
      </c>
      <c r="N94" s="228"/>
      <c r="O94" s="29">
        <f t="shared" ref="O94" si="497">IF(O93=0,0,O93/$G93)</f>
        <v>1</v>
      </c>
      <c r="P94" s="29">
        <f t="shared" ref="P94" si="498">IF(P93=0,0,P93/$G93)</f>
        <v>0</v>
      </c>
      <c r="Q94" s="29">
        <f t="shared" ref="Q94" si="499">IF(Q93=0,0,Q93/$G93)</f>
        <v>0</v>
      </c>
      <c r="R94" s="29">
        <f t="shared" ref="R94" si="500">IF(R93=0,0,R93/$F93)</f>
        <v>0.5</v>
      </c>
      <c r="S94" s="29">
        <f t="shared" ref="S94" si="501">IF(S93=0,0,S93/$F93)</f>
        <v>8.3333333333333329E-2</v>
      </c>
      <c r="T94" s="39"/>
      <c r="U94"/>
    </row>
    <row r="95" spans="1:21" ht="12" customHeight="1" x14ac:dyDescent="0.2">
      <c r="A95" s="157"/>
      <c r="B95" s="157"/>
      <c r="C95" s="35"/>
      <c r="D95" s="231" t="s">
        <v>2</v>
      </c>
      <c r="E95" s="34"/>
      <c r="F95" s="33">
        <f t="shared" si="449"/>
        <v>159</v>
      </c>
      <c r="G95" s="33">
        <f t="shared" ref="G95" si="502">SUM(O95:Q95)</f>
        <v>11</v>
      </c>
      <c r="H95" s="33">
        <v>9</v>
      </c>
      <c r="I95" s="33">
        <v>2</v>
      </c>
      <c r="J95" s="33">
        <v>0</v>
      </c>
      <c r="K95" s="33">
        <v>0</v>
      </c>
      <c r="L95" s="33">
        <v>0</v>
      </c>
      <c r="M95" s="33">
        <v>0</v>
      </c>
      <c r="N95" s="281">
        <v>5.3636363636363633</v>
      </c>
      <c r="O95" s="33">
        <v>10</v>
      </c>
      <c r="P95" s="33">
        <v>1</v>
      </c>
      <c r="Q95" s="33">
        <v>0</v>
      </c>
      <c r="R95" s="33">
        <v>142</v>
      </c>
      <c r="S95" s="33">
        <v>6</v>
      </c>
      <c r="T95" s="46"/>
      <c r="U95" s="150"/>
    </row>
    <row r="96" spans="1:21" ht="12" customHeight="1" x14ac:dyDescent="0.2">
      <c r="A96" s="157"/>
      <c r="B96" s="157"/>
      <c r="C96" s="32"/>
      <c r="D96" s="232"/>
      <c r="E96" s="31"/>
      <c r="F96" s="36">
        <f t="shared" si="449"/>
        <v>1</v>
      </c>
      <c r="G96" s="29">
        <f t="shared" ref="G96" si="503">IF(G95=0,0,G95/$F95)</f>
        <v>6.9182389937106917E-2</v>
      </c>
      <c r="H96" s="29">
        <f t="shared" ref="H96" si="504">IF(H95=0,0,H95/$G95)</f>
        <v>0.81818181818181823</v>
      </c>
      <c r="I96" s="29">
        <f t="shared" ref="I96" si="505">IF(I95=0,0,I95/$G95)</f>
        <v>0.18181818181818182</v>
      </c>
      <c r="J96" s="29">
        <f t="shared" ref="J96" si="506">IF(J95=0,0,J95/$G95)</f>
        <v>0</v>
      </c>
      <c r="K96" s="29">
        <f t="shared" ref="K96" si="507">IF(K95=0,0,K95/$G95)</f>
        <v>0</v>
      </c>
      <c r="L96" s="29">
        <f t="shared" ref="L96" si="508">IF(L95=0,0,L95/$G95)</f>
        <v>0</v>
      </c>
      <c r="M96" s="29">
        <f t="shared" ref="M96" si="509">IF(M95=0,0,M95/$G95)</f>
        <v>0</v>
      </c>
      <c r="N96" s="228"/>
      <c r="O96" s="29">
        <f t="shared" ref="O96" si="510">IF(O95=0,0,O95/$G95)</f>
        <v>0.90909090909090906</v>
      </c>
      <c r="P96" s="29">
        <f t="shared" ref="P96" si="511">IF(P95=0,0,P95/$G95)</f>
        <v>9.0909090909090912E-2</v>
      </c>
      <c r="Q96" s="29">
        <f t="shared" ref="Q96" si="512">IF(Q95=0,0,Q95/$G95)</f>
        <v>0</v>
      </c>
      <c r="R96" s="29">
        <f t="shared" ref="R96" si="513">IF(R95=0,0,R95/$F95)</f>
        <v>0.89308176100628933</v>
      </c>
      <c r="S96" s="29">
        <f t="shared" ref="S96" si="514">IF(S95=0,0,S95/$F95)</f>
        <v>3.7735849056603772E-2</v>
      </c>
      <c r="T96" s="39"/>
      <c r="U96"/>
    </row>
    <row r="97" spans="1:21" ht="12" customHeight="1" x14ac:dyDescent="0.2">
      <c r="A97" s="157"/>
      <c r="B97" s="157"/>
      <c r="C97" s="35"/>
      <c r="D97" s="231" t="s">
        <v>1</v>
      </c>
      <c r="E97" s="34"/>
      <c r="F97" s="33">
        <f t="shared" si="449"/>
        <v>21</v>
      </c>
      <c r="G97" s="33">
        <f t="shared" ref="G97" si="515">SUM(O97:Q97)</f>
        <v>14</v>
      </c>
      <c r="H97" s="33">
        <v>11</v>
      </c>
      <c r="I97" s="33">
        <v>0</v>
      </c>
      <c r="J97" s="33">
        <v>0</v>
      </c>
      <c r="K97" s="33">
        <v>0</v>
      </c>
      <c r="L97" s="33">
        <v>0</v>
      </c>
      <c r="M97" s="33">
        <v>3</v>
      </c>
      <c r="N97" s="281">
        <v>5</v>
      </c>
      <c r="O97" s="33">
        <v>13</v>
      </c>
      <c r="P97" s="33">
        <v>1</v>
      </c>
      <c r="Q97" s="33">
        <v>0</v>
      </c>
      <c r="R97" s="33">
        <v>7</v>
      </c>
      <c r="S97" s="33">
        <v>0</v>
      </c>
      <c r="T97" s="46"/>
      <c r="U97" s="150"/>
    </row>
    <row r="98" spans="1:21" ht="12" customHeight="1" x14ac:dyDescent="0.2">
      <c r="A98" s="157"/>
      <c r="B98" s="157"/>
      <c r="C98" s="32"/>
      <c r="D98" s="232"/>
      <c r="E98" s="31"/>
      <c r="F98" s="36">
        <f t="shared" si="449"/>
        <v>1</v>
      </c>
      <c r="G98" s="29">
        <f t="shared" ref="G98" si="516">IF(G97=0,0,G97/$F97)</f>
        <v>0.66666666666666663</v>
      </c>
      <c r="H98" s="29">
        <f t="shared" ref="H98" si="517">IF(H97=0,0,H97/$G97)</f>
        <v>0.7857142857142857</v>
      </c>
      <c r="I98" s="29">
        <f t="shared" ref="I98" si="518">IF(I97=0,0,I97/$G97)</f>
        <v>0</v>
      </c>
      <c r="J98" s="29">
        <f t="shared" ref="J98" si="519">IF(J97=0,0,J97/$G97)</f>
        <v>0</v>
      </c>
      <c r="K98" s="29">
        <f t="shared" ref="K98" si="520">IF(K97=0,0,K97/$G97)</f>
        <v>0</v>
      </c>
      <c r="L98" s="29">
        <f t="shared" ref="L98" si="521">IF(L97=0,0,L97/$G97)</f>
        <v>0</v>
      </c>
      <c r="M98" s="29">
        <f t="shared" ref="M98" si="522">IF(M97=0,0,M97/$G97)</f>
        <v>0.21428571428571427</v>
      </c>
      <c r="N98" s="228"/>
      <c r="O98" s="29">
        <f t="shared" ref="O98" si="523">IF(O97=0,0,O97/$G97)</f>
        <v>0.9285714285714286</v>
      </c>
      <c r="P98" s="29">
        <f t="shared" ref="P98" si="524">IF(P97=0,0,P97/$G97)</f>
        <v>7.1428571428571425E-2</v>
      </c>
      <c r="Q98" s="29">
        <f t="shared" ref="Q98" si="525">IF(Q97=0,0,Q97/$G97)</f>
        <v>0</v>
      </c>
      <c r="R98" s="29">
        <f t="shared" ref="R98" si="526">IF(R97=0,0,R97/$F97)</f>
        <v>0.33333333333333331</v>
      </c>
      <c r="S98" s="29">
        <f t="shared" ref="S98" si="527">IF(S97=0,0,S97/$F97)</f>
        <v>0</v>
      </c>
      <c r="T98" s="39"/>
      <c r="U98"/>
    </row>
    <row r="99" spans="1:21" ht="12.75" customHeight="1" x14ac:dyDescent="0.2">
      <c r="A99" s="157"/>
      <c r="B99" s="157"/>
      <c r="C99" s="35"/>
      <c r="D99" s="231" t="s">
        <v>0</v>
      </c>
      <c r="E99" s="34"/>
      <c r="F99" s="33">
        <f t="shared" si="449"/>
        <v>61</v>
      </c>
      <c r="G99" s="33">
        <f t="shared" ref="G99" si="528">SUM(O99:Q99)</f>
        <v>4</v>
      </c>
      <c r="H99" s="33">
        <v>3</v>
      </c>
      <c r="I99" s="33">
        <v>0</v>
      </c>
      <c r="J99" s="33">
        <v>0</v>
      </c>
      <c r="K99" s="33">
        <v>0</v>
      </c>
      <c r="L99" s="33">
        <v>1</v>
      </c>
      <c r="M99" s="33">
        <v>0</v>
      </c>
      <c r="N99" s="281">
        <v>12.25</v>
      </c>
      <c r="O99" s="33">
        <v>2</v>
      </c>
      <c r="P99" s="33">
        <v>1</v>
      </c>
      <c r="Q99" s="33">
        <v>1</v>
      </c>
      <c r="R99" s="33">
        <v>57</v>
      </c>
      <c r="S99" s="33">
        <v>0</v>
      </c>
      <c r="T99" s="46"/>
      <c r="U99" s="150"/>
    </row>
    <row r="100" spans="1:21" ht="12.75" customHeight="1" x14ac:dyDescent="0.2">
      <c r="A100" s="158"/>
      <c r="B100" s="158"/>
      <c r="C100" s="32"/>
      <c r="D100" s="232"/>
      <c r="E100" s="31"/>
      <c r="F100" s="30">
        <f t="shared" si="449"/>
        <v>1</v>
      </c>
      <c r="G100" s="29">
        <f t="shared" ref="G100" si="529">IF(G99=0,0,G99/$F99)</f>
        <v>6.5573770491803282E-2</v>
      </c>
      <c r="H100" s="29">
        <f t="shared" ref="H100" si="530">IF(H99=0,0,H99/$G99)</f>
        <v>0.75</v>
      </c>
      <c r="I100" s="29">
        <f t="shared" ref="I100" si="531">IF(I99=0,0,I99/$G99)</f>
        <v>0</v>
      </c>
      <c r="J100" s="29">
        <f t="shared" ref="J100" si="532">IF(J99=0,0,J99/$G99)</f>
        <v>0</v>
      </c>
      <c r="K100" s="29">
        <f t="shared" ref="K100" si="533">IF(K99=0,0,K99/$G99)</f>
        <v>0</v>
      </c>
      <c r="L100" s="29">
        <f t="shared" ref="L100" si="534">IF(L99=0,0,L99/$G99)</f>
        <v>0.25</v>
      </c>
      <c r="M100" s="29">
        <f t="shared" ref="M100" si="535">IF(M99=0,0,M99/$G99)</f>
        <v>0</v>
      </c>
      <c r="N100" s="228"/>
      <c r="O100" s="29">
        <f t="shared" ref="O100" si="536">IF(O99=0,0,O99/$G99)</f>
        <v>0.5</v>
      </c>
      <c r="P100" s="29">
        <f t="shared" ref="P100" si="537">IF(P99=0,0,P99/$G99)</f>
        <v>0.25</v>
      </c>
      <c r="Q100" s="29">
        <f t="shared" ref="Q100" si="538">IF(Q99=0,0,Q99/$G99)</f>
        <v>0.25</v>
      </c>
      <c r="R100" s="29">
        <f t="shared" ref="R100" si="539">IF(R99=0,0,R99/$F99)</f>
        <v>0.93442622950819676</v>
      </c>
      <c r="S100" s="29">
        <f t="shared" ref="S100" si="540">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630</v>
      </c>
    </row>
    <row r="2" spans="1:21" ht="18.75" customHeight="1" x14ac:dyDescent="0.2">
      <c r="A2" s="120" t="s">
        <v>512</v>
      </c>
      <c r="Q2" s="38"/>
      <c r="S2" s="38" t="s">
        <v>453</v>
      </c>
    </row>
    <row r="3" spans="1:21"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1"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28</v>
      </c>
      <c r="H7" s="33">
        <f>SUM(H9,H11,H13,H15,H17)</f>
        <v>7</v>
      </c>
      <c r="I7" s="33">
        <f>SUM(I9,I11,I13,I15,I17)</f>
        <v>4</v>
      </c>
      <c r="J7" s="33">
        <f t="shared" ref="J7:L7" si="0">SUM(J9,J11,J13,J15,J17)</f>
        <v>1</v>
      </c>
      <c r="K7" s="33">
        <f t="shared" si="0"/>
        <v>1</v>
      </c>
      <c r="L7" s="33">
        <f t="shared" si="0"/>
        <v>6</v>
      </c>
      <c r="M7" s="33">
        <f>SUM(M9,M11,M13,M15,M17)</f>
        <v>9</v>
      </c>
      <c r="N7" s="281">
        <v>23.315789473684209</v>
      </c>
      <c r="O7" s="33">
        <f t="shared" ref="O7:Q7" si="1">SUM(O9,O11,O13,O15,O17)</f>
        <v>23</v>
      </c>
      <c r="P7" s="33">
        <f t="shared" si="1"/>
        <v>4</v>
      </c>
      <c r="Q7" s="33">
        <f t="shared" si="1"/>
        <v>1</v>
      </c>
      <c r="R7" s="33">
        <f t="shared" ref="R7:S7" si="2">SUM(R9,R11,R13,R15,R17)</f>
        <v>836</v>
      </c>
      <c r="S7" s="33">
        <f t="shared" si="2"/>
        <v>56</v>
      </c>
      <c r="T7" s="46"/>
      <c r="U7" s="149"/>
    </row>
    <row r="8" spans="1:21" ht="12" customHeight="1" x14ac:dyDescent="0.2">
      <c r="A8" s="173"/>
      <c r="B8" s="174"/>
      <c r="C8" s="174"/>
      <c r="D8" s="174"/>
      <c r="E8" s="175"/>
      <c r="F8" s="36">
        <f>SUM(G8,R8,S8)</f>
        <v>1</v>
      </c>
      <c r="G8" s="29">
        <f>IF(G7=0,0,G7/$F7)</f>
        <v>3.0434782608695653E-2</v>
      </c>
      <c r="H8" s="29">
        <f t="shared" ref="H8:M8" si="3">IF(H7=0,0,H7/$G7)</f>
        <v>0.25</v>
      </c>
      <c r="I8" s="29">
        <f t="shared" si="3"/>
        <v>0.14285714285714285</v>
      </c>
      <c r="J8" s="29">
        <f t="shared" si="3"/>
        <v>3.5714285714285712E-2</v>
      </c>
      <c r="K8" s="29">
        <f t="shared" si="3"/>
        <v>3.5714285714285712E-2</v>
      </c>
      <c r="L8" s="29">
        <f t="shared" si="3"/>
        <v>0.21428571428571427</v>
      </c>
      <c r="M8" s="29">
        <f t="shared" si="3"/>
        <v>0.32142857142857145</v>
      </c>
      <c r="N8" s="228"/>
      <c r="O8" s="29">
        <f>IF(O7=0,0,O7/$G7)</f>
        <v>0.8214285714285714</v>
      </c>
      <c r="P8" s="29">
        <f>IF(P7=0,0,P7/$G7)</f>
        <v>0.14285714285714285</v>
      </c>
      <c r="Q8" s="29">
        <f t="shared" ref="Q8" si="4">IF(Q7=0,0,Q7/$G7)</f>
        <v>3.5714285714285712E-2</v>
      </c>
      <c r="R8" s="29">
        <f>IF(R7=0,0,R7/$F7)</f>
        <v>0.90869565217391302</v>
      </c>
      <c r="S8" s="29">
        <f>IF(S7=0,0,S7/$F7)</f>
        <v>6.0869565217391307E-2</v>
      </c>
      <c r="T8" s="39"/>
      <c r="U8"/>
    </row>
    <row r="9" spans="1:21" ht="12" customHeight="1" x14ac:dyDescent="0.2">
      <c r="A9" s="159" t="s">
        <v>48</v>
      </c>
      <c r="B9" s="242" t="s">
        <v>47</v>
      </c>
      <c r="C9" s="243"/>
      <c r="D9" s="243"/>
      <c r="E9" s="244"/>
      <c r="F9" s="33">
        <f>SUM(G9,R9,S9)</f>
        <v>262</v>
      </c>
      <c r="G9" s="33">
        <f>SUM(O9:Q9)</f>
        <v>5</v>
      </c>
      <c r="H9" s="33">
        <v>2</v>
      </c>
      <c r="I9" s="33">
        <v>0</v>
      </c>
      <c r="J9" s="33">
        <v>0</v>
      </c>
      <c r="K9" s="33">
        <v>0</v>
      </c>
      <c r="L9" s="33">
        <v>0</v>
      </c>
      <c r="M9" s="33">
        <v>3</v>
      </c>
      <c r="N9" s="281">
        <v>5</v>
      </c>
      <c r="O9" s="33">
        <v>3</v>
      </c>
      <c r="P9" s="33">
        <v>2</v>
      </c>
      <c r="Q9" s="33">
        <v>0</v>
      </c>
      <c r="R9" s="33">
        <v>243</v>
      </c>
      <c r="S9" s="33">
        <v>14</v>
      </c>
      <c r="T9" s="46"/>
      <c r="U9" s="150"/>
    </row>
    <row r="10" spans="1:21" ht="12" customHeight="1" x14ac:dyDescent="0.2">
      <c r="A10" s="160"/>
      <c r="B10" s="245"/>
      <c r="C10" s="246"/>
      <c r="D10" s="246"/>
      <c r="E10" s="247"/>
      <c r="F10" s="36">
        <f>SUM(G10,R10,S10)</f>
        <v>1</v>
      </c>
      <c r="G10" s="29">
        <f>IF(G9=0,0,G9/$F9)</f>
        <v>1.9083969465648856E-2</v>
      </c>
      <c r="H10" s="29">
        <f t="shared" ref="H10:O10" si="5">IF(H9=0,0,H9/$G9)</f>
        <v>0.4</v>
      </c>
      <c r="I10" s="29">
        <f t="shared" si="5"/>
        <v>0</v>
      </c>
      <c r="J10" s="29">
        <f t="shared" si="5"/>
        <v>0</v>
      </c>
      <c r="K10" s="29">
        <f t="shared" si="5"/>
        <v>0</v>
      </c>
      <c r="L10" s="29">
        <f t="shared" si="5"/>
        <v>0</v>
      </c>
      <c r="M10" s="29">
        <f t="shared" si="5"/>
        <v>0.6</v>
      </c>
      <c r="N10" s="228"/>
      <c r="O10" s="29">
        <f t="shared" si="5"/>
        <v>0.6</v>
      </c>
      <c r="P10" s="29">
        <f t="shared" ref="P10:Q10" si="6">IF(P9=0,0,P9/$G9)</f>
        <v>0.4</v>
      </c>
      <c r="Q10" s="29">
        <f t="shared" si="6"/>
        <v>0</v>
      </c>
      <c r="R10" s="29">
        <f>IF(R9=0,0,R9/$F9)</f>
        <v>0.9274809160305344</v>
      </c>
      <c r="S10" s="29">
        <f>IF(S9=0,0,S9/$F9)</f>
        <v>5.3435114503816793E-2</v>
      </c>
      <c r="T10" s="39"/>
      <c r="U10"/>
    </row>
    <row r="11" spans="1:21" ht="12" customHeight="1" x14ac:dyDescent="0.2">
      <c r="A11" s="160"/>
      <c r="B11" s="242" t="s">
        <v>46</v>
      </c>
      <c r="C11" s="243"/>
      <c r="D11" s="243"/>
      <c r="E11" s="244"/>
      <c r="F11" s="33">
        <f t="shared" ref="F11:F22" si="7">SUM(G11,R11,S11)</f>
        <v>136</v>
      </c>
      <c r="G11" s="33">
        <f t="shared" ref="G11" si="8">SUM(O11:Q11)</f>
        <v>3</v>
      </c>
      <c r="H11" s="33">
        <v>2</v>
      </c>
      <c r="I11" s="33">
        <v>0</v>
      </c>
      <c r="J11" s="33">
        <v>0</v>
      </c>
      <c r="K11" s="33">
        <v>0</v>
      </c>
      <c r="L11" s="33">
        <v>0</v>
      </c>
      <c r="M11" s="33">
        <v>1</v>
      </c>
      <c r="N11" s="281">
        <v>3</v>
      </c>
      <c r="O11" s="33">
        <v>2</v>
      </c>
      <c r="P11" s="33">
        <v>0</v>
      </c>
      <c r="Q11" s="33">
        <v>1</v>
      </c>
      <c r="R11" s="33">
        <v>128</v>
      </c>
      <c r="S11" s="33">
        <v>5</v>
      </c>
      <c r="T11" s="46"/>
      <c r="U11" s="150"/>
    </row>
    <row r="12" spans="1:21" ht="12" customHeight="1" x14ac:dyDescent="0.2">
      <c r="A12" s="160"/>
      <c r="B12" s="245"/>
      <c r="C12" s="246"/>
      <c r="D12" s="246"/>
      <c r="E12" s="247"/>
      <c r="F12" s="36">
        <f t="shared" si="7"/>
        <v>1</v>
      </c>
      <c r="G12" s="29">
        <f t="shared" ref="G12" si="9">IF(G11=0,0,G11/$F11)</f>
        <v>2.2058823529411766E-2</v>
      </c>
      <c r="H12" s="29">
        <f t="shared" ref="H12:Q12" si="10">IF(H11=0,0,H11/$G11)</f>
        <v>0.66666666666666663</v>
      </c>
      <c r="I12" s="29">
        <f t="shared" si="10"/>
        <v>0</v>
      </c>
      <c r="J12" s="29">
        <f t="shared" si="10"/>
        <v>0</v>
      </c>
      <c r="K12" s="29">
        <f t="shared" si="10"/>
        <v>0</v>
      </c>
      <c r="L12" s="29">
        <f t="shared" si="10"/>
        <v>0</v>
      </c>
      <c r="M12" s="29">
        <f t="shared" si="10"/>
        <v>0.33333333333333331</v>
      </c>
      <c r="N12" s="228"/>
      <c r="O12" s="29">
        <f t="shared" si="10"/>
        <v>0.66666666666666663</v>
      </c>
      <c r="P12" s="29">
        <f t="shared" si="10"/>
        <v>0</v>
      </c>
      <c r="Q12" s="29">
        <f t="shared" si="10"/>
        <v>0.33333333333333331</v>
      </c>
      <c r="R12" s="29">
        <f t="shared" ref="R12:S12" si="11">IF(R11=0,0,R11/$F11)</f>
        <v>0.94117647058823528</v>
      </c>
      <c r="S12" s="29">
        <f t="shared" si="11"/>
        <v>3.6764705882352942E-2</v>
      </c>
      <c r="T12" s="39"/>
      <c r="U12"/>
    </row>
    <row r="13" spans="1:21" ht="12" customHeight="1" x14ac:dyDescent="0.2">
      <c r="A13" s="160"/>
      <c r="B13" s="242" t="s">
        <v>45</v>
      </c>
      <c r="C13" s="243"/>
      <c r="D13" s="243"/>
      <c r="E13" s="244"/>
      <c r="F13" s="33">
        <f t="shared" si="7"/>
        <v>249</v>
      </c>
      <c r="G13" s="33">
        <f t="shared" ref="G13" si="12">SUM(O13:Q13)</f>
        <v>2</v>
      </c>
      <c r="H13" s="33">
        <v>0</v>
      </c>
      <c r="I13" s="33">
        <v>0</v>
      </c>
      <c r="J13" s="33">
        <v>0</v>
      </c>
      <c r="K13" s="33">
        <v>0</v>
      </c>
      <c r="L13" s="33">
        <v>1</v>
      </c>
      <c r="M13" s="33">
        <v>1</v>
      </c>
      <c r="N13" s="281">
        <v>30</v>
      </c>
      <c r="O13" s="33">
        <v>1</v>
      </c>
      <c r="P13" s="33">
        <v>1</v>
      </c>
      <c r="Q13" s="33">
        <v>0</v>
      </c>
      <c r="R13" s="33">
        <v>233</v>
      </c>
      <c r="S13" s="33">
        <v>14</v>
      </c>
      <c r="T13" s="46"/>
      <c r="U13" s="154"/>
    </row>
    <row r="14" spans="1:21" ht="12" customHeight="1" x14ac:dyDescent="0.2">
      <c r="A14" s="160"/>
      <c r="B14" s="245"/>
      <c r="C14" s="246"/>
      <c r="D14" s="246"/>
      <c r="E14" s="247"/>
      <c r="F14" s="36">
        <f t="shared" si="7"/>
        <v>1</v>
      </c>
      <c r="G14" s="29">
        <f t="shared" ref="G14" si="13">IF(G13=0,0,G13/$F13)</f>
        <v>8.0321285140562242E-3</v>
      </c>
      <c r="H14" s="29">
        <f t="shared" ref="H14:Q14" si="14">IF(H13=0,0,H13/$G13)</f>
        <v>0</v>
      </c>
      <c r="I14" s="29">
        <f t="shared" si="14"/>
        <v>0</v>
      </c>
      <c r="J14" s="29">
        <f t="shared" si="14"/>
        <v>0</v>
      </c>
      <c r="K14" s="29">
        <f t="shared" si="14"/>
        <v>0</v>
      </c>
      <c r="L14" s="29">
        <f t="shared" si="14"/>
        <v>0.5</v>
      </c>
      <c r="M14" s="29">
        <f t="shared" si="14"/>
        <v>0.5</v>
      </c>
      <c r="N14" s="228"/>
      <c r="O14" s="29">
        <f t="shared" si="14"/>
        <v>0.5</v>
      </c>
      <c r="P14" s="29">
        <f t="shared" si="14"/>
        <v>0.5</v>
      </c>
      <c r="Q14" s="29">
        <f t="shared" si="14"/>
        <v>0</v>
      </c>
      <c r="R14" s="29">
        <f t="shared" ref="R14:S14" si="15">IF(R13=0,0,R13/$F13)</f>
        <v>0.93574297188755018</v>
      </c>
      <c r="S14" s="29">
        <f t="shared" si="15"/>
        <v>5.6224899598393573E-2</v>
      </c>
      <c r="T14" s="39"/>
      <c r="U14"/>
    </row>
    <row r="15" spans="1:21" ht="12" customHeight="1" x14ac:dyDescent="0.2">
      <c r="A15" s="160"/>
      <c r="B15" s="242" t="s">
        <v>44</v>
      </c>
      <c r="C15" s="243"/>
      <c r="D15" s="243"/>
      <c r="E15" s="244"/>
      <c r="F15" s="33">
        <f t="shared" si="7"/>
        <v>72</v>
      </c>
      <c r="G15" s="33">
        <f t="shared" ref="G15" si="16">SUM(O15:Q15)</f>
        <v>4</v>
      </c>
      <c r="H15" s="33">
        <v>0</v>
      </c>
      <c r="I15" s="33">
        <v>0</v>
      </c>
      <c r="J15" s="33">
        <v>1</v>
      </c>
      <c r="K15" s="33">
        <v>0</v>
      </c>
      <c r="L15" s="33">
        <v>1</v>
      </c>
      <c r="M15" s="33">
        <v>2</v>
      </c>
      <c r="N15" s="281">
        <v>22.5</v>
      </c>
      <c r="O15" s="33">
        <v>4</v>
      </c>
      <c r="P15" s="33">
        <v>0</v>
      </c>
      <c r="Q15" s="33">
        <v>0</v>
      </c>
      <c r="R15" s="33">
        <v>66</v>
      </c>
      <c r="S15" s="33">
        <v>2</v>
      </c>
      <c r="T15" s="46"/>
      <c r="U15" s="150"/>
    </row>
    <row r="16" spans="1:21" ht="12" customHeight="1" x14ac:dyDescent="0.2">
      <c r="A16" s="160"/>
      <c r="B16" s="245"/>
      <c r="C16" s="246"/>
      <c r="D16" s="246"/>
      <c r="E16" s="247"/>
      <c r="F16" s="36">
        <f t="shared" si="7"/>
        <v>1</v>
      </c>
      <c r="G16" s="29">
        <f t="shared" ref="G16" si="17">IF(G15=0,0,G15/$F15)</f>
        <v>5.5555555555555552E-2</v>
      </c>
      <c r="H16" s="29">
        <f t="shared" ref="H16:Q16" si="18">IF(H15=0,0,H15/$G15)</f>
        <v>0</v>
      </c>
      <c r="I16" s="29">
        <f t="shared" si="18"/>
        <v>0</v>
      </c>
      <c r="J16" s="29">
        <f t="shared" si="18"/>
        <v>0.25</v>
      </c>
      <c r="K16" s="29">
        <f t="shared" si="18"/>
        <v>0</v>
      </c>
      <c r="L16" s="29">
        <f t="shared" si="18"/>
        <v>0.25</v>
      </c>
      <c r="M16" s="29">
        <f t="shared" si="18"/>
        <v>0.5</v>
      </c>
      <c r="N16" s="228"/>
      <c r="O16" s="29">
        <f t="shared" si="18"/>
        <v>1</v>
      </c>
      <c r="P16" s="29">
        <f t="shared" si="18"/>
        <v>0</v>
      </c>
      <c r="Q16" s="29">
        <f t="shared" si="18"/>
        <v>0</v>
      </c>
      <c r="R16" s="29">
        <f t="shared" ref="R16:S16" si="19">IF(R15=0,0,R15/$F15)</f>
        <v>0.91666666666666663</v>
      </c>
      <c r="S16" s="29">
        <f t="shared" si="19"/>
        <v>2.7777777777777776E-2</v>
      </c>
      <c r="T16" s="39"/>
      <c r="U16"/>
    </row>
    <row r="17" spans="1:21" ht="12" customHeight="1" x14ac:dyDescent="0.2">
      <c r="A17" s="160"/>
      <c r="B17" s="242" t="s">
        <v>43</v>
      </c>
      <c r="C17" s="243"/>
      <c r="D17" s="243"/>
      <c r="E17" s="244"/>
      <c r="F17" s="33">
        <f t="shared" si="7"/>
        <v>201</v>
      </c>
      <c r="G17" s="33">
        <f t="shared" ref="G17" si="20">SUM(O17:Q17)</f>
        <v>14</v>
      </c>
      <c r="H17" s="33">
        <v>3</v>
      </c>
      <c r="I17" s="33">
        <v>4</v>
      </c>
      <c r="J17" s="33">
        <v>0</v>
      </c>
      <c r="K17" s="33">
        <v>1</v>
      </c>
      <c r="L17" s="33">
        <v>4</v>
      </c>
      <c r="M17" s="33">
        <v>2</v>
      </c>
      <c r="N17" s="281">
        <v>29.333333333333332</v>
      </c>
      <c r="O17" s="33">
        <v>13</v>
      </c>
      <c r="P17" s="33">
        <v>1</v>
      </c>
      <c r="Q17" s="33">
        <v>0</v>
      </c>
      <c r="R17" s="33">
        <v>166</v>
      </c>
      <c r="S17" s="33">
        <v>21</v>
      </c>
      <c r="T17" s="46"/>
      <c r="U17" s="150"/>
    </row>
    <row r="18" spans="1:21" ht="12" customHeight="1" x14ac:dyDescent="0.2">
      <c r="A18" s="161"/>
      <c r="B18" s="245"/>
      <c r="C18" s="246"/>
      <c r="D18" s="246"/>
      <c r="E18" s="247"/>
      <c r="F18" s="36">
        <f t="shared" si="7"/>
        <v>1</v>
      </c>
      <c r="G18" s="29">
        <f t="shared" ref="G18" si="21">IF(G17=0,0,G17/$F17)</f>
        <v>6.965174129353234E-2</v>
      </c>
      <c r="H18" s="29">
        <f t="shared" ref="H18:Q18" si="22">IF(H17=0,0,H17/$G17)</f>
        <v>0.21428571428571427</v>
      </c>
      <c r="I18" s="29">
        <f t="shared" si="22"/>
        <v>0.2857142857142857</v>
      </c>
      <c r="J18" s="29">
        <f t="shared" si="22"/>
        <v>0</v>
      </c>
      <c r="K18" s="29">
        <f t="shared" si="22"/>
        <v>7.1428571428571425E-2</v>
      </c>
      <c r="L18" s="29">
        <f t="shared" si="22"/>
        <v>0.2857142857142857</v>
      </c>
      <c r="M18" s="29">
        <f t="shared" si="22"/>
        <v>0.14285714285714285</v>
      </c>
      <c r="N18" s="228"/>
      <c r="O18" s="29">
        <f t="shared" si="22"/>
        <v>0.9285714285714286</v>
      </c>
      <c r="P18" s="29">
        <f t="shared" si="22"/>
        <v>7.1428571428571425E-2</v>
      </c>
      <c r="Q18" s="29">
        <f t="shared" si="22"/>
        <v>0</v>
      </c>
      <c r="R18" s="29">
        <f t="shared" ref="R18:S18" si="23">IF(R17=0,0,R17/$F17)</f>
        <v>0.82587064676616917</v>
      </c>
      <c r="S18" s="29">
        <f t="shared" si="23"/>
        <v>0.1044776119402985</v>
      </c>
      <c r="T18" s="39"/>
      <c r="U18" s="151"/>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11</v>
      </c>
      <c r="H19" s="33">
        <f>SUM(H21,H23,H25,H27,H29,H31,H33,H35,H37,H39,H41,H43,H45,H47,H49,H51,H53,H55,H57,H59,H61,H63,H65,H67)</f>
        <v>1</v>
      </c>
      <c r="I19" s="33">
        <f t="shared" ref="I19:M19" si="24">SUM(I21,I23,I25,I27,I29,I31,I33,I35,I37,I39,I41,I43,I45,I47,I49,I51,I53,I55,I57,I59,I61,I63,I65,I67)</f>
        <v>3</v>
      </c>
      <c r="J19" s="33">
        <f t="shared" si="24"/>
        <v>1</v>
      </c>
      <c r="K19" s="33">
        <f t="shared" si="24"/>
        <v>1</v>
      </c>
      <c r="L19" s="33">
        <f t="shared" si="24"/>
        <v>2</v>
      </c>
      <c r="M19" s="33">
        <f t="shared" si="24"/>
        <v>3</v>
      </c>
      <c r="N19" s="281">
        <v>16.25</v>
      </c>
      <c r="O19" s="33">
        <f t="shared" ref="O19:S19" si="25">SUM(O21,O23,O25,O27,O29,O31,O33,O35,O37,O39,O41,O43,O45,O47,O49,O51,O53,O55,O57,O59,O61,O63,O65,O67)</f>
        <v>9</v>
      </c>
      <c r="P19" s="33">
        <f t="shared" si="25"/>
        <v>2</v>
      </c>
      <c r="Q19" s="33">
        <f t="shared" si="25"/>
        <v>0</v>
      </c>
      <c r="R19" s="33">
        <f t="shared" si="25"/>
        <v>217</v>
      </c>
      <c r="S19" s="33">
        <f t="shared" si="25"/>
        <v>11</v>
      </c>
      <c r="T19" s="46"/>
      <c r="U19" s="153"/>
    </row>
    <row r="20" spans="1:21" ht="12" customHeight="1" x14ac:dyDescent="0.2">
      <c r="A20" s="157"/>
      <c r="B20" s="157"/>
      <c r="C20" s="32"/>
      <c r="D20" s="232"/>
      <c r="E20" s="31"/>
      <c r="F20" s="36">
        <f t="shared" si="7"/>
        <v>0.99999999999999989</v>
      </c>
      <c r="G20" s="29">
        <f t="shared" ref="G20" si="26">IF(G19=0,0,G19/$F19)</f>
        <v>4.6025104602510462E-2</v>
      </c>
      <c r="H20" s="29">
        <f t="shared" ref="H20:Q20" si="27">IF(H19=0,0,H19/$G19)</f>
        <v>9.0909090909090912E-2</v>
      </c>
      <c r="I20" s="29">
        <f t="shared" si="27"/>
        <v>0.27272727272727271</v>
      </c>
      <c r="J20" s="29">
        <f t="shared" si="27"/>
        <v>9.0909090909090912E-2</v>
      </c>
      <c r="K20" s="29">
        <f t="shared" si="27"/>
        <v>9.0909090909090912E-2</v>
      </c>
      <c r="L20" s="29">
        <f t="shared" si="27"/>
        <v>0.18181818181818182</v>
      </c>
      <c r="M20" s="29">
        <f t="shared" si="27"/>
        <v>0.27272727272727271</v>
      </c>
      <c r="N20" s="228"/>
      <c r="O20" s="29">
        <f t="shared" si="27"/>
        <v>0.81818181818181823</v>
      </c>
      <c r="P20" s="29">
        <f t="shared" si="27"/>
        <v>0.18181818181818182</v>
      </c>
      <c r="Q20" s="29">
        <f t="shared" si="27"/>
        <v>0</v>
      </c>
      <c r="R20" s="29">
        <f t="shared" ref="R20:S20" si="28">IF(R19=0,0,R19/$F19)</f>
        <v>0.90794979079497906</v>
      </c>
      <c r="S20" s="29">
        <f t="shared" si="28"/>
        <v>4.6025104602510462E-2</v>
      </c>
      <c r="T20" s="39"/>
      <c r="U20" s="129"/>
    </row>
    <row r="21" spans="1:21" ht="12" customHeight="1" x14ac:dyDescent="0.2">
      <c r="A21" s="157"/>
      <c r="B21" s="157"/>
      <c r="C21" s="35"/>
      <c r="D21" s="231" t="s">
        <v>40</v>
      </c>
      <c r="E21" s="34"/>
      <c r="F21" s="33">
        <f t="shared" si="7"/>
        <v>32</v>
      </c>
      <c r="G21" s="33">
        <f t="shared" ref="G21" si="29">SUM(O21:Q21)</f>
        <v>1</v>
      </c>
      <c r="H21" s="33">
        <v>0</v>
      </c>
      <c r="I21" s="33">
        <v>0</v>
      </c>
      <c r="J21" s="33">
        <v>0</v>
      </c>
      <c r="K21" s="33">
        <v>0</v>
      </c>
      <c r="L21" s="33">
        <v>0</v>
      </c>
      <c r="M21" s="33">
        <v>1</v>
      </c>
      <c r="N21" s="281" t="s">
        <v>562</v>
      </c>
      <c r="O21" s="33">
        <v>0</v>
      </c>
      <c r="P21" s="33">
        <v>1</v>
      </c>
      <c r="Q21" s="33">
        <v>0</v>
      </c>
      <c r="R21" s="33">
        <v>28</v>
      </c>
      <c r="S21" s="33">
        <v>3</v>
      </c>
      <c r="T21" s="46"/>
      <c r="U21" s="150"/>
    </row>
    <row r="22" spans="1:21" ht="12" customHeight="1" x14ac:dyDescent="0.2">
      <c r="A22" s="157"/>
      <c r="B22" s="157"/>
      <c r="C22" s="32"/>
      <c r="D22" s="232"/>
      <c r="E22" s="31"/>
      <c r="F22" s="36">
        <f t="shared" si="7"/>
        <v>1</v>
      </c>
      <c r="G22" s="29">
        <f t="shared" ref="G22" si="30">IF(G21=0,0,G21/$F21)</f>
        <v>3.125E-2</v>
      </c>
      <c r="H22" s="29">
        <f t="shared" ref="H22:Q22" si="31">IF(H21=0,0,H21/$G21)</f>
        <v>0</v>
      </c>
      <c r="I22" s="29">
        <f t="shared" si="31"/>
        <v>0</v>
      </c>
      <c r="J22" s="29">
        <f t="shared" si="31"/>
        <v>0</v>
      </c>
      <c r="K22" s="29">
        <f t="shared" si="31"/>
        <v>0</v>
      </c>
      <c r="L22" s="29">
        <f t="shared" si="31"/>
        <v>0</v>
      </c>
      <c r="M22" s="29">
        <f t="shared" si="31"/>
        <v>1</v>
      </c>
      <c r="N22" s="228"/>
      <c r="O22" s="29">
        <f t="shared" si="31"/>
        <v>0</v>
      </c>
      <c r="P22" s="29">
        <f t="shared" si="31"/>
        <v>1</v>
      </c>
      <c r="Q22" s="29">
        <f t="shared" si="31"/>
        <v>0</v>
      </c>
      <c r="R22" s="29">
        <f t="shared" ref="R22:S22" si="32">IF(R21=0,0,R21/$F21)</f>
        <v>0.875</v>
      </c>
      <c r="S22" s="29">
        <f t="shared" si="32"/>
        <v>9.375E-2</v>
      </c>
      <c r="T22" s="39"/>
      <c r="U22" s="151"/>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1"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s="129"/>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1"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s="151"/>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1"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s="129"/>
    </row>
    <row r="29" spans="1:21" ht="12" customHeight="1" x14ac:dyDescent="0.2">
      <c r="A29" s="157"/>
      <c r="B29" s="157"/>
      <c r="C29" s="35"/>
      <c r="D29" s="231" t="s">
        <v>36</v>
      </c>
      <c r="E29" s="34"/>
      <c r="F29" s="33">
        <f t="shared" si="33"/>
        <v>6</v>
      </c>
      <c r="G29" s="33">
        <f t="shared" ref="G29" si="73">SUM(O29:Q29)</f>
        <v>1</v>
      </c>
      <c r="H29" s="33">
        <v>0</v>
      </c>
      <c r="I29" s="33">
        <v>0</v>
      </c>
      <c r="J29" s="33">
        <v>0</v>
      </c>
      <c r="K29" s="33">
        <v>0</v>
      </c>
      <c r="L29" s="33">
        <v>1</v>
      </c>
      <c r="M29" s="33">
        <v>0</v>
      </c>
      <c r="N29" s="281">
        <v>30</v>
      </c>
      <c r="O29" s="33">
        <v>1</v>
      </c>
      <c r="P29" s="33">
        <v>0</v>
      </c>
      <c r="Q29" s="33">
        <v>0</v>
      </c>
      <c r="R29" s="33">
        <v>5</v>
      </c>
      <c r="S29" s="33">
        <v>0</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0</v>
      </c>
      <c r="I30" s="29">
        <f t="shared" ref="I30" si="76">IF(I29=0,0,I29/$G29)</f>
        <v>0</v>
      </c>
      <c r="J30" s="29">
        <f t="shared" ref="J30" si="77">IF(J29=0,0,J29/$G29)</f>
        <v>0</v>
      </c>
      <c r="K30" s="29">
        <f t="shared" ref="K30" si="78">IF(K29=0,0,K29/$G29)</f>
        <v>0</v>
      </c>
      <c r="L30" s="29">
        <f t="shared" ref="L30" si="79">IF(L29=0,0,L29/$G29)</f>
        <v>1</v>
      </c>
      <c r="M30" s="29">
        <f t="shared" ref="M30" si="80">IF(M29=0,0,M29/$G29)</f>
        <v>0</v>
      </c>
      <c r="N30" s="228"/>
      <c r="O30" s="29">
        <f t="shared" ref="O30" si="81">IF(O29=0,0,O29/$G29)</f>
        <v>1</v>
      </c>
      <c r="P30" s="29">
        <f t="shared" ref="P30" si="82">IF(P29=0,0,P29/$G29)</f>
        <v>0</v>
      </c>
      <c r="Q30" s="29">
        <f t="shared" ref="Q30" si="83">IF(Q29=0,0,Q29/$G29)</f>
        <v>0</v>
      </c>
      <c r="R30" s="29">
        <f t="shared" ref="R30" si="84">IF(R29=0,0,R29/$F29)</f>
        <v>0.83333333333333337</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1"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1"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0</v>
      </c>
      <c r="H35" s="33">
        <v>0</v>
      </c>
      <c r="I35" s="33">
        <v>0</v>
      </c>
      <c r="J35" s="33">
        <v>0</v>
      </c>
      <c r="K35" s="33">
        <v>0</v>
      </c>
      <c r="L35" s="33">
        <v>0</v>
      </c>
      <c r="M35" s="33">
        <v>0</v>
      </c>
      <c r="N35" s="281" t="s">
        <v>562</v>
      </c>
      <c r="O35" s="33">
        <v>0</v>
      </c>
      <c r="P35" s="33">
        <v>0</v>
      </c>
      <c r="Q35" s="33">
        <v>0</v>
      </c>
      <c r="R35" s="33">
        <v>7</v>
      </c>
      <c r="S35" s="33">
        <v>0</v>
      </c>
      <c r="T35" s="46"/>
      <c r="U35" s="150"/>
    </row>
    <row r="36" spans="1:21" ht="12" customHeight="1" x14ac:dyDescent="0.2">
      <c r="A36" s="157"/>
      <c r="B36" s="157"/>
      <c r="C36" s="32"/>
      <c r="D36" s="232"/>
      <c r="E36" s="31"/>
      <c r="F36" s="36">
        <f t="shared" si="33"/>
        <v>1</v>
      </c>
      <c r="G36" s="29">
        <f t="shared" ref="G36" si="113">IF(G35=0,0,G35/$F35)</f>
        <v>0</v>
      </c>
      <c r="H36" s="29">
        <f t="shared" ref="H36" si="114">IF(H35=0,0,H35/$G35)</f>
        <v>0</v>
      </c>
      <c r="I36" s="29">
        <f t="shared" ref="I36" si="115">IF(I35=0,0,I35/$G35)</f>
        <v>0</v>
      </c>
      <c r="J36" s="29">
        <f t="shared" ref="J36" si="116">IF(J35=0,0,J35/$G35)</f>
        <v>0</v>
      </c>
      <c r="K36" s="29">
        <f t="shared" ref="K36" si="117">IF(K35=0,0,K35/$G35)</f>
        <v>0</v>
      </c>
      <c r="L36" s="29">
        <f t="shared" ref="L36" si="118">IF(L35=0,0,L35/$G35)</f>
        <v>0</v>
      </c>
      <c r="M36" s="29">
        <f t="shared" ref="M36" si="119">IF(M35=0,0,M35/$G35)</f>
        <v>0</v>
      </c>
      <c r="N36" s="228"/>
      <c r="O36" s="29">
        <f t="shared" ref="O36" si="120">IF(O35=0,0,O35/$G35)</f>
        <v>0</v>
      </c>
      <c r="P36" s="29">
        <f t="shared" ref="P36" si="121">IF(P35=0,0,P35/$G35)</f>
        <v>0</v>
      </c>
      <c r="Q36" s="29">
        <f t="shared" ref="Q36" si="122">IF(Q35=0,0,Q35/$G35)</f>
        <v>0</v>
      </c>
      <c r="R36" s="29">
        <f t="shared" ref="R36" si="123">IF(R35=0,0,R35/$F35)</f>
        <v>1</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1"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1"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1"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0</v>
      </c>
      <c r="H43" s="33">
        <v>0</v>
      </c>
      <c r="I43" s="33">
        <v>0</v>
      </c>
      <c r="J43" s="33">
        <v>0</v>
      </c>
      <c r="K43" s="33">
        <v>0</v>
      </c>
      <c r="L43" s="33">
        <v>0</v>
      </c>
      <c r="M43" s="33">
        <v>0</v>
      </c>
      <c r="N43" s="281"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5">IF(G43=0,0,G43/$F43)</f>
        <v>0</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0</v>
      </c>
      <c r="P44" s="29">
        <f t="shared" ref="P44" si="173">IF(P43=0,0,P43/$G43)</f>
        <v>0</v>
      </c>
      <c r="Q44" s="29">
        <f t="shared" ref="Q44" si="174">IF(Q43=0,0,Q43/$G43)</f>
        <v>0</v>
      </c>
      <c r="R44" s="29">
        <f t="shared" ref="R44" si="175">IF(R43=0,0,R43/$F43)</f>
        <v>1</v>
      </c>
      <c r="S44" s="29">
        <f t="shared" ref="S44" si="176">IF(S43=0,0,S43/$F43)</f>
        <v>0</v>
      </c>
      <c r="T44" s="39"/>
      <c r="U44"/>
    </row>
    <row r="45" spans="1:21" ht="12" customHeight="1" x14ac:dyDescent="0.2">
      <c r="A45" s="157"/>
      <c r="B45" s="157"/>
      <c r="C45" s="35"/>
      <c r="D45" s="231" t="s">
        <v>28</v>
      </c>
      <c r="E45" s="34"/>
      <c r="F45" s="33">
        <f t="shared" si="33"/>
        <v>11</v>
      </c>
      <c r="G45" s="33">
        <f t="shared" ref="G45" si="177">SUM(O45:Q45)</f>
        <v>1</v>
      </c>
      <c r="H45" s="33">
        <v>0</v>
      </c>
      <c r="I45" s="33">
        <v>0</v>
      </c>
      <c r="J45" s="33">
        <v>0</v>
      </c>
      <c r="K45" s="33">
        <v>1</v>
      </c>
      <c r="L45" s="33">
        <v>0</v>
      </c>
      <c r="M45" s="33">
        <v>0</v>
      </c>
      <c r="N45" s="281">
        <v>20</v>
      </c>
      <c r="O45" s="33">
        <v>1</v>
      </c>
      <c r="P45" s="33">
        <v>0</v>
      </c>
      <c r="Q45" s="33">
        <v>0</v>
      </c>
      <c r="R45" s="33">
        <v>10</v>
      </c>
      <c r="S45" s="33">
        <v>0</v>
      </c>
      <c r="T45" s="46"/>
      <c r="U45" s="150"/>
    </row>
    <row r="46" spans="1:21" ht="12" customHeight="1" x14ac:dyDescent="0.2">
      <c r="A46" s="157"/>
      <c r="B46" s="157"/>
      <c r="C46" s="32"/>
      <c r="D46" s="232"/>
      <c r="E46" s="31"/>
      <c r="F46" s="36">
        <f t="shared" si="33"/>
        <v>1</v>
      </c>
      <c r="G46" s="29">
        <f t="shared" ref="G46" si="178">IF(G45=0,0,G45/$F45)</f>
        <v>9.0909090909090912E-2</v>
      </c>
      <c r="H46" s="29">
        <f t="shared" ref="H46" si="179">IF(H45=0,0,H45/$G45)</f>
        <v>0</v>
      </c>
      <c r="I46" s="29">
        <f t="shared" ref="I46" si="180">IF(I45=0,0,I45/$G45)</f>
        <v>0</v>
      </c>
      <c r="J46" s="29">
        <f t="shared" ref="J46" si="181">IF(J45=0,0,J45/$G45)</f>
        <v>0</v>
      </c>
      <c r="K46" s="29">
        <f t="shared" ref="K46" si="182">IF(K45=0,0,K45/$G45)</f>
        <v>1</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0.90909090909090906</v>
      </c>
      <c r="S46" s="29">
        <f t="shared" ref="S46" si="189">IF(S45=0,0,S45/$F45)</f>
        <v>0</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1"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1" t="s">
        <v>562</v>
      </c>
      <c r="O49" s="33">
        <v>0</v>
      </c>
      <c r="P49" s="33">
        <v>0</v>
      </c>
      <c r="Q49" s="33">
        <v>0</v>
      </c>
      <c r="R49" s="33">
        <v>5</v>
      </c>
      <c r="S49" s="33">
        <v>0</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1</v>
      </c>
      <c r="S50" s="29">
        <f t="shared" ref="S50" si="215">IF(S49=0,0,S49/$F49)</f>
        <v>0</v>
      </c>
      <c r="T50" s="39"/>
      <c r="U50"/>
    </row>
    <row r="51" spans="1:21" ht="12" customHeight="1" x14ac:dyDescent="0.2">
      <c r="A51" s="157"/>
      <c r="B51" s="157"/>
      <c r="C51" s="35"/>
      <c r="D51" s="231" t="s">
        <v>25</v>
      </c>
      <c r="E51" s="34"/>
      <c r="F51" s="33">
        <f t="shared" si="33"/>
        <v>13</v>
      </c>
      <c r="G51" s="33">
        <f t="shared" ref="G51" si="216">SUM(O51:Q51)</f>
        <v>0</v>
      </c>
      <c r="H51" s="33">
        <v>0</v>
      </c>
      <c r="I51" s="33">
        <v>0</v>
      </c>
      <c r="J51" s="33">
        <v>0</v>
      </c>
      <c r="K51" s="33">
        <v>0</v>
      </c>
      <c r="L51" s="33">
        <v>0</v>
      </c>
      <c r="M51" s="33">
        <v>0</v>
      </c>
      <c r="N51" s="281"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7">IF(G51=0,0,G51/$F51)</f>
        <v>0</v>
      </c>
      <c r="H52" s="29">
        <f t="shared" ref="H52" si="218">IF(H51=0,0,H51/$G51)</f>
        <v>0</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0</v>
      </c>
      <c r="P52" s="29">
        <f t="shared" ref="P52" si="225">IF(P51=0,0,P51/$G51)</f>
        <v>0</v>
      </c>
      <c r="Q52" s="29">
        <f t="shared" ref="Q52" si="226">IF(Q51=0,0,Q51/$G51)</f>
        <v>0</v>
      </c>
      <c r="R52" s="29">
        <f t="shared" ref="R52" si="227">IF(R51=0,0,R51/$F51)</f>
        <v>0.92307692307692313</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1"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1</v>
      </c>
      <c r="H55" s="33">
        <v>0</v>
      </c>
      <c r="I55" s="33">
        <v>0</v>
      </c>
      <c r="J55" s="33">
        <v>1</v>
      </c>
      <c r="K55" s="33">
        <v>0</v>
      </c>
      <c r="L55" s="33">
        <v>0</v>
      </c>
      <c r="M55" s="33">
        <v>0</v>
      </c>
      <c r="N55" s="281">
        <v>15</v>
      </c>
      <c r="O55" s="33">
        <v>1</v>
      </c>
      <c r="P55" s="33">
        <v>0</v>
      </c>
      <c r="Q55" s="33">
        <v>0</v>
      </c>
      <c r="R55" s="33">
        <v>31</v>
      </c>
      <c r="S55" s="33">
        <v>1</v>
      </c>
      <c r="T55" s="46"/>
      <c r="U55" s="150"/>
    </row>
    <row r="56" spans="1:21" ht="12" customHeight="1" x14ac:dyDescent="0.2">
      <c r="A56" s="157"/>
      <c r="B56" s="157"/>
      <c r="C56" s="32"/>
      <c r="D56" s="232"/>
      <c r="E56" s="31"/>
      <c r="F56" s="36">
        <f t="shared" si="33"/>
        <v>1</v>
      </c>
      <c r="G56" s="29">
        <f t="shared" ref="G56" si="243">IF(G55=0,0,G55/$F55)</f>
        <v>3.0303030303030304E-2</v>
      </c>
      <c r="H56" s="29">
        <f t="shared" ref="H56" si="244">IF(H55=0,0,H55/$G55)</f>
        <v>0</v>
      </c>
      <c r="I56" s="29">
        <f t="shared" ref="I56" si="245">IF(I55=0,0,I55/$G55)</f>
        <v>0</v>
      </c>
      <c r="J56" s="29">
        <f t="shared" ref="J56" si="246">IF(J55=0,0,J55/$G55)</f>
        <v>1</v>
      </c>
      <c r="K56" s="29">
        <f t="shared" ref="K56" si="247">IF(K55=0,0,K55/$G55)</f>
        <v>0</v>
      </c>
      <c r="L56" s="29">
        <f t="shared" ref="L56" si="248">IF(L55=0,0,L55/$G55)</f>
        <v>0</v>
      </c>
      <c r="M56" s="29">
        <f t="shared" ref="M56" si="249">IF(M55=0,0,M55/$G55)</f>
        <v>0</v>
      </c>
      <c r="N56" s="228"/>
      <c r="O56" s="29">
        <f t="shared" ref="O56" si="250">IF(O55=0,0,O55/$G55)</f>
        <v>1</v>
      </c>
      <c r="P56" s="29">
        <f t="shared" ref="P56" si="251">IF(P55=0,0,P55/$G55)</f>
        <v>0</v>
      </c>
      <c r="Q56" s="29">
        <f t="shared" ref="Q56" si="252">IF(Q55=0,0,Q55/$G55)</f>
        <v>0</v>
      </c>
      <c r="R56" s="29">
        <f t="shared" ref="R56" si="253">IF(R55=0,0,R55/$F55)</f>
        <v>0.93939393939393945</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1"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1</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5</v>
      </c>
      <c r="H59" s="33">
        <v>1</v>
      </c>
      <c r="I59" s="33">
        <v>3</v>
      </c>
      <c r="J59" s="33">
        <v>0</v>
      </c>
      <c r="K59" s="33">
        <v>0</v>
      </c>
      <c r="L59" s="33">
        <v>1</v>
      </c>
      <c r="M59" s="33">
        <v>0</v>
      </c>
      <c r="N59" s="281">
        <v>13</v>
      </c>
      <c r="O59" s="33">
        <v>4</v>
      </c>
      <c r="P59" s="33">
        <v>1</v>
      </c>
      <c r="Q59" s="33">
        <v>0</v>
      </c>
      <c r="R59" s="33">
        <v>24</v>
      </c>
      <c r="S59" s="33">
        <v>3</v>
      </c>
      <c r="T59" s="46"/>
      <c r="U59" s="150"/>
    </row>
    <row r="60" spans="1:21" ht="12.75" customHeight="1" x14ac:dyDescent="0.2">
      <c r="A60" s="157"/>
      <c r="B60" s="157"/>
      <c r="C60" s="32"/>
      <c r="D60" s="232"/>
      <c r="E60" s="31"/>
      <c r="F60" s="36">
        <f t="shared" si="33"/>
        <v>1</v>
      </c>
      <c r="G60" s="29">
        <f t="shared" ref="G60" si="269">IF(G59=0,0,G59/$F59)</f>
        <v>0.15625</v>
      </c>
      <c r="H60" s="29">
        <f t="shared" ref="H60" si="270">IF(H59=0,0,H59/$G59)</f>
        <v>0.2</v>
      </c>
      <c r="I60" s="29">
        <f t="shared" ref="I60" si="271">IF(I59=0,0,I59/$G59)</f>
        <v>0.6</v>
      </c>
      <c r="J60" s="29">
        <f t="shared" ref="J60" si="272">IF(J59=0,0,J59/$G59)</f>
        <v>0</v>
      </c>
      <c r="K60" s="29">
        <f t="shared" ref="K60" si="273">IF(K59=0,0,K59/$G59)</f>
        <v>0</v>
      </c>
      <c r="L60" s="29">
        <f t="shared" ref="L60" si="274">IF(L59=0,0,L59/$G59)</f>
        <v>0.2</v>
      </c>
      <c r="M60" s="29">
        <f t="shared" ref="M60" si="275">IF(M59=0,0,M59/$G59)</f>
        <v>0</v>
      </c>
      <c r="N60" s="228"/>
      <c r="O60" s="29">
        <f t="shared" ref="O60" si="276">IF(O59=0,0,O59/$G59)</f>
        <v>0.8</v>
      </c>
      <c r="P60" s="29">
        <f t="shared" ref="P60" si="277">IF(P59=0,0,P59/$G59)</f>
        <v>0.2</v>
      </c>
      <c r="Q60" s="29">
        <f t="shared" ref="Q60" si="278">IF(Q59=0,0,Q59/$G59)</f>
        <v>0</v>
      </c>
      <c r="R60" s="29">
        <f t="shared" ref="R60" si="279">IF(R59=0,0,R59/$F59)</f>
        <v>0.75</v>
      </c>
      <c r="S60" s="29">
        <f t="shared" ref="S60" si="280">IF(S59=0,0,S59/$F59)</f>
        <v>9.375E-2</v>
      </c>
      <c r="T60" s="39"/>
      <c r="U60"/>
    </row>
    <row r="61" spans="1:21" ht="12" customHeight="1" x14ac:dyDescent="0.2">
      <c r="A61" s="157"/>
      <c r="B61" s="157"/>
      <c r="C61" s="35"/>
      <c r="D61" s="231" t="s">
        <v>20</v>
      </c>
      <c r="E61" s="34"/>
      <c r="F61" s="33">
        <f t="shared" si="33"/>
        <v>17</v>
      </c>
      <c r="G61" s="33">
        <f t="shared" ref="G61" si="281">SUM(O61:Q61)</f>
        <v>0</v>
      </c>
      <c r="H61" s="33">
        <v>0</v>
      </c>
      <c r="I61" s="33">
        <v>0</v>
      </c>
      <c r="J61" s="33">
        <v>0</v>
      </c>
      <c r="K61" s="33">
        <v>0</v>
      </c>
      <c r="L61" s="33">
        <v>0</v>
      </c>
      <c r="M61" s="33">
        <v>0</v>
      </c>
      <c r="N61" s="281" t="s">
        <v>562</v>
      </c>
      <c r="O61" s="33">
        <v>0</v>
      </c>
      <c r="P61" s="33">
        <v>0</v>
      </c>
      <c r="Q61" s="33">
        <v>0</v>
      </c>
      <c r="R61" s="33">
        <v>17</v>
      </c>
      <c r="S61" s="33">
        <v>0</v>
      </c>
      <c r="T61" s="46"/>
      <c r="U61" s="150"/>
    </row>
    <row r="62" spans="1:21" ht="12" customHeight="1" x14ac:dyDescent="0.2">
      <c r="A62" s="157"/>
      <c r="B62" s="157"/>
      <c r="C62" s="32"/>
      <c r="D62" s="232"/>
      <c r="E62" s="31"/>
      <c r="F62" s="36">
        <f t="shared" si="33"/>
        <v>1</v>
      </c>
      <c r="G62" s="29">
        <f t="shared" ref="G62" si="282">IF(G61=0,0,G61/$F61)</f>
        <v>0</v>
      </c>
      <c r="H62" s="29">
        <f t="shared" ref="H62" si="283">IF(H61=0,0,H61/$G61)</f>
        <v>0</v>
      </c>
      <c r="I62" s="29">
        <f t="shared" ref="I62" si="284">IF(I61=0,0,I61/$G61)</f>
        <v>0</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0</v>
      </c>
      <c r="P62" s="29">
        <f t="shared" ref="P62" si="290">IF(P61=0,0,P61/$G61)</f>
        <v>0</v>
      </c>
      <c r="Q62" s="29">
        <f t="shared" ref="Q62" si="291">IF(Q61=0,0,Q61/$G61)</f>
        <v>0</v>
      </c>
      <c r="R62" s="29">
        <f t="shared" ref="R62" si="292">IF(R61=0,0,R61/$F61)</f>
        <v>1</v>
      </c>
      <c r="S62" s="29">
        <f t="shared" ref="S62" si="293">IF(S61=0,0,S61/$F61)</f>
        <v>0</v>
      </c>
      <c r="T62" s="39"/>
      <c r="U62"/>
    </row>
    <row r="63" spans="1:21" ht="12" customHeight="1" x14ac:dyDescent="0.2">
      <c r="A63" s="157"/>
      <c r="B63" s="157"/>
      <c r="C63" s="35"/>
      <c r="D63" s="231" t="s">
        <v>19</v>
      </c>
      <c r="E63" s="34"/>
      <c r="F63" s="33">
        <f t="shared" si="33"/>
        <v>8</v>
      </c>
      <c r="G63" s="33">
        <f t="shared" ref="G63" si="294">SUM(O63:Q63)</f>
        <v>1</v>
      </c>
      <c r="H63" s="33">
        <v>0</v>
      </c>
      <c r="I63" s="33">
        <v>0</v>
      </c>
      <c r="J63" s="33">
        <v>0</v>
      </c>
      <c r="K63" s="33">
        <v>0</v>
      </c>
      <c r="L63" s="33">
        <v>0</v>
      </c>
      <c r="M63" s="33">
        <v>1</v>
      </c>
      <c r="N63" s="281" t="s">
        <v>562</v>
      </c>
      <c r="O63" s="33">
        <v>1</v>
      </c>
      <c r="P63" s="33">
        <v>0</v>
      </c>
      <c r="Q63" s="33">
        <v>0</v>
      </c>
      <c r="R63" s="33">
        <v>5</v>
      </c>
      <c r="S63" s="33">
        <v>2</v>
      </c>
      <c r="T63" s="46"/>
      <c r="U63" s="150"/>
    </row>
    <row r="64" spans="1:21" ht="12" customHeight="1" x14ac:dyDescent="0.2">
      <c r="A64" s="157"/>
      <c r="B64" s="157"/>
      <c r="C64" s="32"/>
      <c r="D64" s="232"/>
      <c r="E64" s="31"/>
      <c r="F64" s="36">
        <f t="shared" si="33"/>
        <v>1</v>
      </c>
      <c r="G64" s="29">
        <f t="shared" ref="G64" si="295">IF(G63=0,0,G63/$F63)</f>
        <v>0.125</v>
      </c>
      <c r="H64" s="29">
        <f t="shared" ref="H64" si="296">IF(H63=0,0,H63/$G63)</f>
        <v>0</v>
      </c>
      <c r="I64" s="29">
        <f t="shared" ref="I64" si="297">IF(I63=0,0,I63/$G63)</f>
        <v>0</v>
      </c>
      <c r="J64" s="29">
        <f t="shared" ref="J64" si="298">IF(J63=0,0,J63/$G63)</f>
        <v>0</v>
      </c>
      <c r="K64" s="29">
        <f t="shared" ref="K64" si="299">IF(K63=0,0,K63/$G63)</f>
        <v>0</v>
      </c>
      <c r="L64" s="29">
        <f t="shared" ref="L64" si="300">IF(L63=0,0,L63/$G63)</f>
        <v>0</v>
      </c>
      <c r="M64" s="29">
        <f t="shared" ref="M64" si="301">IF(M63=0,0,M63/$G63)</f>
        <v>1</v>
      </c>
      <c r="N64" s="228"/>
      <c r="O64" s="29">
        <f t="shared" ref="O64" si="302">IF(O63=0,0,O63/$G63)</f>
        <v>1</v>
      </c>
      <c r="P64" s="29">
        <f t="shared" ref="P64" si="303">IF(P63=0,0,P63/$G63)</f>
        <v>0</v>
      </c>
      <c r="Q64" s="29">
        <f t="shared" ref="Q64" si="304">IF(Q63=0,0,Q63/$G63)</f>
        <v>0</v>
      </c>
      <c r="R64" s="29">
        <f t="shared" ref="R64" si="305">IF(R63=0,0,R63/$F63)</f>
        <v>0.625</v>
      </c>
      <c r="S64" s="29">
        <f t="shared" ref="S64" si="306">IF(S63=0,0,S63/$F63)</f>
        <v>0.25</v>
      </c>
      <c r="T64" s="39"/>
      <c r="U64"/>
    </row>
    <row r="65" spans="1:21" ht="12" customHeight="1" x14ac:dyDescent="0.2">
      <c r="A65" s="157"/>
      <c r="B65" s="157"/>
      <c r="C65" s="35"/>
      <c r="D65" s="231" t="s">
        <v>18</v>
      </c>
      <c r="E65" s="34"/>
      <c r="F65" s="33">
        <f t="shared" si="33"/>
        <v>14</v>
      </c>
      <c r="G65" s="33">
        <f t="shared" ref="G65" si="307">SUM(O65:Q65)</f>
        <v>0</v>
      </c>
      <c r="H65" s="33">
        <v>0</v>
      </c>
      <c r="I65" s="33">
        <v>0</v>
      </c>
      <c r="J65" s="33">
        <v>0</v>
      </c>
      <c r="K65" s="33">
        <v>0</v>
      </c>
      <c r="L65" s="33">
        <v>0</v>
      </c>
      <c r="M65" s="33">
        <v>0</v>
      </c>
      <c r="N65" s="281" t="s">
        <v>562</v>
      </c>
      <c r="O65" s="33">
        <v>0</v>
      </c>
      <c r="P65" s="33">
        <v>0</v>
      </c>
      <c r="Q65" s="33">
        <v>0</v>
      </c>
      <c r="R65" s="33">
        <v>14</v>
      </c>
      <c r="S65" s="33">
        <v>0</v>
      </c>
      <c r="T65" s="46"/>
      <c r="U65" s="150"/>
    </row>
    <row r="66" spans="1:21" ht="12" customHeight="1" x14ac:dyDescent="0.2">
      <c r="A66" s="157"/>
      <c r="B66" s="157"/>
      <c r="C66" s="32"/>
      <c r="D66" s="232"/>
      <c r="E66" s="31"/>
      <c r="F66" s="36">
        <f t="shared" si="33"/>
        <v>1</v>
      </c>
      <c r="G66" s="29">
        <f t="shared" ref="G66" si="308">IF(G65=0,0,G65/$F65)</f>
        <v>0</v>
      </c>
      <c r="H66" s="29">
        <f t="shared" ref="H66" si="309">IF(H65=0,0,H65/$G65)</f>
        <v>0</v>
      </c>
      <c r="I66" s="29">
        <f t="shared" ref="I66" si="310">IF(I65=0,0,I65/$G65)</f>
        <v>0</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0</v>
      </c>
      <c r="P66" s="29">
        <f t="shared" ref="P66" si="316">IF(P65=0,0,P65/$G65)</f>
        <v>0</v>
      </c>
      <c r="Q66" s="29">
        <f t="shared" ref="Q66" si="317">IF(Q65=0,0,Q65/$G65)</f>
        <v>0</v>
      </c>
      <c r="R66" s="29">
        <f t="shared" ref="R66" si="318">IF(R65=0,0,R65/$F65)</f>
        <v>1</v>
      </c>
      <c r="S66" s="29">
        <f t="shared" ref="S66" si="319">IF(S65=0,0,S65/$F65)</f>
        <v>0</v>
      </c>
      <c r="T66" s="39"/>
      <c r="U66"/>
    </row>
    <row r="67" spans="1:21" ht="12" customHeight="1" x14ac:dyDescent="0.2">
      <c r="A67" s="157"/>
      <c r="B67" s="157"/>
      <c r="C67" s="35"/>
      <c r="D67" s="231" t="s">
        <v>17</v>
      </c>
      <c r="E67" s="34"/>
      <c r="F67" s="33">
        <f t="shared" si="33"/>
        <v>8</v>
      </c>
      <c r="G67" s="33">
        <f t="shared" ref="G67" si="320">SUM(O67:Q67)</f>
        <v>1</v>
      </c>
      <c r="H67" s="33">
        <v>0</v>
      </c>
      <c r="I67" s="33">
        <v>0</v>
      </c>
      <c r="J67" s="33">
        <v>0</v>
      </c>
      <c r="K67" s="33">
        <v>0</v>
      </c>
      <c r="L67" s="33">
        <v>0</v>
      </c>
      <c r="M67" s="33">
        <v>1</v>
      </c>
      <c r="N67" s="281" t="s">
        <v>562</v>
      </c>
      <c r="O67" s="33">
        <v>1</v>
      </c>
      <c r="P67" s="33">
        <v>0</v>
      </c>
      <c r="Q67" s="33">
        <v>0</v>
      </c>
      <c r="R67" s="33">
        <v>7</v>
      </c>
      <c r="S67" s="33">
        <v>0</v>
      </c>
      <c r="T67" s="46"/>
      <c r="U67" s="150"/>
    </row>
    <row r="68" spans="1:21" ht="12" customHeight="1" x14ac:dyDescent="0.2">
      <c r="A68" s="157"/>
      <c r="B68" s="158"/>
      <c r="C68" s="32"/>
      <c r="D68" s="232"/>
      <c r="E68" s="31"/>
      <c r="F68" s="36">
        <f t="shared" si="33"/>
        <v>1</v>
      </c>
      <c r="G68" s="29">
        <f t="shared" ref="G68" si="321">IF(G67=0,0,G67/$F67)</f>
        <v>0.125</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1</v>
      </c>
      <c r="N68" s="228"/>
      <c r="O68" s="29">
        <f t="shared" ref="O68" si="328">IF(O67=0,0,O67/$G67)</f>
        <v>1</v>
      </c>
      <c r="P68" s="29">
        <f t="shared" ref="P68" si="329">IF(P67=0,0,P67/$G67)</f>
        <v>0</v>
      </c>
      <c r="Q68" s="29">
        <f t="shared" ref="Q68" si="330">IF(Q67=0,0,Q67/$G67)</f>
        <v>0</v>
      </c>
      <c r="R68" s="29">
        <f t="shared" ref="R68" si="331">IF(R67=0,0,R67/$F67)</f>
        <v>0.875</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17</v>
      </c>
      <c r="H69" s="33">
        <f t="shared" si="333"/>
        <v>6</v>
      </c>
      <c r="I69" s="33">
        <f t="shared" si="333"/>
        <v>1</v>
      </c>
      <c r="J69" s="33">
        <f t="shared" si="333"/>
        <v>0</v>
      </c>
      <c r="K69" s="33">
        <f t="shared" si="333"/>
        <v>0</v>
      </c>
      <c r="L69" s="33">
        <f t="shared" si="333"/>
        <v>4</v>
      </c>
      <c r="M69" s="33">
        <f t="shared" si="333"/>
        <v>6</v>
      </c>
      <c r="N69" s="281">
        <v>28.454545454545453</v>
      </c>
      <c r="O69" s="33">
        <f t="shared" ref="O69:S69" si="334">SUM(O71,O73,O75,O77,O79,O81,O83,O85,O87,O89,O91,O93,O95,O97,O99)</f>
        <v>14</v>
      </c>
      <c r="P69" s="33">
        <f t="shared" si="334"/>
        <v>2</v>
      </c>
      <c r="Q69" s="33">
        <f t="shared" si="334"/>
        <v>1</v>
      </c>
      <c r="R69" s="33">
        <f t="shared" si="334"/>
        <v>619</v>
      </c>
      <c r="S69" s="33">
        <f t="shared" si="334"/>
        <v>45</v>
      </c>
      <c r="T69" s="46"/>
      <c r="U69" s="153"/>
    </row>
    <row r="70" spans="1:21" ht="12" customHeight="1" x14ac:dyDescent="0.2">
      <c r="A70" s="157"/>
      <c r="B70" s="157"/>
      <c r="C70" s="32"/>
      <c r="D70" s="232"/>
      <c r="E70" s="31"/>
      <c r="F70" s="36">
        <f t="shared" si="33"/>
        <v>0.99999999999999989</v>
      </c>
      <c r="G70" s="29">
        <f t="shared" ref="G70" si="335">IF(G69=0,0,G69/$F69)</f>
        <v>2.4963289280469897E-2</v>
      </c>
      <c r="H70" s="29">
        <f t="shared" ref="H70" si="336">IF(H69=0,0,H69/$G69)</f>
        <v>0.35294117647058826</v>
      </c>
      <c r="I70" s="29">
        <f t="shared" ref="I70" si="337">IF(I69=0,0,I69/$G69)</f>
        <v>5.8823529411764705E-2</v>
      </c>
      <c r="J70" s="29">
        <f t="shared" ref="J70" si="338">IF(J69=0,0,J69/$G69)</f>
        <v>0</v>
      </c>
      <c r="K70" s="29">
        <f t="shared" ref="K70" si="339">IF(K69=0,0,K69/$G69)</f>
        <v>0</v>
      </c>
      <c r="L70" s="29">
        <f t="shared" ref="L70" si="340">IF(L69=0,0,L69/$G69)</f>
        <v>0.23529411764705882</v>
      </c>
      <c r="M70" s="29">
        <f t="shared" ref="M70" si="341">IF(M69=0,0,M69/$G69)</f>
        <v>0.35294117647058826</v>
      </c>
      <c r="N70" s="228"/>
      <c r="O70" s="29">
        <f t="shared" ref="O70" si="342">IF(O69=0,0,O69/$G69)</f>
        <v>0.82352941176470584</v>
      </c>
      <c r="P70" s="29">
        <f t="shared" ref="P70" si="343">IF(P69=0,0,P69/$G69)</f>
        <v>0.11764705882352941</v>
      </c>
      <c r="Q70" s="29">
        <f t="shared" ref="Q70" si="344">IF(Q69=0,0,Q69/$G69)</f>
        <v>5.8823529411764705E-2</v>
      </c>
      <c r="R70" s="29">
        <f t="shared" ref="R70" si="345">IF(R69=0,0,R69/$F69)</f>
        <v>0.90895741556534504</v>
      </c>
      <c r="S70" s="29">
        <f t="shared" ref="S70" si="346">IF(S69=0,0,S69/$F69)</f>
        <v>6.6079295154185022E-2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1"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2</v>
      </c>
      <c r="H73" s="33">
        <v>0</v>
      </c>
      <c r="I73" s="33">
        <v>0</v>
      </c>
      <c r="J73" s="33">
        <v>0</v>
      </c>
      <c r="K73" s="33">
        <v>0</v>
      </c>
      <c r="L73" s="33">
        <v>0</v>
      </c>
      <c r="M73" s="33">
        <v>2</v>
      </c>
      <c r="N73" s="281" t="s">
        <v>562</v>
      </c>
      <c r="O73" s="33">
        <v>2</v>
      </c>
      <c r="P73" s="33">
        <v>0</v>
      </c>
      <c r="Q73" s="33">
        <v>0</v>
      </c>
      <c r="R73" s="33">
        <v>70</v>
      </c>
      <c r="S73" s="33">
        <v>5</v>
      </c>
      <c r="T73" s="46"/>
      <c r="U73" s="150"/>
    </row>
    <row r="74" spans="1:21" ht="12" customHeight="1" x14ac:dyDescent="0.2">
      <c r="A74" s="157"/>
      <c r="B74" s="157"/>
      <c r="C74" s="32"/>
      <c r="D74" s="232"/>
      <c r="E74" s="31"/>
      <c r="F74" s="36">
        <f t="shared" si="33"/>
        <v>1</v>
      </c>
      <c r="G74" s="29">
        <f t="shared" ref="G74" si="361">IF(G73=0,0,G73/$F73)</f>
        <v>2.5974025974025976E-2</v>
      </c>
      <c r="H74" s="29">
        <f t="shared" ref="H74" si="362">IF(H73=0,0,H73/$G73)</f>
        <v>0</v>
      </c>
      <c r="I74" s="29">
        <f t="shared" ref="I74" si="363">IF(I73=0,0,I73/$G73)</f>
        <v>0</v>
      </c>
      <c r="J74" s="29">
        <f t="shared" ref="J74" si="364">IF(J73=0,0,J73/$G73)</f>
        <v>0</v>
      </c>
      <c r="K74" s="29">
        <f t="shared" ref="K74" si="365">IF(K73=0,0,K73/$G73)</f>
        <v>0</v>
      </c>
      <c r="L74" s="29">
        <f t="shared" ref="L74" si="366">IF(L73=0,0,L73/$G73)</f>
        <v>0</v>
      </c>
      <c r="M74" s="29">
        <f t="shared" ref="M74" si="367">IF(M73=0,0,M73/$G73)</f>
        <v>1</v>
      </c>
      <c r="N74" s="228"/>
      <c r="O74" s="29">
        <f t="shared" ref="O74" si="368">IF(O73=0,0,O73/$G73)</f>
        <v>1</v>
      </c>
      <c r="P74" s="29">
        <f t="shared" ref="P74" si="369">IF(P73=0,0,P73/$G73)</f>
        <v>0</v>
      </c>
      <c r="Q74" s="29">
        <f t="shared" ref="Q74" si="370">IF(Q73=0,0,Q73/$G73)</f>
        <v>0</v>
      </c>
      <c r="R74" s="29">
        <f t="shared" ref="R74" si="371">IF(R73=0,0,R73/$F73)</f>
        <v>0.90909090909090906</v>
      </c>
      <c r="S74" s="29">
        <f t="shared" ref="S74" si="372">IF(S73=0,0,S73/$F73)</f>
        <v>6.4935064935064929E-2</v>
      </c>
      <c r="T74" s="39"/>
      <c r="U74"/>
    </row>
    <row r="75" spans="1:21" ht="12" customHeight="1" x14ac:dyDescent="0.2">
      <c r="A75" s="157"/>
      <c r="B75" s="157"/>
      <c r="C75" s="35"/>
      <c r="D75" s="231" t="s">
        <v>12</v>
      </c>
      <c r="E75" s="34"/>
      <c r="F75" s="33">
        <f t="shared" si="33"/>
        <v>13</v>
      </c>
      <c r="G75" s="33">
        <f t="shared" ref="G75" si="373">SUM(O75:Q75)</f>
        <v>1</v>
      </c>
      <c r="H75" s="33">
        <v>0</v>
      </c>
      <c r="I75" s="33">
        <v>0</v>
      </c>
      <c r="J75" s="33">
        <v>0</v>
      </c>
      <c r="K75" s="33">
        <v>0</v>
      </c>
      <c r="L75" s="33">
        <v>0</v>
      </c>
      <c r="M75" s="33">
        <v>1</v>
      </c>
      <c r="N75" s="281" t="s">
        <v>562</v>
      </c>
      <c r="O75" s="33">
        <v>1</v>
      </c>
      <c r="P75" s="33">
        <v>0</v>
      </c>
      <c r="Q75" s="33">
        <v>0</v>
      </c>
      <c r="R75" s="33">
        <v>12</v>
      </c>
      <c r="S75" s="33">
        <v>0</v>
      </c>
      <c r="T75" s="46"/>
      <c r="U75" s="150"/>
    </row>
    <row r="76" spans="1:21" ht="12" customHeight="1" x14ac:dyDescent="0.2">
      <c r="A76" s="157"/>
      <c r="B76" s="157"/>
      <c r="C76" s="32"/>
      <c r="D76" s="232"/>
      <c r="E76" s="31"/>
      <c r="F76" s="36">
        <f t="shared" si="33"/>
        <v>1</v>
      </c>
      <c r="G76" s="29">
        <f t="shared" ref="G76" si="374">IF(G75=0,0,G75/$F75)</f>
        <v>7.6923076923076927E-2</v>
      </c>
      <c r="H76" s="29">
        <f t="shared" ref="H76" si="375">IF(H75=0,0,H75/$G75)</f>
        <v>0</v>
      </c>
      <c r="I76" s="29">
        <f t="shared" ref="I76" si="376">IF(I75=0,0,I75/$G75)</f>
        <v>0</v>
      </c>
      <c r="J76" s="29">
        <f t="shared" ref="J76" si="377">IF(J75=0,0,J75/$G75)</f>
        <v>0</v>
      </c>
      <c r="K76" s="29">
        <f t="shared" ref="K76" si="378">IF(K75=0,0,K75/$G75)</f>
        <v>0</v>
      </c>
      <c r="L76" s="29">
        <f t="shared" ref="L76" si="379">IF(L75=0,0,L75/$G75)</f>
        <v>0</v>
      </c>
      <c r="M76" s="29">
        <f t="shared" ref="M76" si="380">IF(M75=0,0,M75/$G75)</f>
        <v>1</v>
      </c>
      <c r="N76" s="228"/>
      <c r="O76" s="29">
        <f t="shared" ref="O76" si="381">IF(O75=0,0,O75/$G75)</f>
        <v>1</v>
      </c>
      <c r="P76" s="29">
        <f t="shared" ref="P76" si="382">IF(P75=0,0,P75/$G75)</f>
        <v>0</v>
      </c>
      <c r="Q76" s="29">
        <f t="shared" ref="Q76" si="383">IF(Q75=0,0,Q75/$G75)</f>
        <v>0</v>
      </c>
      <c r="R76" s="29">
        <f t="shared" ref="R76" si="384">IF(R75=0,0,R75/$F75)</f>
        <v>0.92307692307692313</v>
      </c>
      <c r="S76" s="29">
        <f t="shared" ref="S76" si="385">IF(S75=0,0,S75/$F75)</f>
        <v>0</v>
      </c>
      <c r="T76" s="39"/>
      <c r="U76"/>
    </row>
    <row r="77" spans="1:21" ht="12" customHeight="1" x14ac:dyDescent="0.2">
      <c r="A77" s="157"/>
      <c r="B77" s="157"/>
      <c r="C77" s="35"/>
      <c r="D77" s="231" t="s">
        <v>11</v>
      </c>
      <c r="E77" s="34"/>
      <c r="F77" s="33">
        <f t="shared" si="33"/>
        <v>15</v>
      </c>
      <c r="G77" s="33">
        <f t="shared" ref="G77" si="386">SUM(O77:Q77)</f>
        <v>0</v>
      </c>
      <c r="H77" s="33">
        <v>0</v>
      </c>
      <c r="I77" s="33">
        <v>0</v>
      </c>
      <c r="J77" s="33">
        <v>0</v>
      </c>
      <c r="K77" s="33">
        <v>0</v>
      </c>
      <c r="L77" s="33">
        <v>0</v>
      </c>
      <c r="M77" s="33">
        <v>0</v>
      </c>
      <c r="N77" s="281"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7">IF(G77=0,0,G77/$F77)</f>
        <v>0</v>
      </c>
      <c r="H78" s="29">
        <f t="shared" ref="H78" si="388">IF(H77=0,0,H77/$G77)</f>
        <v>0</v>
      </c>
      <c r="I78" s="29">
        <f t="shared" ref="I78" si="389">IF(I77=0,0,I77/$G77)</f>
        <v>0</v>
      </c>
      <c r="J78" s="29">
        <f t="shared" ref="J78" si="390">IF(J77=0,0,J77/$G77)</f>
        <v>0</v>
      </c>
      <c r="K78" s="29">
        <f t="shared" ref="K78" si="391">IF(K77=0,0,K77/$G77)</f>
        <v>0</v>
      </c>
      <c r="L78" s="29">
        <f t="shared" ref="L78" si="392">IF(L77=0,0,L77/$G77)</f>
        <v>0</v>
      </c>
      <c r="M78" s="29">
        <f t="shared" ref="M78" si="393">IF(M77=0,0,M77/$G77)</f>
        <v>0</v>
      </c>
      <c r="N78" s="228"/>
      <c r="O78" s="29">
        <f t="shared" ref="O78" si="394">IF(O77=0,0,O77/$G77)</f>
        <v>0</v>
      </c>
      <c r="P78" s="29">
        <f t="shared" ref="P78" si="395">IF(P77=0,0,P77/$G77)</f>
        <v>0</v>
      </c>
      <c r="Q78" s="29">
        <f t="shared" ref="Q78" si="396">IF(Q77=0,0,Q77/$G77)</f>
        <v>0</v>
      </c>
      <c r="R78" s="29">
        <f t="shared" ref="R78" si="397">IF(R77=0,0,R77/$F77)</f>
        <v>0.8</v>
      </c>
      <c r="S78" s="29">
        <f t="shared" ref="S78" si="398">IF(S77=0,0,S77/$F77)</f>
        <v>0.2</v>
      </c>
      <c r="T78" s="39"/>
      <c r="U78"/>
    </row>
    <row r="79" spans="1:21" ht="12" customHeight="1" x14ac:dyDescent="0.2">
      <c r="A79" s="157"/>
      <c r="B79" s="157"/>
      <c r="C79" s="35"/>
      <c r="D79" s="231" t="s">
        <v>10</v>
      </c>
      <c r="E79" s="34"/>
      <c r="F79" s="33">
        <f t="shared" si="33"/>
        <v>38</v>
      </c>
      <c r="G79" s="33">
        <f t="shared" ref="G79" si="399">SUM(O79:Q79)</f>
        <v>0</v>
      </c>
      <c r="H79" s="33">
        <v>0</v>
      </c>
      <c r="I79" s="33">
        <v>0</v>
      </c>
      <c r="J79" s="33">
        <v>0</v>
      </c>
      <c r="K79" s="33">
        <v>0</v>
      </c>
      <c r="L79" s="33">
        <v>0</v>
      </c>
      <c r="M79" s="33">
        <v>0</v>
      </c>
      <c r="N79" s="281" t="s">
        <v>562</v>
      </c>
      <c r="O79" s="33">
        <v>0</v>
      </c>
      <c r="P79" s="33">
        <v>0</v>
      </c>
      <c r="Q79" s="33">
        <v>0</v>
      </c>
      <c r="R79" s="33">
        <v>36</v>
      </c>
      <c r="S79" s="33">
        <v>2</v>
      </c>
      <c r="T79" s="46"/>
      <c r="U79" s="150"/>
    </row>
    <row r="80" spans="1:21" ht="12" customHeight="1" x14ac:dyDescent="0.2">
      <c r="A80" s="157"/>
      <c r="B80" s="157"/>
      <c r="C80" s="32"/>
      <c r="D80" s="232"/>
      <c r="E80" s="31"/>
      <c r="F80" s="36">
        <f t="shared" si="33"/>
        <v>1</v>
      </c>
      <c r="G80" s="29">
        <f t="shared" ref="G80" si="400">IF(G79=0,0,G79/$F79)</f>
        <v>0</v>
      </c>
      <c r="H80" s="29">
        <f t="shared" ref="H80" si="401">IF(H79=0,0,H79/$G79)</f>
        <v>0</v>
      </c>
      <c r="I80" s="29">
        <f t="shared" ref="I80" si="402">IF(I79=0,0,I79/$G79)</f>
        <v>0</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0</v>
      </c>
      <c r="P80" s="29">
        <f t="shared" ref="P80" si="408">IF(P79=0,0,P79/$G79)</f>
        <v>0</v>
      </c>
      <c r="Q80" s="29">
        <f t="shared" ref="Q80" si="409">IF(Q79=0,0,Q79/$G79)</f>
        <v>0</v>
      </c>
      <c r="R80" s="29">
        <f t="shared" ref="R80" si="410">IF(R79=0,0,R79/$F79)</f>
        <v>0.94736842105263153</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2</v>
      </c>
      <c r="H81" s="33">
        <v>1</v>
      </c>
      <c r="I81" s="33">
        <v>0</v>
      </c>
      <c r="J81" s="33">
        <v>0</v>
      </c>
      <c r="K81" s="33">
        <v>0</v>
      </c>
      <c r="L81" s="33">
        <v>0</v>
      </c>
      <c r="M81" s="33">
        <v>1</v>
      </c>
      <c r="N81" s="281">
        <v>5</v>
      </c>
      <c r="O81" s="33">
        <v>2</v>
      </c>
      <c r="P81" s="33">
        <v>0</v>
      </c>
      <c r="Q81" s="33">
        <v>0</v>
      </c>
      <c r="R81" s="33">
        <v>140</v>
      </c>
      <c r="S81" s="33">
        <v>12</v>
      </c>
      <c r="T81" s="46"/>
      <c r="U81" s="150"/>
    </row>
    <row r="82" spans="1:21" ht="12" customHeight="1" x14ac:dyDescent="0.2">
      <c r="A82" s="157"/>
      <c r="B82" s="157"/>
      <c r="C82" s="32"/>
      <c r="D82" s="232"/>
      <c r="E82" s="31"/>
      <c r="F82" s="36">
        <f t="shared" si="33"/>
        <v>1</v>
      </c>
      <c r="G82" s="29">
        <f t="shared" ref="G82" si="413">IF(G81=0,0,G81/$F81)</f>
        <v>1.2987012987012988E-2</v>
      </c>
      <c r="H82" s="29">
        <f t="shared" ref="H82" si="414">IF(H81=0,0,H81/$G81)</f>
        <v>0.5</v>
      </c>
      <c r="I82" s="29">
        <f t="shared" ref="I82" si="415">IF(I81=0,0,I81/$G81)</f>
        <v>0</v>
      </c>
      <c r="J82" s="29">
        <f t="shared" ref="J82" si="416">IF(J81=0,0,J81/$G81)</f>
        <v>0</v>
      </c>
      <c r="K82" s="29">
        <f t="shared" ref="K82" si="417">IF(K81=0,0,K81/$G81)</f>
        <v>0</v>
      </c>
      <c r="L82" s="29">
        <f t="shared" ref="L82" si="418">IF(L81=0,0,L81/$G81)</f>
        <v>0</v>
      </c>
      <c r="M82" s="29">
        <f t="shared" ref="M82" si="419">IF(M81=0,0,M81/$G81)</f>
        <v>0.5</v>
      </c>
      <c r="N82" s="228"/>
      <c r="O82" s="29">
        <f t="shared" ref="O82" si="420">IF(O81=0,0,O81/$G81)</f>
        <v>1</v>
      </c>
      <c r="P82" s="29">
        <f t="shared" ref="P82" si="421">IF(P81=0,0,P81/$G81)</f>
        <v>0</v>
      </c>
      <c r="Q82" s="29">
        <f t="shared" ref="Q82" si="422">IF(Q81=0,0,Q81/$G81)</f>
        <v>0</v>
      </c>
      <c r="R82" s="29">
        <f t="shared" ref="R82" si="423">IF(R81=0,0,R81/$F81)</f>
        <v>0.90909090909090906</v>
      </c>
      <c r="S82" s="29">
        <f t="shared" ref="S82" si="424">IF(S81=0,0,S81/$F81)</f>
        <v>7.792207792207792E-2</v>
      </c>
      <c r="T82" s="39"/>
      <c r="U82"/>
    </row>
    <row r="83" spans="1:21" ht="12" customHeight="1" x14ac:dyDescent="0.2">
      <c r="A83" s="157"/>
      <c r="B83" s="157"/>
      <c r="C83" s="35"/>
      <c r="D83" s="231" t="s">
        <v>8</v>
      </c>
      <c r="E83" s="34"/>
      <c r="F83" s="33">
        <f t="shared" si="33"/>
        <v>22</v>
      </c>
      <c r="G83" s="33">
        <f t="shared" ref="G83" si="425">SUM(O83:Q83)</f>
        <v>2</v>
      </c>
      <c r="H83" s="33">
        <v>1</v>
      </c>
      <c r="I83" s="33">
        <v>0</v>
      </c>
      <c r="J83" s="33">
        <v>0</v>
      </c>
      <c r="K83" s="33">
        <v>0</v>
      </c>
      <c r="L83" s="33">
        <v>1</v>
      </c>
      <c r="M83" s="33">
        <v>0</v>
      </c>
      <c r="N83" s="281">
        <v>26.5</v>
      </c>
      <c r="O83" s="33">
        <v>2</v>
      </c>
      <c r="P83" s="33">
        <v>0</v>
      </c>
      <c r="Q83" s="33">
        <v>0</v>
      </c>
      <c r="R83" s="33">
        <v>17</v>
      </c>
      <c r="S83" s="33">
        <v>3</v>
      </c>
      <c r="T83" s="46"/>
      <c r="U83" s="150"/>
    </row>
    <row r="84" spans="1:21" ht="12" customHeight="1" x14ac:dyDescent="0.2">
      <c r="A84" s="157"/>
      <c r="B84" s="157"/>
      <c r="C84" s="32"/>
      <c r="D84" s="232"/>
      <c r="E84" s="31"/>
      <c r="F84" s="36">
        <f t="shared" si="33"/>
        <v>1</v>
      </c>
      <c r="G84" s="29">
        <f t="shared" ref="G84" si="426">IF(G83=0,0,G83/$F83)</f>
        <v>9.0909090909090912E-2</v>
      </c>
      <c r="H84" s="29">
        <f t="shared" ref="H84" si="427">IF(H83=0,0,H83/$G83)</f>
        <v>0.5</v>
      </c>
      <c r="I84" s="29">
        <f t="shared" ref="I84" si="428">IF(I83=0,0,I83/$G83)</f>
        <v>0</v>
      </c>
      <c r="J84" s="29">
        <f t="shared" ref="J84" si="429">IF(J83=0,0,J83/$G83)</f>
        <v>0</v>
      </c>
      <c r="K84" s="29">
        <f t="shared" ref="K84" si="430">IF(K83=0,0,K83/$G83)</f>
        <v>0</v>
      </c>
      <c r="L84" s="29">
        <f t="shared" ref="L84" si="431">IF(L83=0,0,L83/$G83)</f>
        <v>0.5</v>
      </c>
      <c r="M84" s="29">
        <f t="shared" ref="M84" si="432">IF(M83=0,0,M83/$G83)</f>
        <v>0</v>
      </c>
      <c r="N84" s="228"/>
      <c r="O84" s="29">
        <f t="shared" ref="O84" si="433">IF(O83=0,0,O83/$G83)</f>
        <v>1</v>
      </c>
      <c r="P84" s="29">
        <f t="shared" ref="P84" si="434">IF(P83=0,0,P83/$G83)</f>
        <v>0</v>
      </c>
      <c r="Q84" s="29">
        <f t="shared" ref="Q84" si="435">IF(Q83=0,0,Q83/$G83)</f>
        <v>0</v>
      </c>
      <c r="R84" s="29">
        <f t="shared" ref="R84" si="436">IF(R83=0,0,R83/$F83)</f>
        <v>0.77272727272727271</v>
      </c>
      <c r="S84" s="29">
        <f t="shared" ref="S84" si="437">IF(S83=0,0,S83/$F83)</f>
        <v>0.13636363636363635</v>
      </c>
      <c r="T84" s="39"/>
      <c r="U84"/>
    </row>
    <row r="85" spans="1:21" ht="12" customHeight="1" x14ac:dyDescent="0.2">
      <c r="A85" s="157"/>
      <c r="B85" s="157"/>
      <c r="C85" s="35"/>
      <c r="D85" s="231" t="s">
        <v>7</v>
      </c>
      <c r="E85" s="34"/>
      <c r="F85" s="33">
        <f t="shared" si="33"/>
        <v>10</v>
      </c>
      <c r="G85" s="33">
        <f t="shared" ref="G85" si="438">SUM(O85:Q85)</f>
        <v>0</v>
      </c>
      <c r="H85" s="33">
        <v>0</v>
      </c>
      <c r="I85" s="33">
        <v>0</v>
      </c>
      <c r="J85" s="33">
        <v>0</v>
      </c>
      <c r="K85" s="33">
        <v>0</v>
      </c>
      <c r="L85" s="33">
        <v>0</v>
      </c>
      <c r="M85" s="33">
        <v>0</v>
      </c>
      <c r="N85" s="281" t="s">
        <v>562</v>
      </c>
      <c r="O85" s="33">
        <v>0</v>
      </c>
      <c r="P85" s="33">
        <v>0</v>
      </c>
      <c r="Q85" s="33">
        <v>0</v>
      </c>
      <c r="R85" s="33">
        <v>10</v>
      </c>
      <c r="S85" s="33">
        <v>0</v>
      </c>
      <c r="T85" s="46"/>
      <c r="U85" s="150"/>
    </row>
    <row r="86" spans="1:21" ht="12" customHeight="1" x14ac:dyDescent="0.2">
      <c r="A86" s="157"/>
      <c r="B86" s="157"/>
      <c r="C86" s="32"/>
      <c r="D86" s="232"/>
      <c r="E86" s="31"/>
      <c r="F86" s="36">
        <f t="shared" si="33"/>
        <v>1</v>
      </c>
      <c r="G86" s="29">
        <f t="shared" ref="G86" si="439">IF(G85=0,0,G85/$F85)</f>
        <v>0</v>
      </c>
      <c r="H86" s="29">
        <f t="shared" ref="H86" si="440">IF(H85=0,0,H85/$G85)</f>
        <v>0</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0</v>
      </c>
      <c r="P86" s="29">
        <f t="shared" ref="P86" si="447">IF(P85=0,0,P85/$G85)</f>
        <v>0</v>
      </c>
      <c r="Q86" s="29">
        <f t="shared" ref="Q86" si="448">IF(Q85=0,0,Q85/$G85)</f>
        <v>0</v>
      </c>
      <c r="R86" s="29">
        <f t="shared" ref="R86" si="449">IF(R85=0,0,R85/$F85)</f>
        <v>1</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0</v>
      </c>
      <c r="H87" s="33">
        <v>0</v>
      </c>
      <c r="I87" s="33">
        <v>0</v>
      </c>
      <c r="J87" s="33">
        <v>0</v>
      </c>
      <c r="K87" s="33">
        <v>0</v>
      </c>
      <c r="L87" s="33">
        <v>0</v>
      </c>
      <c r="M87" s="33">
        <v>0</v>
      </c>
      <c r="N87" s="281" t="s">
        <v>562</v>
      </c>
      <c r="O87" s="33">
        <v>0</v>
      </c>
      <c r="P87" s="33">
        <v>0</v>
      </c>
      <c r="Q87" s="33">
        <v>0</v>
      </c>
      <c r="R87" s="33">
        <v>16</v>
      </c>
      <c r="S87" s="33">
        <v>1</v>
      </c>
      <c r="T87" s="46"/>
      <c r="U87" s="150"/>
    </row>
    <row r="88" spans="1:21" ht="13.5" customHeight="1" x14ac:dyDescent="0.2">
      <c r="A88" s="157"/>
      <c r="B88" s="157"/>
      <c r="C88" s="32"/>
      <c r="D88" s="232"/>
      <c r="E88" s="31"/>
      <c r="F88" s="36">
        <f t="shared" si="451"/>
        <v>1</v>
      </c>
      <c r="G88" s="29">
        <f t="shared" ref="G88" si="453">IF(G87=0,0,G87/$F87)</f>
        <v>0</v>
      </c>
      <c r="H88" s="29">
        <f t="shared" ref="H88" si="454">IF(H87=0,0,H87/$G87)</f>
        <v>0</v>
      </c>
      <c r="I88" s="29">
        <f t="shared" ref="I88" si="455">IF(I87=0,0,I87/$G87)</f>
        <v>0</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0</v>
      </c>
      <c r="P88" s="29">
        <f t="shared" ref="P88" si="461">IF(P87=0,0,P87/$G87)</f>
        <v>0</v>
      </c>
      <c r="Q88" s="29">
        <f t="shared" ref="Q88" si="462">IF(Q87=0,0,Q87/$G87)</f>
        <v>0</v>
      </c>
      <c r="R88" s="29">
        <f t="shared" ref="R88" si="463">IF(R87=0,0,R87/$F87)</f>
        <v>0.94117647058823528</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1</v>
      </c>
      <c r="H89" s="33">
        <v>0</v>
      </c>
      <c r="I89" s="33">
        <v>0</v>
      </c>
      <c r="J89" s="33">
        <v>0</v>
      </c>
      <c r="K89" s="33">
        <v>0</v>
      </c>
      <c r="L89" s="33">
        <v>0</v>
      </c>
      <c r="M89" s="33">
        <v>1</v>
      </c>
      <c r="N89" s="281" t="s">
        <v>562</v>
      </c>
      <c r="O89" s="33">
        <v>0</v>
      </c>
      <c r="P89" s="33">
        <v>1</v>
      </c>
      <c r="Q89" s="33">
        <v>0</v>
      </c>
      <c r="R89" s="33">
        <v>35</v>
      </c>
      <c r="S89" s="33">
        <v>5</v>
      </c>
      <c r="T89" s="46"/>
      <c r="U89" s="150"/>
    </row>
    <row r="90" spans="1:21" ht="12" customHeight="1" x14ac:dyDescent="0.2">
      <c r="A90" s="157"/>
      <c r="B90" s="157"/>
      <c r="C90" s="32"/>
      <c r="D90" s="232"/>
      <c r="E90" s="31"/>
      <c r="F90" s="36">
        <f t="shared" si="451"/>
        <v>1</v>
      </c>
      <c r="G90" s="29">
        <f t="shared" ref="G90" si="466">IF(G89=0,0,G89/$F89)</f>
        <v>2.4390243902439025E-2</v>
      </c>
      <c r="H90" s="29">
        <f t="shared" ref="H90" si="467">IF(H89=0,0,H89/$G89)</f>
        <v>0</v>
      </c>
      <c r="I90" s="29">
        <f t="shared" ref="I90" si="468">IF(I89=0,0,I89/$G89)</f>
        <v>0</v>
      </c>
      <c r="J90" s="29">
        <f t="shared" ref="J90" si="469">IF(J89=0,0,J89/$G89)</f>
        <v>0</v>
      </c>
      <c r="K90" s="29">
        <f t="shared" ref="K90" si="470">IF(K89=0,0,K89/$G89)</f>
        <v>0</v>
      </c>
      <c r="L90" s="29">
        <f t="shared" ref="L90" si="471">IF(L89=0,0,L89/$G89)</f>
        <v>0</v>
      </c>
      <c r="M90" s="29">
        <f t="shared" ref="M90" si="472">IF(M89=0,0,M89/$G89)</f>
        <v>1</v>
      </c>
      <c r="N90" s="228"/>
      <c r="O90" s="29">
        <f t="shared" ref="O90" si="473">IF(O89=0,0,O89/$G89)</f>
        <v>0</v>
      </c>
      <c r="P90" s="29">
        <f t="shared" ref="P90" si="474">IF(P89=0,0,P89/$G89)</f>
        <v>1</v>
      </c>
      <c r="Q90" s="29">
        <f t="shared" ref="Q90" si="475">IF(Q89=0,0,Q89/$G89)</f>
        <v>0</v>
      </c>
      <c r="R90" s="29">
        <f t="shared" ref="R90" si="476">IF(R89=0,0,R89/$F89)</f>
        <v>0.85365853658536583</v>
      </c>
      <c r="S90" s="29">
        <f t="shared" ref="S90" si="477">IF(S89=0,0,S89/$F89)</f>
        <v>0.12195121951219512</v>
      </c>
      <c r="T90" s="39"/>
      <c r="U90"/>
    </row>
    <row r="91" spans="1:21" ht="12" customHeight="1" x14ac:dyDescent="0.2">
      <c r="A91" s="157"/>
      <c r="B91" s="157"/>
      <c r="C91" s="35"/>
      <c r="D91" s="231" t="s">
        <v>4</v>
      </c>
      <c r="E91" s="34"/>
      <c r="F91" s="33">
        <f t="shared" si="451"/>
        <v>23</v>
      </c>
      <c r="G91" s="33">
        <f t="shared" ref="G91" si="478">SUM(O91:Q91)</f>
        <v>0</v>
      </c>
      <c r="H91" s="33">
        <v>0</v>
      </c>
      <c r="I91" s="33">
        <v>0</v>
      </c>
      <c r="J91" s="33">
        <v>0</v>
      </c>
      <c r="K91" s="33">
        <v>0</v>
      </c>
      <c r="L91" s="33">
        <v>0</v>
      </c>
      <c r="M91" s="33">
        <v>0</v>
      </c>
      <c r="N91" s="281" t="s">
        <v>562</v>
      </c>
      <c r="O91" s="33">
        <v>0</v>
      </c>
      <c r="P91" s="33">
        <v>0</v>
      </c>
      <c r="Q91" s="33">
        <v>0</v>
      </c>
      <c r="R91" s="33">
        <v>22</v>
      </c>
      <c r="S91" s="33">
        <v>1</v>
      </c>
      <c r="T91" s="46"/>
      <c r="U91" s="150"/>
    </row>
    <row r="92" spans="1:21" ht="12" customHeight="1" x14ac:dyDescent="0.2">
      <c r="A92" s="157"/>
      <c r="B92" s="157"/>
      <c r="C92" s="32"/>
      <c r="D92" s="232"/>
      <c r="E92" s="31"/>
      <c r="F92" s="36">
        <f t="shared" si="451"/>
        <v>1</v>
      </c>
      <c r="G92" s="29">
        <f t="shared" ref="G92" si="479">IF(G91=0,0,G91/$F91)</f>
        <v>0</v>
      </c>
      <c r="H92" s="29">
        <f t="shared" ref="H92" si="480">IF(H91=0,0,H91/$G91)</f>
        <v>0</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0</v>
      </c>
      <c r="P92" s="29">
        <f t="shared" ref="P92" si="487">IF(P91=0,0,P91/$G91)</f>
        <v>0</v>
      </c>
      <c r="Q92" s="29">
        <f t="shared" ref="Q92" si="488">IF(Q91=0,0,Q91/$G91)</f>
        <v>0</v>
      </c>
      <c r="R92" s="29">
        <f t="shared" ref="R92" si="489">IF(R91=0,0,R91/$F91)</f>
        <v>0.95652173913043481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0</v>
      </c>
      <c r="H93" s="33">
        <v>0</v>
      </c>
      <c r="I93" s="33">
        <v>0</v>
      </c>
      <c r="J93" s="33">
        <v>0</v>
      </c>
      <c r="K93" s="33">
        <v>0</v>
      </c>
      <c r="L93" s="33">
        <v>0</v>
      </c>
      <c r="M93" s="33">
        <v>0</v>
      </c>
      <c r="N93" s="281" t="s">
        <v>562</v>
      </c>
      <c r="O93" s="33">
        <v>0</v>
      </c>
      <c r="P93" s="33">
        <v>0</v>
      </c>
      <c r="Q93" s="33">
        <v>0</v>
      </c>
      <c r="R93" s="33">
        <v>20</v>
      </c>
      <c r="S93" s="33">
        <v>4</v>
      </c>
      <c r="T93" s="46"/>
      <c r="U93" s="150"/>
    </row>
    <row r="94" spans="1:21" ht="12" customHeight="1" x14ac:dyDescent="0.2">
      <c r="A94" s="157"/>
      <c r="B94" s="157"/>
      <c r="C94" s="32"/>
      <c r="D94" s="232"/>
      <c r="E94" s="31"/>
      <c r="F94" s="36">
        <f t="shared" si="451"/>
        <v>1</v>
      </c>
      <c r="G94" s="29">
        <f t="shared" ref="G94" si="492">IF(G93=0,0,G93/$F93)</f>
        <v>0</v>
      </c>
      <c r="H94" s="29">
        <f t="shared" ref="H94" si="493">IF(H93=0,0,H93/$G93)</f>
        <v>0</v>
      </c>
      <c r="I94" s="29">
        <f t="shared" ref="I94" si="494">IF(I93=0,0,I93/$G93)</f>
        <v>0</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0</v>
      </c>
      <c r="P94" s="29">
        <f t="shared" ref="P94" si="500">IF(P93=0,0,P93/$G93)</f>
        <v>0</v>
      </c>
      <c r="Q94" s="29">
        <f t="shared" ref="Q94" si="501">IF(Q93=0,0,Q93/$G93)</f>
        <v>0</v>
      </c>
      <c r="R94" s="29">
        <f t="shared" ref="R94" si="502">IF(R93=0,0,R93/$F93)</f>
        <v>0.83333333333333337</v>
      </c>
      <c r="S94" s="29">
        <f t="shared" ref="S94" si="503">IF(S93=0,0,S93/$F93)</f>
        <v>0.16666666666666666</v>
      </c>
      <c r="T94" s="39"/>
      <c r="U94"/>
    </row>
    <row r="95" spans="1:21" ht="12" customHeight="1" x14ac:dyDescent="0.2">
      <c r="A95" s="157"/>
      <c r="B95" s="157"/>
      <c r="C95" s="35"/>
      <c r="D95" s="231" t="s">
        <v>2</v>
      </c>
      <c r="E95" s="34"/>
      <c r="F95" s="33">
        <f t="shared" si="451"/>
        <v>159</v>
      </c>
      <c r="G95" s="33">
        <f t="shared" ref="G95" si="504">SUM(O95:Q95)</f>
        <v>2</v>
      </c>
      <c r="H95" s="33">
        <v>2</v>
      </c>
      <c r="I95" s="33">
        <v>0</v>
      </c>
      <c r="J95" s="33">
        <v>0</v>
      </c>
      <c r="K95" s="33">
        <v>0</v>
      </c>
      <c r="L95" s="33">
        <v>0</v>
      </c>
      <c r="M95" s="33">
        <v>0</v>
      </c>
      <c r="N95" s="281">
        <v>5</v>
      </c>
      <c r="O95" s="33">
        <v>2</v>
      </c>
      <c r="P95" s="33">
        <v>0</v>
      </c>
      <c r="Q95" s="33">
        <v>0</v>
      </c>
      <c r="R95" s="33">
        <v>150</v>
      </c>
      <c r="S95" s="33">
        <v>7</v>
      </c>
      <c r="T95" s="46"/>
      <c r="U95" s="150"/>
    </row>
    <row r="96" spans="1:21" ht="12" customHeight="1" x14ac:dyDescent="0.2">
      <c r="A96" s="157"/>
      <c r="B96" s="157"/>
      <c r="C96" s="32"/>
      <c r="D96" s="232"/>
      <c r="E96" s="31"/>
      <c r="F96" s="36">
        <f t="shared" si="451"/>
        <v>1</v>
      </c>
      <c r="G96" s="29">
        <f t="shared" ref="G96" si="505">IF(G95=0,0,G95/$F95)</f>
        <v>1.2578616352201259E-2</v>
      </c>
      <c r="H96" s="29">
        <f t="shared" ref="H96" si="506">IF(H95=0,0,H95/$G95)</f>
        <v>1</v>
      </c>
      <c r="I96" s="29">
        <f t="shared" ref="I96" si="507">IF(I95=0,0,I95/$G95)</f>
        <v>0</v>
      </c>
      <c r="J96" s="29">
        <f t="shared" ref="J96" si="508">IF(J95=0,0,J95/$G95)</f>
        <v>0</v>
      </c>
      <c r="K96" s="29">
        <f t="shared" ref="K96" si="509">IF(K95=0,0,K95/$G95)</f>
        <v>0</v>
      </c>
      <c r="L96" s="29">
        <f t="shared" ref="L96" si="510">IF(L95=0,0,L95/$G95)</f>
        <v>0</v>
      </c>
      <c r="M96" s="29">
        <f t="shared" ref="M96" si="511">IF(M95=0,0,M95/$G95)</f>
        <v>0</v>
      </c>
      <c r="N96" s="228"/>
      <c r="O96" s="29">
        <f t="shared" ref="O96" si="512">IF(O95=0,0,O95/$G95)</f>
        <v>1</v>
      </c>
      <c r="P96" s="29">
        <f t="shared" ref="P96" si="513">IF(P95=0,0,P95/$G95)</f>
        <v>0</v>
      </c>
      <c r="Q96" s="29">
        <f t="shared" ref="Q96" si="514">IF(Q95=0,0,Q95/$G95)</f>
        <v>0</v>
      </c>
      <c r="R96" s="29">
        <f t="shared" ref="R96" si="515">IF(R95=0,0,R95/$F95)</f>
        <v>0.94339622641509435</v>
      </c>
      <c r="S96" s="29">
        <f t="shared" ref="S96" si="516">IF(S95=0,0,S95/$F95)</f>
        <v>4.40251572327044E-2</v>
      </c>
      <c r="T96" s="39"/>
      <c r="U96"/>
    </row>
    <row r="97" spans="1:21" ht="12" customHeight="1" x14ac:dyDescent="0.2">
      <c r="A97" s="157"/>
      <c r="B97" s="157"/>
      <c r="C97" s="35"/>
      <c r="D97" s="231" t="s">
        <v>1</v>
      </c>
      <c r="E97" s="34"/>
      <c r="F97" s="33">
        <f t="shared" si="451"/>
        <v>21</v>
      </c>
      <c r="G97" s="33">
        <f t="shared" ref="G97" si="517">SUM(O97:Q97)</f>
        <v>4</v>
      </c>
      <c r="H97" s="33">
        <v>0</v>
      </c>
      <c r="I97" s="33">
        <v>1</v>
      </c>
      <c r="J97" s="33">
        <v>0</v>
      </c>
      <c r="K97" s="33">
        <v>0</v>
      </c>
      <c r="L97" s="33">
        <v>2</v>
      </c>
      <c r="M97" s="33">
        <v>1</v>
      </c>
      <c r="N97" s="281">
        <v>66.333333333333329</v>
      </c>
      <c r="O97" s="33">
        <v>4</v>
      </c>
      <c r="P97" s="33">
        <v>0</v>
      </c>
      <c r="Q97" s="33">
        <v>0</v>
      </c>
      <c r="R97" s="33">
        <v>16</v>
      </c>
      <c r="S97" s="33">
        <v>1</v>
      </c>
      <c r="T97" s="46"/>
      <c r="U97" s="150"/>
    </row>
    <row r="98" spans="1:21" ht="12" customHeight="1" x14ac:dyDescent="0.2">
      <c r="A98" s="157"/>
      <c r="B98" s="157"/>
      <c r="C98" s="32"/>
      <c r="D98" s="232"/>
      <c r="E98" s="31"/>
      <c r="F98" s="36">
        <f t="shared" si="451"/>
        <v>1</v>
      </c>
      <c r="G98" s="29">
        <f t="shared" ref="G98" si="518">IF(G97=0,0,G97/$F97)</f>
        <v>0.19047619047619047</v>
      </c>
      <c r="H98" s="29">
        <f t="shared" ref="H98" si="519">IF(H97=0,0,H97/$G97)</f>
        <v>0</v>
      </c>
      <c r="I98" s="29">
        <f t="shared" ref="I98" si="520">IF(I97=0,0,I97/$G97)</f>
        <v>0.25</v>
      </c>
      <c r="J98" s="29">
        <f t="shared" ref="J98" si="521">IF(J97=0,0,J97/$G97)</f>
        <v>0</v>
      </c>
      <c r="K98" s="29">
        <f t="shared" ref="K98" si="522">IF(K97=0,0,K97/$G97)</f>
        <v>0</v>
      </c>
      <c r="L98" s="29">
        <f t="shared" ref="L98" si="523">IF(L97=0,0,L97/$G97)</f>
        <v>0.5</v>
      </c>
      <c r="M98" s="29">
        <f t="shared" ref="M98" si="524">IF(M97=0,0,M97/$G97)</f>
        <v>0.25</v>
      </c>
      <c r="N98" s="228"/>
      <c r="O98" s="29">
        <f t="shared" ref="O98" si="525">IF(O97=0,0,O97/$G97)</f>
        <v>1</v>
      </c>
      <c r="P98" s="29">
        <f t="shared" ref="P98" si="526">IF(P97=0,0,P97/$G97)</f>
        <v>0</v>
      </c>
      <c r="Q98" s="29">
        <f t="shared" ref="Q98" si="527">IF(Q97=0,0,Q97/$G97)</f>
        <v>0</v>
      </c>
      <c r="R98" s="29">
        <f t="shared" ref="R98" si="528">IF(R97=0,0,R97/$F97)</f>
        <v>0.76190476190476186</v>
      </c>
      <c r="S98" s="29">
        <f t="shared" ref="S98" si="529">IF(S97=0,0,S97/$F97)</f>
        <v>4.7619047619047616E-2</v>
      </c>
      <c r="T98" s="39"/>
      <c r="U98"/>
    </row>
    <row r="99" spans="1:21" ht="12.75" customHeight="1" x14ac:dyDescent="0.2">
      <c r="A99" s="157"/>
      <c r="B99" s="157"/>
      <c r="C99" s="35"/>
      <c r="D99" s="231" t="s">
        <v>0</v>
      </c>
      <c r="E99" s="34"/>
      <c r="F99" s="33">
        <f t="shared" si="451"/>
        <v>61</v>
      </c>
      <c r="G99" s="33">
        <f t="shared" ref="G99" si="530">SUM(O99:Q99)</f>
        <v>3</v>
      </c>
      <c r="H99" s="33">
        <v>2</v>
      </c>
      <c r="I99" s="33">
        <v>0</v>
      </c>
      <c r="J99" s="33">
        <v>0</v>
      </c>
      <c r="K99" s="33">
        <v>0</v>
      </c>
      <c r="L99" s="33">
        <v>1</v>
      </c>
      <c r="M99" s="33">
        <v>0</v>
      </c>
      <c r="N99" s="281">
        <v>15.333333333333334</v>
      </c>
      <c r="O99" s="33">
        <v>1</v>
      </c>
      <c r="P99" s="33">
        <v>1</v>
      </c>
      <c r="Q99" s="33">
        <v>1</v>
      </c>
      <c r="R99" s="33">
        <v>58</v>
      </c>
      <c r="S99" s="33">
        <v>0</v>
      </c>
      <c r="T99" s="46"/>
      <c r="U99" s="150"/>
    </row>
    <row r="100" spans="1:21" ht="12.75" customHeight="1" x14ac:dyDescent="0.2">
      <c r="A100" s="158"/>
      <c r="B100" s="158"/>
      <c r="C100" s="32"/>
      <c r="D100" s="232"/>
      <c r="E100" s="31"/>
      <c r="F100" s="30">
        <f t="shared" si="451"/>
        <v>1</v>
      </c>
      <c r="G100" s="29">
        <f t="shared" ref="G100" si="531">IF(G99=0,0,G99/$F99)</f>
        <v>4.9180327868852458E-2</v>
      </c>
      <c r="H100" s="29">
        <f t="shared" ref="H100" si="532">IF(H99=0,0,H99/$G99)</f>
        <v>0.66666666666666663</v>
      </c>
      <c r="I100" s="29">
        <f t="shared" ref="I100" si="533">IF(I99=0,0,I99/$G99)</f>
        <v>0</v>
      </c>
      <c r="J100" s="29">
        <f t="shared" ref="J100" si="534">IF(J99=0,0,J99/$G99)</f>
        <v>0</v>
      </c>
      <c r="K100" s="29">
        <f t="shared" ref="K100" si="535">IF(K99=0,0,K99/$G99)</f>
        <v>0</v>
      </c>
      <c r="L100" s="29">
        <f t="shared" ref="L100" si="536">IF(L99=0,0,L99/$G99)</f>
        <v>0.33333333333333331</v>
      </c>
      <c r="M100" s="29">
        <f t="shared" ref="M100" si="537">IF(M99=0,0,M99/$G99)</f>
        <v>0</v>
      </c>
      <c r="N100" s="228"/>
      <c r="O100" s="29">
        <f t="shared" ref="O100" si="538">IF(O99=0,0,O99/$G99)</f>
        <v>0.33333333333333331</v>
      </c>
      <c r="P100" s="29">
        <f t="shared" ref="P100" si="539">IF(P99=0,0,P99/$G99)</f>
        <v>0.33333333333333331</v>
      </c>
      <c r="Q100" s="29">
        <f t="shared" ref="Q100" si="540">IF(Q99=0,0,Q99/$G99)</f>
        <v>0.33333333333333331</v>
      </c>
      <c r="R100" s="29">
        <f t="shared" ref="R100" si="541">IF(R99=0,0,R99/$F99)</f>
        <v>0.95081967213114749</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631</v>
      </c>
    </row>
    <row r="2" spans="1:21" ht="18.75" customHeight="1" x14ac:dyDescent="0.2">
      <c r="A2" s="120" t="s">
        <v>513</v>
      </c>
      <c r="Q2" s="38"/>
      <c r="S2" s="38" t="s">
        <v>453</v>
      </c>
    </row>
    <row r="3" spans="1:21"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1"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165</v>
      </c>
      <c r="H7" s="33">
        <f>SUM(H9,H11,H13,H15,H17)</f>
        <v>118</v>
      </c>
      <c r="I7" s="33">
        <f>SUM(I9,I11,I13,I15,I17)</f>
        <v>28</v>
      </c>
      <c r="J7" s="33">
        <f t="shared" ref="J7:L7" si="0">SUM(J9,J11,J13,J15,J17)</f>
        <v>4</v>
      </c>
      <c r="K7" s="33">
        <f t="shared" si="0"/>
        <v>1</v>
      </c>
      <c r="L7" s="33">
        <f t="shared" si="0"/>
        <v>6</v>
      </c>
      <c r="M7" s="33">
        <f>SUM(M9,M11,M13,M15,M17)</f>
        <v>8</v>
      </c>
      <c r="N7" s="281">
        <v>6.7006369426751595</v>
      </c>
      <c r="O7" s="33">
        <f t="shared" ref="O7:Q7" si="1">SUM(O9,O11,O13,O15,O17)</f>
        <v>159</v>
      </c>
      <c r="P7" s="33">
        <f t="shared" si="1"/>
        <v>3</v>
      </c>
      <c r="Q7" s="33">
        <f t="shared" si="1"/>
        <v>3</v>
      </c>
      <c r="R7" s="33">
        <f t="shared" ref="R7:S7" si="2">SUM(R9,R11,R13,R15,R17)</f>
        <v>717</v>
      </c>
      <c r="S7" s="33">
        <f t="shared" si="2"/>
        <v>38</v>
      </c>
      <c r="T7" s="46"/>
      <c r="U7" s="149"/>
    </row>
    <row r="8" spans="1:21" ht="12" customHeight="1" x14ac:dyDescent="0.2">
      <c r="A8" s="173"/>
      <c r="B8" s="174"/>
      <c r="C8" s="174"/>
      <c r="D8" s="174"/>
      <c r="E8" s="175"/>
      <c r="F8" s="36">
        <f>SUM(G8,R8,S8)</f>
        <v>1</v>
      </c>
      <c r="G8" s="29">
        <f>IF(G7=0,0,G7/$F7)</f>
        <v>0.17934782608695651</v>
      </c>
      <c r="H8" s="29">
        <f t="shared" ref="H8:M8" si="3">IF(H7=0,0,H7/$G7)</f>
        <v>0.7151515151515152</v>
      </c>
      <c r="I8" s="29">
        <f t="shared" si="3"/>
        <v>0.16969696969696971</v>
      </c>
      <c r="J8" s="29">
        <f t="shared" si="3"/>
        <v>2.4242424242424242E-2</v>
      </c>
      <c r="K8" s="29">
        <f t="shared" si="3"/>
        <v>6.0606060606060606E-3</v>
      </c>
      <c r="L8" s="29">
        <f t="shared" si="3"/>
        <v>3.6363636363636362E-2</v>
      </c>
      <c r="M8" s="29">
        <f t="shared" si="3"/>
        <v>4.8484848484848485E-2</v>
      </c>
      <c r="N8" s="228"/>
      <c r="O8" s="29">
        <f>IF(O7=0,0,O7/$G7)</f>
        <v>0.96363636363636362</v>
      </c>
      <c r="P8" s="29">
        <f>IF(P7=0,0,P7/$G7)</f>
        <v>1.8181818181818181E-2</v>
      </c>
      <c r="Q8" s="29">
        <f t="shared" ref="Q8" si="4">IF(Q7=0,0,Q7/$G7)</f>
        <v>1.8181818181818181E-2</v>
      </c>
      <c r="R8" s="29">
        <f>IF(R7=0,0,R7/$F7)</f>
        <v>0.77934782608695652</v>
      </c>
      <c r="S8" s="29">
        <f>IF(S7=0,0,S7/$F7)</f>
        <v>4.1304347826086954E-2</v>
      </c>
      <c r="T8" s="39"/>
      <c r="U8"/>
    </row>
    <row r="9" spans="1:21" ht="12" customHeight="1" x14ac:dyDescent="0.2">
      <c r="A9" s="159" t="s">
        <v>48</v>
      </c>
      <c r="B9" s="242" t="s">
        <v>47</v>
      </c>
      <c r="C9" s="243"/>
      <c r="D9" s="243"/>
      <c r="E9" s="244"/>
      <c r="F9" s="33">
        <f>SUM(G9,R9,S9)</f>
        <v>262</v>
      </c>
      <c r="G9" s="33">
        <f>SUM(O9:Q9)</f>
        <v>9</v>
      </c>
      <c r="H9" s="33">
        <v>6</v>
      </c>
      <c r="I9" s="33">
        <v>1</v>
      </c>
      <c r="J9" s="33">
        <v>0</v>
      </c>
      <c r="K9" s="33">
        <v>0</v>
      </c>
      <c r="L9" s="33">
        <v>0</v>
      </c>
      <c r="M9" s="33">
        <v>2</v>
      </c>
      <c r="N9" s="281">
        <v>4.4285714285714288</v>
      </c>
      <c r="O9" s="33">
        <v>9</v>
      </c>
      <c r="P9" s="33">
        <v>0</v>
      </c>
      <c r="Q9" s="33">
        <v>0</v>
      </c>
      <c r="R9" s="33">
        <v>238</v>
      </c>
      <c r="S9" s="33">
        <v>15</v>
      </c>
      <c r="T9" s="46"/>
      <c r="U9" s="150"/>
    </row>
    <row r="10" spans="1:21" ht="12" customHeight="1" x14ac:dyDescent="0.2">
      <c r="A10" s="160"/>
      <c r="B10" s="245"/>
      <c r="C10" s="246"/>
      <c r="D10" s="246"/>
      <c r="E10" s="247"/>
      <c r="F10" s="36">
        <f>SUM(G10,R10,S10)</f>
        <v>1</v>
      </c>
      <c r="G10" s="29">
        <f>IF(G9=0,0,G9/$F9)</f>
        <v>3.4351145038167941E-2</v>
      </c>
      <c r="H10" s="29">
        <f t="shared" ref="H10:O10" si="5">IF(H9=0,0,H9/$G9)</f>
        <v>0.66666666666666663</v>
      </c>
      <c r="I10" s="29">
        <f t="shared" si="5"/>
        <v>0.1111111111111111</v>
      </c>
      <c r="J10" s="29">
        <f t="shared" si="5"/>
        <v>0</v>
      </c>
      <c r="K10" s="29">
        <f t="shared" si="5"/>
        <v>0</v>
      </c>
      <c r="L10" s="29">
        <f t="shared" si="5"/>
        <v>0</v>
      </c>
      <c r="M10" s="29">
        <f t="shared" si="5"/>
        <v>0.22222222222222221</v>
      </c>
      <c r="N10" s="228"/>
      <c r="O10" s="29">
        <f t="shared" si="5"/>
        <v>1</v>
      </c>
      <c r="P10" s="29">
        <f t="shared" ref="P10:Q10" si="6">IF(P9=0,0,P9/$G9)</f>
        <v>0</v>
      </c>
      <c r="Q10" s="29">
        <f t="shared" si="6"/>
        <v>0</v>
      </c>
      <c r="R10" s="29">
        <f>IF(R9=0,0,R9/$F9)</f>
        <v>0.90839694656488545</v>
      </c>
      <c r="S10" s="29">
        <f>IF(S9=0,0,S9/$F9)</f>
        <v>5.7251908396946563E-2</v>
      </c>
      <c r="T10" s="39"/>
      <c r="U10"/>
    </row>
    <row r="11" spans="1:21" ht="12" customHeight="1" x14ac:dyDescent="0.2">
      <c r="A11" s="160"/>
      <c r="B11" s="242" t="s">
        <v>46</v>
      </c>
      <c r="C11" s="243"/>
      <c r="D11" s="243"/>
      <c r="E11" s="244"/>
      <c r="F11" s="33">
        <f t="shared" ref="F11:F22" si="7">SUM(G11,R11,S11)</f>
        <v>136</v>
      </c>
      <c r="G11" s="33">
        <f t="shared" ref="G11" si="8">SUM(O11:Q11)</f>
        <v>13</v>
      </c>
      <c r="H11" s="33">
        <v>8</v>
      </c>
      <c r="I11" s="33">
        <v>3</v>
      </c>
      <c r="J11" s="33">
        <v>0</v>
      </c>
      <c r="K11" s="33">
        <v>0</v>
      </c>
      <c r="L11" s="33">
        <v>1</v>
      </c>
      <c r="M11" s="33">
        <v>1</v>
      </c>
      <c r="N11" s="281">
        <v>7.333333333333333</v>
      </c>
      <c r="O11" s="33">
        <v>12</v>
      </c>
      <c r="P11" s="33">
        <v>0</v>
      </c>
      <c r="Q11" s="33">
        <v>1</v>
      </c>
      <c r="R11" s="33">
        <v>120</v>
      </c>
      <c r="S11" s="33">
        <v>3</v>
      </c>
      <c r="T11" s="46"/>
      <c r="U11" s="150"/>
    </row>
    <row r="12" spans="1:21" ht="12" customHeight="1" x14ac:dyDescent="0.2">
      <c r="A12" s="160"/>
      <c r="B12" s="245"/>
      <c r="C12" s="246"/>
      <c r="D12" s="246"/>
      <c r="E12" s="247"/>
      <c r="F12" s="36">
        <f t="shared" si="7"/>
        <v>1</v>
      </c>
      <c r="G12" s="29">
        <f t="shared" ref="G12" si="9">IF(G11=0,0,G11/$F11)</f>
        <v>9.5588235294117641E-2</v>
      </c>
      <c r="H12" s="29">
        <f t="shared" ref="H12:Q12" si="10">IF(H11=0,0,H11/$G11)</f>
        <v>0.61538461538461542</v>
      </c>
      <c r="I12" s="29">
        <f t="shared" si="10"/>
        <v>0.23076923076923078</v>
      </c>
      <c r="J12" s="29">
        <f t="shared" si="10"/>
        <v>0</v>
      </c>
      <c r="K12" s="29">
        <f t="shared" si="10"/>
        <v>0</v>
      </c>
      <c r="L12" s="29">
        <f t="shared" si="10"/>
        <v>7.6923076923076927E-2</v>
      </c>
      <c r="M12" s="29">
        <f t="shared" si="10"/>
        <v>7.6923076923076927E-2</v>
      </c>
      <c r="N12" s="228"/>
      <c r="O12" s="29">
        <f t="shared" si="10"/>
        <v>0.92307692307692313</v>
      </c>
      <c r="P12" s="29">
        <f t="shared" si="10"/>
        <v>0</v>
      </c>
      <c r="Q12" s="29">
        <f t="shared" si="10"/>
        <v>7.6923076923076927E-2</v>
      </c>
      <c r="R12" s="29">
        <f t="shared" ref="R12:S12" si="11">IF(R11=0,0,R11/$F11)</f>
        <v>0.88235294117647056</v>
      </c>
      <c r="S12" s="29">
        <f t="shared" si="11"/>
        <v>2.2058823529411766E-2</v>
      </c>
      <c r="T12" s="39"/>
      <c r="U12"/>
    </row>
    <row r="13" spans="1:21" ht="12" customHeight="1" x14ac:dyDescent="0.2">
      <c r="A13" s="160"/>
      <c r="B13" s="242" t="s">
        <v>45</v>
      </c>
      <c r="C13" s="243"/>
      <c r="D13" s="243"/>
      <c r="E13" s="244"/>
      <c r="F13" s="33">
        <f t="shared" si="7"/>
        <v>249</v>
      </c>
      <c r="G13" s="33">
        <f t="shared" ref="G13" si="12">SUM(O13:Q13)</f>
        <v>48</v>
      </c>
      <c r="H13" s="33">
        <v>37</v>
      </c>
      <c r="I13" s="33">
        <v>8</v>
      </c>
      <c r="J13" s="33">
        <v>0</v>
      </c>
      <c r="K13" s="33">
        <v>1</v>
      </c>
      <c r="L13" s="33">
        <v>0</v>
      </c>
      <c r="M13" s="33">
        <v>2</v>
      </c>
      <c r="N13" s="281">
        <v>5.1739130434782608</v>
      </c>
      <c r="O13" s="33">
        <v>46</v>
      </c>
      <c r="P13" s="33">
        <v>2</v>
      </c>
      <c r="Q13" s="33">
        <v>0</v>
      </c>
      <c r="R13" s="33">
        <v>194</v>
      </c>
      <c r="S13" s="33">
        <v>7</v>
      </c>
      <c r="T13" s="46"/>
      <c r="U13" s="154"/>
    </row>
    <row r="14" spans="1:21" ht="12" customHeight="1" x14ac:dyDescent="0.2">
      <c r="A14" s="160"/>
      <c r="B14" s="245"/>
      <c r="C14" s="246"/>
      <c r="D14" s="246"/>
      <c r="E14" s="247"/>
      <c r="F14" s="36">
        <f t="shared" si="7"/>
        <v>1</v>
      </c>
      <c r="G14" s="29">
        <f t="shared" ref="G14" si="13">IF(G13=0,0,G13/$F13)</f>
        <v>0.19277108433734941</v>
      </c>
      <c r="H14" s="29">
        <f t="shared" ref="H14:Q14" si="14">IF(H13=0,0,H13/$G13)</f>
        <v>0.77083333333333337</v>
      </c>
      <c r="I14" s="29">
        <f t="shared" si="14"/>
        <v>0.16666666666666666</v>
      </c>
      <c r="J14" s="29">
        <f t="shared" si="14"/>
        <v>0</v>
      </c>
      <c r="K14" s="29">
        <f t="shared" si="14"/>
        <v>2.0833333333333332E-2</v>
      </c>
      <c r="L14" s="29">
        <f t="shared" si="14"/>
        <v>0</v>
      </c>
      <c r="M14" s="29">
        <f t="shared" si="14"/>
        <v>4.1666666666666664E-2</v>
      </c>
      <c r="N14" s="228"/>
      <c r="O14" s="29">
        <f t="shared" si="14"/>
        <v>0.95833333333333337</v>
      </c>
      <c r="P14" s="29">
        <f t="shared" si="14"/>
        <v>4.1666666666666664E-2</v>
      </c>
      <c r="Q14" s="29">
        <f t="shared" si="14"/>
        <v>0</v>
      </c>
      <c r="R14" s="29">
        <f t="shared" ref="R14:S14" si="15">IF(R13=0,0,R13/$F13)</f>
        <v>0.77911646586345384</v>
      </c>
      <c r="S14" s="29">
        <f t="shared" si="15"/>
        <v>2.8112449799196786E-2</v>
      </c>
      <c r="T14" s="39"/>
      <c r="U14"/>
    </row>
    <row r="15" spans="1:21" ht="12" customHeight="1" x14ac:dyDescent="0.2">
      <c r="A15" s="160"/>
      <c r="B15" s="242" t="s">
        <v>44</v>
      </c>
      <c r="C15" s="243"/>
      <c r="D15" s="243"/>
      <c r="E15" s="244"/>
      <c r="F15" s="33">
        <f t="shared" si="7"/>
        <v>72</v>
      </c>
      <c r="G15" s="33">
        <f t="shared" ref="G15" si="16">SUM(O15:Q15)</f>
        <v>23</v>
      </c>
      <c r="H15" s="33">
        <v>17</v>
      </c>
      <c r="I15" s="33">
        <v>3</v>
      </c>
      <c r="J15" s="33">
        <v>0</v>
      </c>
      <c r="K15" s="33">
        <v>0</v>
      </c>
      <c r="L15" s="33">
        <v>2</v>
      </c>
      <c r="M15" s="33">
        <v>1</v>
      </c>
      <c r="N15" s="281">
        <v>9.3181818181818183</v>
      </c>
      <c r="O15" s="33">
        <v>23</v>
      </c>
      <c r="P15" s="33">
        <v>0</v>
      </c>
      <c r="Q15" s="33">
        <v>0</v>
      </c>
      <c r="R15" s="33">
        <v>48</v>
      </c>
      <c r="S15" s="33">
        <v>1</v>
      </c>
      <c r="T15" s="46"/>
      <c r="U15" s="150"/>
    </row>
    <row r="16" spans="1:21" ht="12" customHeight="1" x14ac:dyDescent="0.2">
      <c r="A16" s="160"/>
      <c r="B16" s="245"/>
      <c r="C16" s="246"/>
      <c r="D16" s="246"/>
      <c r="E16" s="247"/>
      <c r="F16" s="36">
        <f t="shared" si="7"/>
        <v>0.99999999999999989</v>
      </c>
      <c r="G16" s="29">
        <f t="shared" ref="G16" si="17">IF(G15=0,0,G15/$F15)</f>
        <v>0.31944444444444442</v>
      </c>
      <c r="H16" s="29">
        <f t="shared" ref="H16:Q16" si="18">IF(H15=0,0,H15/$G15)</f>
        <v>0.73913043478260865</v>
      </c>
      <c r="I16" s="29">
        <f t="shared" si="18"/>
        <v>0.13043478260869565</v>
      </c>
      <c r="J16" s="29">
        <f t="shared" si="18"/>
        <v>0</v>
      </c>
      <c r="K16" s="29">
        <f t="shared" si="18"/>
        <v>0</v>
      </c>
      <c r="L16" s="29">
        <f t="shared" si="18"/>
        <v>8.6956521739130432E-2</v>
      </c>
      <c r="M16" s="29">
        <f t="shared" si="18"/>
        <v>4.3478260869565216E-2</v>
      </c>
      <c r="N16" s="228"/>
      <c r="O16" s="29">
        <f t="shared" si="18"/>
        <v>1</v>
      </c>
      <c r="P16" s="29">
        <f t="shared" si="18"/>
        <v>0</v>
      </c>
      <c r="Q16" s="29">
        <f t="shared" si="18"/>
        <v>0</v>
      </c>
      <c r="R16" s="29">
        <f t="shared" ref="R16:S16" si="19">IF(R15=0,0,R15/$F15)</f>
        <v>0.66666666666666663</v>
      </c>
      <c r="S16" s="29">
        <f t="shared" si="19"/>
        <v>1.3888888888888888E-2</v>
      </c>
      <c r="T16" s="39"/>
      <c r="U16"/>
    </row>
    <row r="17" spans="1:21" ht="12" customHeight="1" x14ac:dyDescent="0.2">
      <c r="A17" s="160"/>
      <c r="B17" s="242" t="s">
        <v>43</v>
      </c>
      <c r="C17" s="243"/>
      <c r="D17" s="243"/>
      <c r="E17" s="244"/>
      <c r="F17" s="33">
        <f t="shared" si="7"/>
        <v>201</v>
      </c>
      <c r="G17" s="33">
        <f t="shared" ref="G17" si="20">SUM(O17:Q17)</f>
        <v>72</v>
      </c>
      <c r="H17" s="33">
        <v>50</v>
      </c>
      <c r="I17" s="33">
        <v>13</v>
      </c>
      <c r="J17" s="33">
        <v>4</v>
      </c>
      <c r="K17" s="33">
        <v>0</v>
      </c>
      <c r="L17" s="33">
        <v>3</v>
      </c>
      <c r="M17" s="33">
        <v>2</v>
      </c>
      <c r="N17" s="281">
        <v>7</v>
      </c>
      <c r="O17" s="33">
        <v>69</v>
      </c>
      <c r="P17" s="33">
        <v>1</v>
      </c>
      <c r="Q17" s="33">
        <v>2</v>
      </c>
      <c r="R17" s="33">
        <v>117</v>
      </c>
      <c r="S17" s="33">
        <v>12</v>
      </c>
      <c r="T17" s="46"/>
      <c r="U17" s="150"/>
    </row>
    <row r="18" spans="1:21" ht="12" customHeight="1" x14ac:dyDescent="0.2">
      <c r="A18" s="161"/>
      <c r="B18" s="245"/>
      <c r="C18" s="246"/>
      <c r="D18" s="246"/>
      <c r="E18" s="247"/>
      <c r="F18" s="36">
        <f t="shared" si="7"/>
        <v>1</v>
      </c>
      <c r="G18" s="29">
        <f t="shared" ref="G18" si="21">IF(G17=0,0,G17/$F17)</f>
        <v>0.35820895522388058</v>
      </c>
      <c r="H18" s="29">
        <f t="shared" ref="H18:Q18" si="22">IF(H17=0,0,H17/$G17)</f>
        <v>0.69444444444444442</v>
      </c>
      <c r="I18" s="29">
        <f t="shared" si="22"/>
        <v>0.18055555555555555</v>
      </c>
      <c r="J18" s="29">
        <f t="shared" si="22"/>
        <v>5.5555555555555552E-2</v>
      </c>
      <c r="K18" s="29">
        <f t="shared" si="22"/>
        <v>0</v>
      </c>
      <c r="L18" s="29">
        <f t="shared" si="22"/>
        <v>4.1666666666666664E-2</v>
      </c>
      <c r="M18" s="29">
        <f t="shared" si="22"/>
        <v>2.7777777777777776E-2</v>
      </c>
      <c r="N18" s="228"/>
      <c r="O18" s="29">
        <f t="shared" si="22"/>
        <v>0.95833333333333337</v>
      </c>
      <c r="P18" s="29">
        <f t="shared" si="22"/>
        <v>1.3888888888888888E-2</v>
      </c>
      <c r="Q18" s="29">
        <f t="shared" si="22"/>
        <v>2.7777777777777776E-2</v>
      </c>
      <c r="R18" s="29">
        <f t="shared" ref="R18:S18" si="23">IF(R17=0,0,R17/$F17)</f>
        <v>0.58208955223880599</v>
      </c>
      <c r="S18" s="29">
        <f t="shared" si="23"/>
        <v>5.9701492537313432E-2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59</v>
      </c>
      <c r="H19" s="33">
        <f>SUM(H21,H23,H25,H27,H29,H31,H33,H35,H37,H39,H41,H43,H45,H47,H49,H51,H53,H55,H57,H59,H61,H63,H65,H67)</f>
        <v>32</v>
      </c>
      <c r="I19" s="33">
        <f t="shared" ref="I19:M19" si="24">SUM(I21,I23,I25,I27,I29,I31,I33,I35,I37,I39,I41,I43,I45,I47,I49,I51,I53,I55,I57,I59,I61,I63,I65,I67)</f>
        <v>18</v>
      </c>
      <c r="J19" s="33">
        <f t="shared" si="24"/>
        <v>1</v>
      </c>
      <c r="K19" s="33">
        <f t="shared" si="24"/>
        <v>1</v>
      </c>
      <c r="L19" s="33">
        <f t="shared" si="24"/>
        <v>5</v>
      </c>
      <c r="M19" s="33">
        <f t="shared" si="24"/>
        <v>2</v>
      </c>
      <c r="N19" s="281">
        <v>9.8771929824561404</v>
      </c>
      <c r="O19" s="33">
        <f t="shared" ref="O19:S19" si="25">SUM(O21,O23,O25,O27,O29,O31,O33,O35,O37,O39,O41,O43,O45,O47,O49,O51,O53,O55,O57,O59,O61,O63,O65,O67)</f>
        <v>55</v>
      </c>
      <c r="P19" s="33">
        <f t="shared" si="25"/>
        <v>3</v>
      </c>
      <c r="Q19" s="33">
        <f t="shared" si="25"/>
        <v>1</v>
      </c>
      <c r="R19" s="33">
        <f t="shared" si="25"/>
        <v>175</v>
      </c>
      <c r="S19" s="33">
        <f t="shared" si="25"/>
        <v>5</v>
      </c>
      <c r="T19" s="46"/>
      <c r="U19" s="153"/>
    </row>
    <row r="20" spans="1:21" ht="12" customHeight="1" x14ac:dyDescent="0.2">
      <c r="A20" s="157"/>
      <c r="B20" s="157"/>
      <c r="C20" s="32"/>
      <c r="D20" s="232"/>
      <c r="E20" s="31"/>
      <c r="F20" s="36">
        <f t="shared" si="7"/>
        <v>1</v>
      </c>
      <c r="G20" s="29">
        <f t="shared" ref="G20" si="26">IF(G19=0,0,G19/$F19)</f>
        <v>0.24686192468619247</v>
      </c>
      <c r="H20" s="29">
        <f t="shared" ref="H20:Q20" si="27">IF(H19=0,0,H19/$G19)</f>
        <v>0.5423728813559322</v>
      </c>
      <c r="I20" s="29">
        <f t="shared" si="27"/>
        <v>0.30508474576271188</v>
      </c>
      <c r="J20" s="29">
        <f t="shared" si="27"/>
        <v>1.6949152542372881E-2</v>
      </c>
      <c r="K20" s="29">
        <f t="shared" si="27"/>
        <v>1.6949152542372881E-2</v>
      </c>
      <c r="L20" s="29">
        <f t="shared" si="27"/>
        <v>8.4745762711864403E-2</v>
      </c>
      <c r="M20" s="29">
        <f t="shared" si="27"/>
        <v>3.3898305084745763E-2</v>
      </c>
      <c r="N20" s="228"/>
      <c r="O20" s="29">
        <f t="shared" si="27"/>
        <v>0.93220338983050843</v>
      </c>
      <c r="P20" s="29">
        <f t="shared" si="27"/>
        <v>5.0847457627118647E-2</v>
      </c>
      <c r="Q20" s="29">
        <f t="shared" si="27"/>
        <v>1.6949152542372881E-2</v>
      </c>
      <c r="R20" s="29">
        <f t="shared" ref="R20:S20" si="28">IF(R19=0,0,R19/$F19)</f>
        <v>0.73221757322175729</v>
      </c>
      <c r="S20" s="29">
        <f t="shared" si="28"/>
        <v>2.0920502092050208E-2</v>
      </c>
      <c r="T20" s="39"/>
      <c r="U20"/>
    </row>
    <row r="21" spans="1:21" ht="12" customHeight="1" x14ac:dyDescent="0.2">
      <c r="A21" s="157"/>
      <c r="B21" s="157"/>
      <c r="C21" s="35"/>
      <c r="D21" s="231" t="s">
        <v>40</v>
      </c>
      <c r="E21" s="34"/>
      <c r="F21" s="33">
        <f t="shared" si="7"/>
        <v>32</v>
      </c>
      <c r="G21" s="33">
        <f t="shared" ref="G21" si="29">SUM(O21:Q21)</f>
        <v>9</v>
      </c>
      <c r="H21" s="33">
        <v>2</v>
      </c>
      <c r="I21" s="33">
        <v>2</v>
      </c>
      <c r="J21" s="33">
        <v>1</v>
      </c>
      <c r="K21" s="33">
        <v>0</v>
      </c>
      <c r="L21" s="33">
        <v>3</v>
      </c>
      <c r="M21" s="33">
        <v>1</v>
      </c>
      <c r="N21" s="281">
        <v>24.625</v>
      </c>
      <c r="O21" s="33">
        <v>6</v>
      </c>
      <c r="P21" s="33">
        <v>3</v>
      </c>
      <c r="Q21" s="33">
        <v>0</v>
      </c>
      <c r="R21" s="33">
        <v>21</v>
      </c>
      <c r="S21" s="33">
        <v>2</v>
      </c>
      <c r="T21" s="46"/>
      <c r="U21" s="150"/>
    </row>
    <row r="22" spans="1:21" ht="12" customHeight="1" x14ac:dyDescent="0.2">
      <c r="A22" s="157"/>
      <c r="B22" s="157"/>
      <c r="C22" s="32"/>
      <c r="D22" s="232"/>
      <c r="E22" s="31"/>
      <c r="F22" s="36">
        <f t="shared" si="7"/>
        <v>1</v>
      </c>
      <c r="G22" s="29">
        <f t="shared" ref="G22" si="30">IF(G21=0,0,G21/$F21)</f>
        <v>0.28125</v>
      </c>
      <c r="H22" s="29">
        <f t="shared" ref="H22:Q22" si="31">IF(H21=0,0,H21/$G21)</f>
        <v>0.22222222222222221</v>
      </c>
      <c r="I22" s="29">
        <f t="shared" si="31"/>
        <v>0.22222222222222221</v>
      </c>
      <c r="J22" s="29">
        <f t="shared" si="31"/>
        <v>0.1111111111111111</v>
      </c>
      <c r="K22" s="29">
        <f t="shared" si="31"/>
        <v>0</v>
      </c>
      <c r="L22" s="29">
        <f t="shared" si="31"/>
        <v>0.33333333333333331</v>
      </c>
      <c r="M22" s="29">
        <f t="shared" si="31"/>
        <v>0.1111111111111111</v>
      </c>
      <c r="N22" s="228"/>
      <c r="O22" s="29">
        <f t="shared" si="31"/>
        <v>0.66666666666666663</v>
      </c>
      <c r="P22" s="29">
        <f t="shared" si="31"/>
        <v>0.33333333333333331</v>
      </c>
      <c r="Q22" s="29">
        <f t="shared" si="31"/>
        <v>0</v>
      </c>
      <c r="R22" s="29">
        <f t="shared" ref="R22:S22" si="32">IF(R21=0,0,R21/$F21)</f>
        <v>0.65625</v>
      </c>
      <c r="S22" s="29">
        <f t="shared" si="32"/>
        <v>6.25E-2</v>
      </c>
      <c r="T22" s="39"/>
      <c r="U22"/>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1"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1"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1"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2</v>
      </c>
      <c r="H29" s="33">
        <v>1</v>
      </c>
      <c r="I29" s="33">
        <v>1</v>
      </c>
      <c r="J29" s="33">
        <v>0</v>
      </c>
      <c r="K29" s="33">
        <v>0</v>
      </c>
      <c r="L29" s="33">
        <v>0</v>
      </c>
      <c r="M29" s="33">
        <v>0</v>
      </c>
      <c r="N29" s="281">
        <v>5.5</v>
      </c>
      <c r="O29" s="33">
        <v>2</v>
      </c>
      <c r="P29" s="33">
        <v>0</v>
      </c>
      <c r="Q29" s="33">
        <v>0</v>
      </c>
      <c r="R29" s="33">
        <v>4</v>
      </c>
      <c r="S29" s="33">
        <v>0</v>
      </c>
      <c r="T29" s="46"/>
      <c r="U29" s="150"/>
    </row>
    <row r="30" spans="1:21" ht="12" customHeight="1" x14ac:dyDescent="0.2">
      <c r="A30" s="157"/>
      <c r="B30" s="157"/>
      <c r="C30" s="32"/>
      <c r="D30" s="232"/>
      <c r="E30" s="31"/>
      <c r="F30" s="36">
        <f t="shared" si="33"/>
        <v>1</v>
      </c>
      <c r="G30" s="29">
        <f t="shared" ref="G30" si="74">IF(G29=0,0,G29/$F29)</f>
        <v>0.33333333333333331</v>
      </c>
      <c r="H30" s="29">
        <f t="shared" ref="H30" si="75">IF(H29=0,0,H29/$G29)</f>
        <v>0.5</v>
      </c>
      <c r="I30" s="29">
        <f t="shared" ref="I30" si="76">IF(I29=0,0,I29/$G29)</f>
        <v>0.5</v>
      </c>
      <c r="J30" s="29">
        <f t="shared" ref="J30" si="77">IF(J29=0,0,J29/$G29)</f>
        <v>0</v>
      </c>
      <c r="K30" s="29">
        <f t="shared" ref="K30" si="78">IF(K29=0,0,K29/$G29)</f>
        <v>0</v>
      </c>
      <c r="L30" s="29">
        <f t="shared" ref="L30" si="79">IF(L29=0,0,L29/$G29)</f>
        <v>0</v>
      </c>
      <c r="M30" s="29">
        <f t="shared" ref="M30" si="80">IF(M29=0,0,M29/$G29)</f>
        <v>0</v>
      </c>
      <c r="N30" s="228"/>
      <c r="O30" s="29">
        <f t="shared" ref="O30" si="81">IF(O29=0,0,O29/$G29)</f>
        <v>1</v>
      </c>
      <c r="P30" s="29">
        <f t="shared" ref="P30" si="82">IF(P29=0,0,P29/$G29)</f>
        <v>0</v>
      </c>
      <c r="Q30" s="29">
        <f t="shared" ref="Q30" si="83">IF(Q29=0,0,Q29/$G29)</f>
        <v>0</v>
      </c>
      <c r="R30" s="29">
        <f t="shared" ref="R30" si="84">IF(R29=0,0,R29/$F29)</f>
        <v>0.66666666666666663</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1"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1"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3</v>
      </c>
      <c r="H35" s="33">
        <v>2</v>
      </c>
      <c r="I35" s="33">
        <v>0</v>
      </c>
      <c r="J35" s="33">
        <v>0</v>
      </c>
      <c r="K35" s="33">
        <v>1</v>
      </c>
      <c r="L35" s="33">
        <v>0</v>
      </c>
      <c r="M35" s="33">
        <v>0</v>
      </c>
      <c r="N35" s="281">
        <v>10</v>
      </c>
      <c r="O35" s="33">
        <v>3</v>
      </c>
      <c r="P35" s="33">
        <v>0</v>
      </c>
      <c r="Q35" s="33">
        <v>0</v>
      </c>
      <c r="R35" s="33">
        <v>4</v>
      </c>
      <c r="S35" s="33">
        <v>0</v>
      </c>
      <c r="T35" s="46"/>
      <c r="U35" s="150"/>
    </row>
    <row r="36" spans="1:21" ht="12" customHeight="1" x14ac:dyDescent="0.2">
      <c r="A36" s="157"/>
      <c r="B36" s="157"/>
      <c r="C36" s="32"/>
      <c r="D36" s="232"/>
      <c r="E36" s="31"/>
      <c r="F36" s="36">
        <f t="shared" si="33"/>
        <v>1</v>
      </c>
      <c r="G36" s="29">
        <f t="shared" ref="G36" si="113">IF(G35=0,0,G35/$F35)</f>
        <v>0.42857142857142855</v>
      </c>
      <c r="H36" s="29">
        <f t="shared" ref="H36" si="114">IF(H35=0,0,H35/$G35)</f>
        <v>0.66666666666666663</v>
      </c>
      <c r="I36" s="29">
        <f t="shared" ref="I36" si="115">IF(I35=0,0,I35/$G35)</f>
        <v>0</v>
      </c>
      <c r="J36" s="29">
        <f t="shared" ref="J36" si="116">IF(J35=0,0,J35/$G35)</f>
        <v>0</v>
      </c>
      <c r="K36" s="29">
        <f t="shared" ref="K36" si="117">IF(K35=0,0,K35/$G35)</f>
        <v>0.33333333333333331</v>
      </c>
      <c r="L36" s="29">
        <f t="shared" ref="L36" si="118">IF(L35=0,0,L35/$G35)</f>
        <v>0</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0.5714285714285714</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1"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1"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1"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2</v>
      </c>
      <c r="H43" s="33">
        <v>2</v>
      </c>
      <c r="I43" s="33">
        <v>0</v>
      </c>
      <c r="J43" s="33">
        <v>0</v>
      </c>
      <c r="K43" s="33">
        <v>0</v>
      </c>
      <c r="L43" s="33">
        <v>0</v>
      </c>
      <c r="M43" s="33">
        <v>0</v>
      </c>
      <c r="N43" s="281">
        <v>4</v>
      </c>
      <c r="O43" s="33">
        <v>2</v>
      </c>
      <c r="P43" s="33">
        <v>0</v>
      </c>
      <c r="Q43" s="33">
        <v>0</v>
      </c>
      <c r="R43" s="33">
        <v>0</v>
      </c>
      <c r="S43" s="33">
        <v>0</v>
      </c>
      <c r="T43" s="46"/>
      <c r="U43" s="150"/>
    </row>
    <row r="44" spans="1:21" ht="12" customHeight="1" x14ac:dyDescent="0.2">
      <c r="A44" s="157"/>
      <c r="B44" s="157"/>
      <c r="C44" s="32"/>
      <c r="D44" s="232"/>
      <c r="E44" s="31"/>
      <c r="F44" s="36">
        <f t="shared" si="33"/>
        <v>1</v>
      </c>
      <c r="G44" s="29">
        <f t="shared" ref="G44" si="165">IF(G43=0,0,G43/$F43)</f>
        <v>1</v>
      </c>
      <c r="H44" s="29">
        <f t="shared" ref="H44" si="166">IF(H43=0,0,H43/$G43)</f>
        <v>1</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1</v>
      </c>
      <c r="P44" s="29">
        <f t="shared" ref="P44" si="173">IF(P43=0,0,P43/$G43)</f>
        <v>0</v>
      </c>
      <c r="Q44" s="29">
        <f t="shared" ref="Q44" si="174">IF(Q43=0,0,Q43/$G43)</f>
        <v>0</v>
      </c>
      <c r="R44" s="29">
        <f t="shared" ref="R44" si="175">IF(R43=0,0,R43/$F43)</f>
        <v>0</v>
      </c>
      <c r="S44" s="29">
        <f t="shared" ref="S44" si="176">IF(S43=0,0,S43/$F43)</f>
        <v>0</v>
      </c>
      <c r="T44" s="39"/>
      <c r="U44"/>
    </row>
    <row r="45" spans="1:21" ht="12" customHeight="1" x14ac:dyDescent="0.2">
      <c r="A45" s="157"/>
      <c r="B45" s="157"/>
      <c r="C45" s="35"/>
      <c r="D45" s="231" t="s">
        <v>28</v>
      </c>
      <c r="E45" s="34"/>
      <c r="F45" s="33">
        <f t="shared" si="33"/>
        <v>11</v>
      </c>
      <c r="G45" s="33">
        <f t="shared" ref="G45" si="177">SUM(O45:Q45)</f>
        <v>4</v>
      </c>
      <c r="H45" s="33">
        <v>4</v>
      </c>
      <c r="I45" s="33">
        <v>0</v>
      </c>
      <c r="J45" s="33">
        <v>0</v>
      </c>
      <c r="K45" s="33">
        <v>0</v>
      </c>
      <c r="L45" s="33">
        <v>0</v>
      </c>
      <c r="M45" s="33">
        <v>0</v>
      </c>
      <c r="N45" s="281">
        <v>5</v>
      </c>
      <c r="O45" s="33">
        <v>4</v>
      </c>
      <c r="P45" s="33">
        <v>0</v>
      </c>
      <c r="Q45" s="33">
        <v>0</v>
      </c>
      <c r="R45" s="33">
        <v>7</v>
      </c>
      <c r="S45" s="33">
        <v>0</v>
      </c>
      <c r="T45" s="46"/>
      <c r="U45" s="150"/>
    </row>
    <row r="46" spans="1:21" ht="12" customHeight="1" x14ac:dyDescent="0.2">
      <c r="A46" s="157"/>
      <c r="B46" s="157"/>
      <c r="C46" s="32"/>
      <c r="D46" s="232"/>
      <c r="E46" s="31"/>
      <c r="F46" s="36">
        <f t="shared" si="33"/>
        <v>1</v>
      </c>
      <c r="G46" s="29">
        <f t="shared" ref="G46" si="178">IF(G45=0,0,G45/$F45)</f>
        <v>0.36363636363636365</v>
      </c>
      <c r="H46" s="29">
        <f t="shared" ref="H46" si="179">IF(H45=0,0,H45/$G45)</f>
        <v>1</v>
      </c>
      <c r="I46" s="29">
        <f t="shared" ref="I46" si="180">IF(I45=0,0,I45/$G45)</f>
        <v>0</v>
      </c>
      <c r="J46" s="29">
        <f t="shared" ref="J46" si="181">IF(J45=0,0,J45/$G45)</f>
        <v>0</v>
      </c>
      <c r="K46" s="29">
        <f t="shared" ref="K46" si="182">IF(K45=0,0,K45/$G45)</f>
        <v>0</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0.63636363636363635</v>
      </c>
      <c r="S46" s="29">
        <f t="shared" ref="S46" si="189">IF(S45=0,0,S45/$F45)</f>
        <v>0</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1"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2</v>
      </c>
      <c r="H49" s="33">
        <v>1</v>
      </c>
      <c r="I49" s="33">
        <v>1</v>
      </c>
      <c r="J49" s="33">
        <v>0</v>
      </c>
      <c r="K49" s="33">
        <v>0</v>
      </c>
      <c r="L49" s="33">
        <v>0</v>
      </c>
      <c r="M49" s="33">
        <v>0</v>
      </c>
      <c r="N49" s="281">
        <v>5.5</v>
      </c>
      <c r="O49" s="33">
        <v>2</v>
      </c>
      <c r="P49" s="33">
        <v>0</v>
      </c>
      <c r="Q49" s="33">
        <v>0</v>
      </c>
      <c r="R49" s="33">
        <v>3</v>
      </c>
      <c r="S49" s="33">
        <v>0</v>
      </c>
      <c r="T49" s="46"/>
      <c r="U49" s="150"/>
    </row>
    <row r="50" spans="1:21" ht="12" customHeight="1" x14ac:dyDescent="0.2">
      <c r="A50" s="157"/>
      <c r="B50" s="157"/>
      <c r="C50" s="32"/>
      <c r="D50" s="232"/>
      <c r="E50" s="31"/>
      <c r="F50" s="36">
        <f t="shared" si="33"/>
        <v>1</v>
      </c>
      <c r="G50" s="29">
        <f t="shared" ref="G50" si="204">IF(G49=0,0,G49/$F49)</f>
        <v>0.4</v>
      </c>
      <c r="H50" s="29">
        <f t="shared" ref="H50" si="205">IF(H49=0,0,H49/$G49)</f>
        <v>0.5</v>
      </c>
      <c r="I50" s="29">
        <f t="shared" ref="I50" si="206">IF(I49=0,0,I49/$G49)</f>
        <v>0.5</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1</v>
      </c>
      <c r="P50" s="29">
        <f t="shared" ref="P50" si="212">IF(P49=0,0,P49/$G49)</f>
        <v>0</v>
      </c>
      <c r="Q50" s="29">
        <f t="shared" ref="Q50" si="213">IF(Q49=0,0,Q49/$G49)</f>
        <v>0</v>
      </c>
      <c r="R50" s="29">
        <f t="shared" ref="R50" si="214">IF(R49=0,0,R49/$F49)</f>
        <v>0.6</v>
      </c>
      <c r="S50" s="29">
        <f t="shared" ref="S50" si="215">IF(S49=0,0,S49/$F49)</f>
        <v>0</v>
      </c>
      <c r="T50" s="39"/>
      <c r="U50"/>
    </row>
    <row r="51" spans="1:21" ht="12" customHeight="1" x14ac:dyDescent="0.2">
      <c r="A51" s="157"/>
      <c r="B51" s="157"/>
      <c r="C51" s="35"/>
      <c r="D51" s="231" t="s">
        <v>25</v>
      </c>
      <c r="E51" s="34"/>
      <c r="F51" s="33">
        <f t="shared" si="33"/>
        <v>13</v>
      </c>
      <c r="G51" s="33">
        <f t="shared" ref="G51" si="216">SUM(O51:Q51)</f>
        <v>1</v>
      </c>
      <c r="H51" s="33">
        <v>1</v>
      </c>
      <c r="I51" s="33">
        <v>0</v>
      </c>
      <c r="J51" s="33">
        <v>0</v>
      </c>
      <c r="K51" s="33">
        <v>0</v>
      </c>
      <c r="L51" s="33">
        <v>0</v>
      </c>
      <c r="M51" s="33">
        <v>0</v>
      </c>
      <c r="N51" s="281">
        <v>5</v>
      </c>
      <c r="O51" s="33">
        <v>1</v>
      </c>
      <c r="P51" s="33">
        <v>0</v>
      </c>
      <c r="Q51" s="33">
        <v>0</v>
      </c>
      <c r="R51" s="33">
        <v>11</v>
      </c>
      <c r="S51" s="33">
        <v>1</v>
      </c>
      <c r="T51" s="46"/>
      <c r="U51" s="150"/>
    </row>
    <row r="52" spans="1:21" ht="12" customHeight="1" x14ac:dyDescent="0.2">
      <c r="A52" s="157"/>
      <c r="B52" s="157"/>
      <c r="C52" s="32"/>
      <c r="D52" s="232"/>
      <c r="E52" s="31"/>
      <c r="F52" s="36">
        <f t="shared" si="33"/>
        <v>1</v>
      </c>
      <c r="G52" s="29">
        <f t="shared" ref="G52" si="217">IF(G51=0,0,G51/$F51)</f>
        <v>7.6923076923076927E-2</v>
      </c>
      <c r="H52" s="29">
        <f t="shared" ref="H52" si="218">IF(H51=0,0,H51/$G51)</f>
        <v>1</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1</v>
      </c>
      <c r="P52" s="29">
        <f t="shared" ref="P52" si="225">IF(P51=0,0,P51/$G51)</f>
        <v>0</v>
      </c>
      <c r="Q52" s="29">
        <f t="shared" ref="Q52" si="226">IF(Q51=0,0,Q51/$G51)</f>
        <v>0</v>
      </c>
      <c r="R52" s="29">
        <f t="shared" ref="R52" si="227">IF(R51=0,0,R51/$F51)</f>
        <v>0.84615384615384615</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1"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2</v>
      </c>
      <c r="H55" s="33">
        <v>0</v>
      </c>
      <c r="I55" s="33">
        <v>1</v>
      </c>
      <c r="J55" s="33">
        <v>0</v>
      </c>
      <c r="K55" s="33">
        <v>0</v>
      </c>
      <c r="L55" s="33">
        <v>1</v>
      </c>
      <c r="M55" s="33">
        <v>0</v>
      </c>
      <c r="N55" s="281">
        <v>18.5</v>
      </c>
      <c r="O55" s="33">
        <v>2</v>
      </c>
      <c r="P55" s="33">
        <v>0</v>
      </c>
      <c r="Q55" s="33">
        <v>0</v>
      </c>
      <c r="R55" s="33">
        <v>30</v>
      </c>
      <c r="S55" s="33">
        <v>1</v>
      </c>
      <c r="T55" s="46"/>
      <c r="U55" s="150"/>
    </row>
    <row r="56" spans="1:21" ht="12" customHeight="1" x14ac:dyDescent="0.2">
      <c r="A56" s="157"/>
      <c r="B56" s="157"/>
      <c r="C56" s="32"/>
      <c r="D56" s="232"/>
      <c r="E56" s="31"/>
      <c r="F56" s="36">
        <f t="shared" si="33"/>
        <v>1</v>
      </c>
      <c r="G56" s="29">
        <f t="shared" ref="G56" si="243">IF(G55=0,0,G55/$F55)</f>
        <v>6.0606060606060608E-2</v>
      </c>
      <c r="H56" s="29">
        <f t="shared" ref="H56" si="244">IF(H55=0,0,H55/$G55)</f>
        <v>0</v>
      </c>
      <c r="I56" s="29">
        <f t="shared" ref="I56" si="245">IF(I55=0,0,I55/$G55)</f>
        <v>0.5</v>
      </c>
      <c r="J56" s="29">
        <f t="shared" ref="J56" si="246">IF(J55=0,0,J55/$G55)</f>
        <v>0</v>
      </c>
      <c r="K56" s="29">
        <f t="shared" ref="K56" si="247">IF(K55=0,0,K55/$G55)</f>
        <v>0</v>
      </c>
      <c r="L56" s="29">
        <f t="shared" ref="L56" si="248">IF(L55=0,0,L55/$G55)</f>
        <v>0.5</v>
      </c>
      <c r="M56" s="29">
        <f t="shared" ref="M56" si="249">IF(M55=0,0,M55/$G55)</f>
        <v>0</v>
      </c>
      <c r="N56" s="228"/>
      <c r="O56" s="29">
        <f t="shared" ref="O56" si="250">IF(O55=0,0,O55/$G55)</f>
        <v>1</v>
      </c>
      <c r="P56" s="29">
        <f t="shared" ref="P56" si="251">IF(P55=0,0,P55/$G55)</f>
        <v>0</v>
      </c>
      <c r="Q56" s="29">
        <f t="shared" ref="Q56" si="252">IF(Q55=0,0,Q55/$G55)</f>
        <v>0</v>
      </c>
      <c r="R56" s="29">
        <f t="shared" ref="R56" si="253">IF(R55=0,0,R55/$F55)</f>
        <v>0.90909090909090906</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1</v>
      </c>
      <c r="H57" s="33">
        <v>1</v>
      </c>
      <c r="I57" s="33">
        <v>0</v>
      </c>
      <c r="J57" s="33">
        <v>0</v>
      </c>
      <c r="K57" s="33">
        <v>0</v>
      </c>
      <c r="L57" s="33">
        <v>0</v>
      </c>
      <c r="M57" s="33">
        <v>0</v>
      </c>
      <c r="N57" s="281">
        <v>3</v>
      </c>
      <c r="O57" s="33">
        <v>1</v>
      </c>
      <c r="P57" s="33">
        <v>0</v>
      </c>
      <c r="Q57" s="33">
        <v>0</v>
      </c>
      <c r="R57" s="33">
        <v>4</v>
      </c>
      <c r="S57" s="33">
        <v>0</v>
      </c>
      <c r="T57" s="46"/>
      <c r="U57" s="150"/>
    </row>
    <row r="58" spans="1:21" ht="12" customHeight="1" x14ac:dyDescent="0.2">
      <c r="A58" s="157"/>
      <c r="B58" s="157"/>
      <c r="C58" s="32"/>
      <c r="D58" s="232"/>
      <c r="E58" s="31"/>
      <c r="F58" s="36">
        <f t="shared" si="33"/>
        <v>1</v>
      </c>
      <c r="G58" s="29">
        <f t="shared" ref="G58" si="256">IF(G57=0,0,G57/$F57)</f>
        <v>0.2</v>
      </c>
      <c r="H58" s="29">
        <f t="shared" ref="H58" si="257">IF(H57=0,0,H57/$G57)</f>
        <v>1</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1</v>
      </c>
      <c r="P58" s="29">
        <f t="shared" ref="P58" si="264">IF(P57=0,0,P57/$G57)</f>
        <v>0</v>
      </c>
      <c r="Q58" s="29">
        <f t="shared" ref="Q58" si="265">IF(Q57=0,0,Q57/$G57)</f>
        <v>0</v>
      </c>
      <c r="R58" s="29">
        <f t="shared" ref="R58" si="266">IF(R57=0,0,R57/$F57)</f>
        <v>0.8</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15</v>
      </c>
      <c r="H59" s="33">
        <v>8</v>
      </c>
      <c r="I59" s="33">
        <v>6</v>
      </c>
      <c r="J59" s="33">
        <v>0</v>
      </c>
      <c r="K59" s="33">
        <v>0</v>
      </c>
      <c r="L59" s="33">
        <v>1</v>
      </c>
      <c r="M59" s="33">
        <v>0</v>
      </c>
      <c r="N59" s="281">
        <v>8.8000000000000007</v>
      </c>
      <c r="O59" s="33">
        <v>15</v>
      </c>
      <c r="P59" s="33">
        <v>0</v>
      </c>
      <c r="Q59" s="33">
        <v>0</v>
      </c>
      <c r="R59" s="33">
        <v>17</v>
      </c>
      <c r="S59" s="33">
        <v>0</v>
      </c>
      <c r="T59" s="46"/>
      <c r="U59" s="150"/>
    </row>
    <row r="60" spans="1:21" ht="12.75" customHeight="1" x14ac:dyDescent="0.2">
      <c r="A60" s="157"/>
      <c r="B60" s="157"/>
      <c r="C60" s="32"/>
      <c r="D60" s="232"/>
      <c r="E60" s="31"/>
      <c r="F60" s="36">
        <f t="shared" si="33"/>
        <v>1</v>
      </c>
      <c r="G60" s="29">
        <f t="shared" ref="G60" si="269">IF(G59=0,0,G59/$F59)</f>
        <v>0.46875</v>
      </c>
      <c r="H60" s="29">
        <f t="shared" ref="H60" si="270">IF(H59=0,0,H59/$G59)</f>
        <v>0.53333333333333333</v>
      </c>
      <c r="I60" s="29">
        <f t="shared" ref="I60" si="271">IF(I59=0,0,I59/$G59)</f>
        <v>0.4</v>
      </c>
      <c r="J60" s="29">
        <f t="shared" ref="J60" si="272">IF(J59=0,0,J59/$G59)</f>
        <v>0</v>
      </c>
      <c r="K60" s="29">
        <f t="shared" ref="K60" si="273">IF(K59=0,0,K59/$G59)</f>
        <v>0</v>
      </c>
      <c r="L60" s="29">
        <f t="shared" ref="L60" si="274">IF(L59=0,0,L59/$G59)</f>
        <v>6.6666666666666666E-2</v>
      </c>
      <c r="M60" s="29">
        <f t="shared" ref="M60" si="275">IF(M59=0,0,M59/$G59)</f>
        <v>0</v>
      </c>
      <c r="N60" s="228"/>
      <c r="O60" s="29">
        <f t="shared" ref="O60" si="276">IF(O59=0,0,O59/$G59)</f>
        <v>1</v>
      </c>
      <c r="P60" s="29">
        <f t="shared" ref="P60" si="277">IF(P59=0,0,P59/$G59)</f>
        <v>0</v>
      </c>
      <c r="Q60" s="29">
        <f t="shared" ref="Q60" si="278">IF(Q59=0,0,Q59/$G59)</f>
        <v>0</v>
      </c>
      <c r="R60" s="29">
        <f t="shared" ref="R60" si="279">IF(R59=0,0,R59/$F59)</f>
        <v>0.53125</v>
      </c>
      <c r="S60" s="29">
        <f t="shared" ref="S60" si="280">IF(S59=0,0,S59/$F59)</f>
        <v>0</v>
      </c>
      <c r="T60" s="39"/>
      <c r="U60"/>
    </row>
    <row r="61" spans="1:21" ht="12" customHeight="1" x14ac:dyDescent="0.2">
      <c r="A61" s="157"/>
      <c r="B61" s="157"/>
      <c r="C61" s="35"/>
      <c r="D61" s="231" t="s">
        <v>20</v>
      </c>
      <c r="E61" s="34"/>
      <c r="F61" s="33">
        <f t="shared" si="33"/>
        <v>17</v>
      </c>
      <c r="G61" s="33">
        <f t="shared" ref="G61" si="281">SUM(O61:Q61)</f>
        <v>5</v>
      </c>
      <c r="H61" s="33">
        <v>2</v>
      </c>
      <c r="I61" s="33">
        <v>3</v>
      </c>
      <c r="J61" s="33">
        <v>0</v>
      </c>
      <c r="K61" s="33">
        <v>0</v>
      </c>
      <c r="L61" s="33">
        <v>0</v>
      </c>
      <c r="M61" s="33">
        <v>0</v>
      </c>
      <c r="N61" s="281">
        <v>6.4</v>
      </c>
      <c r="O61" s="33">
        <v>5</v>
      </c>
      <c r="P61" s="33">
        <v>0</v>
      </c>
      <c r="Q61" s="33">
        <v>0</v>
      </c>
      <c r="R61" s="33">
        <v>12</v>
      </c>
      <c r="S61" s="33">
        <v>0</v>
      </c>
      <c r="T61" s="46"/>
      <c r="U61" s="150"/>
    </row>
    <row r="62" spans="1:21" ht="12" customHeight="1" x14ac:dyDescent="0.2">
      <c r="A62" s="157"/>
      <c r="B62" s="157"/>
      <c r="C62" s="32"/>
      <c r="D62" s="232"/>
      <c r="E62" s="31"/>
      <c r="F62" s="36">
        <f t="shared" si="33"/>
        <v>1</v>
      </c>
      <c r="G62" s="29">
        <f t="shared" ref="G62" si="282">IF(G61=0,0,G61/$F61)</f>
        <v>0.29411764705882354</v>
      </c>
      <c r="H62" s="29">
        <f t="shared" ref="H62" si="283">IF(H61=0,0,H61/$G61)</f>
        <v>0.4</v>
      </c>
      <c r="I62" s="29">
        <f t="shared" ref="I62" si="284">IF(I61=0,0,I61/$G61)</f>
        <v>0.6</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1</v>
      </c>
      <c r="P62" s="29">
        <f t="shared" ref="P62" si="290">IF(P61=0,0,P61/$G61)</f>
        <v>0</v>
      </c>
      <c r="Q62" s="29">
        <f t="shared" ref="Q62" si="291">IF(Q61=0,0,Q61/$G61)</f>
        <v>0</v>
      </c>
      <c r="R62" s="29">
        <f t="shared" ref="R62" si="292">IF(R61=0,0,R61/$F61)</f>
        <v>0.70588235294117652</v>
      </c>
      <c r="S62" s="29">
        <f t="shared" ref="S62" si="293">IF(S61=0,0,S61/$F61)</f>
        <v>0</v>
      </c>
      <c r="T62" s="39"/>
      <c r="U62"/>
    </row>
    <row r="63" spans="1:21" ht="12" customHeight="1" x14ac:dyDescent="0.2">
      <c r="A63" s="157"/>
      <c r="B63" s="157"/>
      <c r="C63" s="35"/>
      <c r="D63" s="231" t="s">
        <v>19</v>
      </c>
      <c r="E63" s="34"/>
      <c r="F63" s="33">
        <f t="shared" si="33"/>
        <v>8</v>
      </c>
      <c r="G63" s="33">
        <f t="shared" ref="G63" si="294">SUM(O63:Q63)</f>
        <v>6</v>
      </c>
      <c r="H63" s="33">
        <v>3</v>
      </c>
      <c r="I63" s="33">
        <v>2</v>
      </c>
      <c r="J63" s="33">
        <v>0</v>
      </c>
      <c r="K63" s="33">
        <v>0</v>
      </c>
      <c r="L63" s="33">
        <v>0</v>
      </c>
      <c r="M63" s="33">
        <v>1</v>
      </c>
      <c r="N63" s="281">
        <v>6.4</v>
      </c>
      <c r="O63" s="33">
        <v>6</v>
      </c>
      <c r="P63" s="33">
        <v>0</v>
      </c>
      <c r="Q63" s="33">
        <v>0</v>
      </c>
      <c r="R63" s="33">
        <v>2</v>
      </c>
      <c r="S63" s="33">
        <v>0</v>
      </c>
      <c r="T63" s="46"/>
      <c r="U63" s="150"/>
    </row>
    <row r="64" spans="1:21" ht="12" customHeight="1" x14ac:dyDescent="0.2">
      <c r="A64" s="157"/>
      <c r="B64" s="157"/>
      <c r="C64" s="32"/>
      <c r="D64" s="232"/>
      <c r="E64" s="31"/>
      <c r="F64" s="36">
        <f t="shared" si="33"/>
        <v>1</v>
      </c>
      <c r="G64" s="29">
        <f t="shared" ref="G64" si="295">IF(G63=0,0,G63/$F63)</f>
        <v>0.75</v>
      </c>
      <c r="H64" s="29">
        <f t="shared" ref="H64" si="296">IF(H63=0,0,H63/$G63)</f>
        <v>0.5</v>
      </c>
      <c r="I64" s="29">
        <f t="shared" ref="I64" si="297">IF(I63=0,0,I63/$G63)</f>
        <v>0.33333333333333331</v>
      </c>
      <c r="J64" s="29">
        <f t="shared" ref="J64" si="298">IF(J63=0,0,J63/$G63)</f>
        <v>0</v>
      </c>
      <c r="K64" s="29">
        <f t="shared" ref="K64" si="299">IF(K63=0,0,K63/$G63)</f>
        <v>0</v>
      </c>
      <c r="L64" s="29">
        <f t="shared" ref="L64" si="300">IF(L63=0,0,L63/$G63)</f>
        <v>0</v>
      </c>
      <c r="M64" s="29">
        <f t="shared" ref="M64" si="301">IF(M63=0,0,M63/$G63)</f>
        <v>0.16666666666666666</v>
      </c>
      <c r="N64" s="228"/>
      <c r="O64" s="29">
        <f t="shared" ref="O64" si="302">IF(O63=0,0,O63/$G63)</f>
        <v>1</v>
      </c>
      <c r="P64" s="29">
        <f t="shared" ref="P64" si="303">IF(P63=0,0,P63/$G63)</f>
        <v>0</v>
      </c>
      <c r="Q64" s="29">
        <f t="shared" ref="Q64" si="304">IF(Q63=0,0,Q63/$G63)</f>
        <v>0</v>
      </c>
      <c r="R64" s="29">
        <f t="shared" ref="R64" si="305">IF(R63=0,0,R63/$F63)</f>
        <v>0.25</v>
      </c>
      <c r="S64" s="29">
        <f t="shared" ref="S64" si="306">IF(S63=0,0,S63/$F63)</f>
        <v>0</v>
      </c>
      <c r="T64" s="39"/>
      <c r="U64"/>
    </row>
    <row r="65" spans="1:21" ht="12" customHeight="1" x14ac:dyDescent="0.2">
      <c r="A65" s="157"/>
      <c r="B65" s="157"/>
      <c r="C65" s="35"/>
      <c r="D65" s="231" t="s">
        <v>18</v>
      </c>
      <c r="E65" s="34"/>
      <c r="F65" s="33">
        <f t="shared" si="33"/>
        <v>14</v>
      </c>
      <c r="G65" s="33">
        <f t="shared" ref="G65" si="307">SUM(O65:Q65)</f>
        <v>5</v>
      </c>
      <c r="H65" s="33">
        <v>4</v>
      </c>
      <c r="I65" s="33">
        <v>1</v>
      </c>
      <c r="J65" s="33">
        <v>0</v>
      </c>
      <c r="K65" s="33">
        <v>0</v>
      </c>
      <c r="L65" s="33">
        <v>0</v>
      </c>
      <c r="M65" s="33">
        <v>0</v>
      </c>
      <c r="N65" s="281">
        <v>6</v>
      </c>
      <c r="O65" s="33">
        <v>5</v>
      </c>
      <c r="P65" s="33">
        <v>0</v>
      </c>
      <c r="Q65" s="33">
        <v>0</v>
      </c>
      <c r="R65" s="33">
        <v>9</v>
      </c>
      <c r="S65" s="33">
        <v>0</v>
      </c>
      <c r="T65" s="46"/>
      <c r="U65" s="150"/>
    </row>
    <row r="66" spans="1:21" ht="12" customHeight="1" x14ac:dyDescent="0.2">
      <c r="A66" s="157"/>
      <c r="B66" s="157"/>
      <c r="C66" s="32"/>
      <c r="D66" s="232"/>
      <c r="E66" s="31"/>
      <c r="F66" s="36">
        <f t="shared" si="33"/>
        <v>1</v>
      </c>
      <c r="G66" s="29">
        <f t="shared" ref="G66" si="308">IF(G65=0,0,G65/$F65)</f>
        <v>0.35714285714285715</v>
      </c>
      <c r="H66" s="29">
        <f t="shared" ref="H66" si="309">IF(H65=0,0,H65/$G65)</f>
        <v>0.8</v>
      </c>
      <c r="I66" s="29">
        <f t="shared" ref="I66" si="310">IF(I65=0,0,I65/$G65)</f>
        <v>0.2</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1</v>
      </c>
      <c r="P66" s="29">
        <f t="shared" ref="P66" si="316">IF(P65=0,0,P65/$G65)</f>
        <v>0</v>
      </c>
      <c r="Q66" s="29">
        <f t="shared" ref="Q66" si="317">IF(Q65=0,0,Q65/$G65)</f>
        <v>0</v>
      </c>
      <c r="R66" s="29">
        <f t="shared" ref="R66" si="318">IF(R65=0,0,R65/$F65)</f>
        <v>0.6428571428571429</v>
      </c>
      <c r="S66" s="29">
        <f t="shared" ref="S66" si="319">IF(S65=0,0,S65/$F65)</f>
        <v>0</v>
      </c>
      <c r="T66" s="39"/>
      <c r="U66"/>
    </row>
    <row r="67" spans="1:21" ht="12" customHeight="1" x14ac:dyDescent="0.2">
      <c r="A67" s="157"/>
      <c r="B67" s="157"/>
      <c r="C67" s="35"/>
      <c r="D67" s="231" t="s">
        <v>17</v>
      </c>
      <c r="E67" s="34"/>
      <c r="F67" s="33">
        <f t="shared" si="33"/>
        <v>8</v>
      </c>
      <c r="G67" s="33">
        <f t="shared" ref="G67" si="320">SUM(O67:Q67)</f>
        <v>2</v>
      </c>
      <c r="H67" s="33">
        <v>1</v>
      </c>
      <c r="I67" s="33">
        <v>1</v>
      </c>
      <c r="J67" s="33">
        <v>0</v>
      </c>
      <c r="K67" s="33">
        <v>0</v>
      </c>
      <c r="L67" s="33">
        <v>0</v>
      </c>
      <c r="M67" s="33">
        <v>0</v>
      </c>
      <c r="N67" s="281">
        <v>7.5</v>
      </c>
      <c r="O67" s="33">
        <v>1</v>
      </c>
      <c r="P67" s="33">
        <v>0</v>
      </c>
      <c r="Q67" s="33">
        <v>1</v>
      </c>
      <c r="R67" s="33">
        <v>6</v>
      </c>
      <c r="S67" s="33">
        <v>0</v>
      </c>
      <c r="T67" s="46"/>
      <c r="U67" s="150"/>
    </row>
    <row r="68" spans="1:21" ht="12" customHeight="1" x14ac:dyDescent="0.2">
      <c r="A68" s="157"/>
      <c r="B68" s="158"/>
      <c r="C68" s="32"/>
      <c r="D68" s="232"/>
      <c r="E68" s="31"/>
      <c r="F68" s="36">
        <f t="shared" si="33"/>
        <v>1</v>
      </c>
      <c r="G68" s="29">
        <f t="shared" ref="G68" si="321">IF(G67=0,0,G67/$F67)</f>
        <v>0.25</v>
      </c>
      <c r="H68" s="29">
        <f t="shared" ref="H68" si="322">IF(H67=0,0,H67/$G67)</f>
        <v>0.5</v>
      </c>
      <c r="I68" s="29">
        <f t="shared" ref="I68" si="323">IF(I67=0,0,I67/$G67)</f>
        <v>0.5</v>
      </c>
      <c r="J68" s="29">
        <f t="shared" ref="J68" si="324">IF(J67=0,0,J67/$G67)</f>
        <v>0</v>
      </c>
      <c r="K68" s="29">
        <f t="shared" ref="K68" si="325">IF(K67=0,0,K67/$G67)</f>
        <v>0</v>
      </c>
      <c r="L68" s="29">
        <f t="shared" ref="L68" si="326">IF(L67=0,0,L67/$G67)</f>
        <v>0</v>
      </c>
      <c r="M68" s="29">
        <f t="shared" ref="M68" si="327">IF(M67=0,0,M67/$G67)</f>
        <v>0</v>
      </c>
      <c r="N68" s="228"/>
      <c r="O68" s="29">
        <f t="shared" ref="O68" si="328">IF(O67=0,0,O67/$G67)</f>
        <v>0.5</v>
      </c>
      <c r="P68" s="29">
        <f t="shared" ref="P68" si="329">IF(P67=0,0,P67/$G67)</f>
        <v>0</v>
      </c>
      <c r="Q68" s="29">
        <f t="shared" ref="Q68" si="330">IF(Q67=0,0,Q67/$G67)</f>
        <v>0.5</v>
      </c>
      <c r="R68" s="29">
        <f t="shared" ref="R68" si="331">IF(R67=0,0,R67/$F67)</f>
        <v>0.75</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106</v>
      </c>
      <c r="H69" s="33">
        <f t="shared" si="333"/>
        <v>86</v>
      </c>
      <c r="I69" s="33">
        <f t="shared" si="333"/>
        <v>10</v>
      </c>
      <c r="J69" s="33">
        <f t="shared" si="333"/>
        <v>3</v>
      </c>
      <c r="K69" s="33">
        <f t="shared" si="333"/>
        <v>0</v>
      </c>
      <c r="L69" s="33">
        <f t="shared" si="333"/>
        <v>1</v>
      </c>
      <c r="M69" s="33">
        <f t="shared" si="333"/>
        <v>6</v>
      </c>
      <c r="N69" s="281">
        <v>4.8899999999999997</v>
      </c>
      <c r="O69" s="33">
        <f t="shared" ref="O69:S69" si="334">SUM(O71,O73,O75,O77,O79,O81,O83,O85,O87,O89,O91,O93,O95,O97,O99)</f>
        <v>104</v>
      </c>
      <c r="P69" s="33">
        <f t="shared" si="334"/>
        <v>0</v>
      </c>
      <c r="Q69" s="33">
        <f t="shared" si="334"/>
        <v>2</v>
      </c>
      <c r="R69" s="33">
        <f t="shared" si="334"/>
        <v>542</v>
      </c>
      <c r="S69" s="33">
        <f t="shared" si="334"/>
        <v>33</v>
      </c>
      <c r="T69" s="46"/>
      <c r="U69" s="153"/>
    </row>
    <row r="70" spans="1:21" ht="12" customHeight="1" x14ac:dyDescent="0.2">
      <c r="A70" s="157"/>
      <c r="B70" s="157"/>
      <c r="C70" s="32"/>
      <c r="D70" s="232"/>
      <c r="E70" s="31"/>
      <c r="F70" s="36">
        <f t="shared" si="33"/>
        <v>1</v>
      </c>
      <c r="G70" s="29">
        <f t="shared" ref="G70" si="335">IF(G69=0,0,G69/$F69)</f>
        <v>0.15565345080763582</v>
      </c>
      <c r="H70" s="29">
        <f t="shared" ref="H70" si="336">IF(H69=0,0,H69/$G69)</f>
        <v>0.81132075471698117</v>
      </c>
      <c r="I70" s="29">
        <f t="shared" ref="I70" si="337">IF(I69=0,0,I69/$G69)</f>
        <v>9.4339622641509441E-2</v>
      </c>
      <c r="J70" s="29">
        <f t="shared" ref="J70" si="338">IF(J69=0,0,J69/$G69)</f>
        <v>2.8301886792452831E-2</v>
      </c>
      <c r="K70" s="29">
        <f t="shared" ref="K70" si="339">IF(K69=0,0,K69/$G69)</f>
        <v>0</v>
      </c>
      <c r="L70" s="29">
        <f t="shared" ref="L70" si="340">IF(L69=0,0,L69/$G69)</f>
        <v>9.433962264150943E-3</v>
      </c>
      <c r="M70" s="29">
        <f t="shared" ref="M70" si="341">IF(M69=0,0,M69/$G69)</f>
        <v>5.6603773584905662E-2</v>
      </c>
      <c r="N70" s="228"/>
      <c r="O70" s="29">
        <f t="shared" ref="O70" si="342">IF(O69=0,0,O69/$G69)</f>
        <v>0.98113207547169812</v>
      </c>
      <c r="P70" s="29">
        <f t="shared" ref="P70" si="343">IF(P69=0,0,P69/$G69)</f>
        <v>0</v>
      </c>
      <c r="Q70" s="29">
        <f t="shared" ref="Q70" si="344">IF(Q69=0,0,Q69/$G69)</f>
        <v>1.8867924528301886E-2</v>
      </c>
      <c r="R70" s="29">
        <f t="shared" ref="R70" si="345">IF(R69=0,0,R69/$F69)</f>
        <v>0.79588839941262846</v>
      </c>
      <c r="S70" s="29">
        <f t="shared" ref="S70" si="346">IF(S69=0,0,S69/$F69)</f>
        <v>4.8458149779735685E-2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1"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6</v>
      </c>
      <c r="H73" s="33">
        <v>4</v>
      </c>
      <c r="I73" s="33">
        <v>0</v>
      </c>
      <c r="J73" s="33">
        <v>0</v>
      </c>
      <c r="K73" s="33">
        <v>0</v>
      </c>
      <c r="L73" s="33">
        <v>0</v>
      </c>
      <c r="M73" s="33">
        <v>2</v>
      </c>
      <c r="N73" s="281">
        <v>5</v>
      </c>
      <c r="O73" s="33">
        <v>6</v>
      </c>
      <c r="P73" s="33">
        <v>0</v>
      </c>
      <c r="Q73" s="33">
        <v>0</v>
      </c>
      <c r="R73" s="33">
        <v>65</v>
      </c>
      <c r="S73" s="33">
        <v>6</v>
      </c>
      <c r="T73" s="46"/>
      <c r="U73" s="150"/>
    </row>
    <row r="74" spans="1:21" ht="12" customHeight="1" x14ac:dyDescent="0.2">
      <c r="A74" s="157"/>
      <c r="B74" s="157"/>
      <c r="C74" s="32"/>
      <c r="D74" s="232"/>
      <c r="E74" s="31"/>
      <c r="F74" s="36">
        <f t="shared" si="33"/>
        <v>1</v>
      </c>
      <c r="G74" s="29">
        <f t="shared" ref="G74" si="361">IF(G73=0,0,G73/$F73)</f>
        <v>7.792207792207792E-2</v>
      </c>
      <c r="H74" s="29">
        <f t="shared" ref="H74" si="362">IF(H73=0,0,H73/$G73)</f>
        <v>0.66666666666666663</v>
      </c>
      <c r="I74" s="29">
        <f t="shared" ref="I74" si="363">IF(I73=0,0,I73/$G73)</f>
        <v>0</v>
      </c>
      <c r="J74" s="29">
        <f t="shared" ref="J74" si="364">IF(J73=0,0,J73/$G73)</f>
        <v>0</v>
      </c>
      <c r="K74" s="29">
        <f t="shared" ref="K74" si="365">IF(K73=0,0,K73/$G73)</f>
        <v>0</v>
      </c>
      <c r="L74" s="29">
        <f t="shared" ref="L74" si="366">IF(L73=0,0,L73/$G73)</f>
        <v>0</v>
      </c>
      <c r="M74" s="29">
        <f t="shared" ref="M74" si="367">IF(M73=0,0,M73/$G73)</f>
        <v>0.33333333333333331</v>
      </c>
      <c r="N74" s="228"/>
      <c r="O74" s="29">
        <f t="shared" ref="O74" si="368">IF(O73=0,0,O73/$G73)</f>
        <v>1</v>
      </c>
      <c r="P74" s="29">
        <f t="shared" ref="P74" si="369">IF(P73=0,0,P73/$G73)</f>
        <v>0</v>
      </c>
      <c r="Q74" s="29">
        <f t="shared" ref="Q74" si="370">IF(Q73=0,0,Q73/$G73)</f>
        <v>0</v>
      </c>
      <c r="R74" s="29">
        <f t="shared" ref="R74" si="371">IF(R73=0,0,R73/$F73)</f>
        <v>0.8441558441558441</v>
      </c>
      <c r="S74" s="29">
        <f t="shared" ref="S74" si="372">IF(S73=0,0,S73/$F73)</f>
        <v>7.792207792207792E-2</v>
      </c>
      <c r="T74" s="39"/>
      <c r="U74"/>
    </row>
    <row r="75" spans="1:21" ht="12" customHeight="1" x14ac:dyDescent="0.2">
      <c r="A75" s="157"/>
      <c r="B75" s="157"/>
      <c r="C75" s="35"/>
      <c r="D75" s="231" t="s">
        <v>12</v>
      </c>
      <c r="E75" s="34"/>
      <c r="F75" s="33">
        <f t="shared" si="33"/>
        <v>13</v>
      </c>
      <c r="G75" s="33">
        <f t="shared" ref="G75" si="373">SUM(O75:Q75)</f>
        <v>3</v>
      </c>
      <c r="H75" s="33">
        <v>2</v>
      </c>
      <c r="I75" s="33">
        <v>0</v>
      </c>
      <c r="J75" s="33">
        <v>0</v>
      </c>
      <c r="K75" s="33">
        <v>0</v>
      </c>
      <c r="L75" s="33">
        <v>0</v>
      </c>
      <c r="M75" s="33">
        <v>1</v>
      </c>
      <c r="N75" s="281">
        <v>5</v>
      </c>
      <c r="O75" s="33">
        <v>3</v>
      </c>
      <c r="P75" s="33">
        <v>0</v>
      </c>
      <c r="Q75" s="33">
        <v>0</v>
      </c>
      <c r="R75" s="33">
        <v>10</v>
      </c>
      <c r="S75" s="33">
        <v>0</v>
      </c>
      <c r="T75" s="46"/>
      <c r="U75" s="150"/>
    </row>
    <row r="76" spans="1:21" ht="12" customHeight="1" x14ac:dyDescent="0.2">
      <c r="A76" s="157"/>
      <c r="B76" s="157"/>
      <c r="C76" s="32"/>
      <c r="D76" s="232"/>
      <c r="E76" s="31"/>
      <c r="F76" s="36">
        <f t="shared" si="33"/>
        <v>1</v>
      </c>
      <c r="G76" s="29">
        <f t="shared" ref="G76" si="374">IF(G75=0,0,G75/$F75)</f>
        <v>0.23076923076923078</v>
      </c>
      <c r="H76" s="29">
        <f t="shared" ref="H76" si="375">IF(H75=0,0,H75/$G75)</f>
        <v>0.66666666666666663</v>
      </c>
      <c r="I76" s="29">
        <f t="shared" ref="I76" si="376">IF(I75=0,0,I75/$G75)</f>
        <v>0</v>
      </c>
      <c r="J76" s="29">
        <f t="shared" ref="J76" si="377">IF(J75=0,0,J75/$G75)</f>
        <v>0</v>
      </c>
      <c r="K76" s="29">
        <f t="shared" ref="K76" si="378">IF(K75=0,0,K75/$G75)</f>
        <v>0</v>
      </c>
      <c r="L76" s="29">
        <f t="shared" ref="L76" si="379">IF(L75=0,0,L75/$G75)</f>
        <v>0</v>
      </c>
      <c r="M76" s="29">
        <f t="shared" ref="M76" si="380">IF(M75=0,0,M75/$G75)</f>
        <v>0.33333333333333331</v>
      </c>
      <c r="N76" s="228"/>
      <c r="O76" s="29">
        <f t="shared" ref="O76" si="381">IF(O75=0,0,O75/$G75)</f>
        <v>1</v>
      </c>
      <c r="P76" s="29">
        <f t="shared" ref="P76" si="382">IF(P75=0,0,P75/$G75)</f>
        <v>0</v>
      </c>
      <c r="Q76" s="29">
        <f t="shared" ref="Q76" si="383">IF(Q75=0,0,Q75/$G75)</f>
        <v>0</v>
      </c>
      <c r="R76" s="29">
        <f t="shared" ref="R76" si="384">IF(R75=0,0,R75/$F75)</f>
        <v>0.76923076923076927</v>
      </c>
      <c r="S76" s="29">
        <f t="shared" ref="S76" si="385">IF(S75=0,0,S75/$F75)</f>
        <v>0</v>
      </c>
      <c r="T76" s="39"/>
      <c r="U76"/>
    </row>
    <row r="77" spans="1:21" ht="12" customHeight="1" x14ac:dyDescent="0.2">
      <c r="A77" s="157"/>
      <c r="B77" s="157"/>
      <c r="C77" s="35"/>
      <c r="D77" s="231" t="s">
        <v>11</v>
      </c>
      <c r="E77" s="34"/>
      <c r="F77" s="33">
        <f t="shared" si="33"/>
        <v>15</v>
      </c>
      <c r="G77" s="33">
        <f t="shared" ref="G77" si="386">SUM(O77:Q77)</f>
        <v>4</v>
      </c>
      <c r="H77" s="33">
        <v>2</v>
      </c>
      <c r="I77" s="33">
        <v>1</v>
      </c>
      <c r="J77" s="33">
        <v>1</v>
      </c>
      <c r="K77" s="33">
        <v>0</v>
      </c>
      <c r="L77" s="33">
        <v>0</v>
      </c>
      <c r="M77" s="33">
        <v>0</v>
      </c>
      <c r="N77" s="281">
        <v>8.25</v>
      </c>
      <c r="O77" s="33">
        <v>4</v>
      </c>
      <c r="P77" s="33">
        <v>0</v>
      </c>
      <c r="Q77" s="33">
        <v>0</v>
      </c>
      <c r="R77" s="33">
        <v>9</v>
      </c>
      <c r="S77" s="33">
        <v>2</v>
      </c>
      <c r="T77" s="46"/>
      <c r="U77" s="150"/>
    </row>
    <row r="78" spans="1:21" ht="12" customHeight="1" x14ac:dyDescent="0.2">
      <c r="A78" s="157"/>
      <c r="B78" s="157"/>
      <c r="C78" s="32"/>
      <c r="D78" s="232"/>
      <c r="E78" s="31"/>
      <c r="F78" s="36">
        <f t="shared" si="33"/>
        <v>1</v>
      </c>
      <c r="G78" s="29">
        <f t="shared" ref="G78" si="387">IF(G77=0,0,G77/$F77)</f>
        <v>0.26666666666666666</v>
      </c>
      <c r="H78" s="29">
        <f t="shared" ref="H78" si="388">IF(H77=0,0,H77/$G77)</f>
        <v>0.5</v>
      </c>
      <c r="I78" s="29">
        <f t="shared" ref="I78" si="389">IF(I77=0,0,I77/$G77)</f>
        <v>0.25</v>
      </c>
      <c r="J78" s="29">
        <f t="shared" ref="J78" si="390">IF(J77=0,0,J77/$G77)</f>
        <v>0.25</v>
      </c>
      <c r="K78" s="29">
        <f t="shared" ref="K78" si="391">IF(K77=0,0,K77/$G77)</f>
        <v>0</v>
      </c>
      <c r="L78" s="29">
        <f t="shared" ref="L78" si="392">IF(L77=0,0,L77/$G77)</f>
        <v>0</v>
      </c>
      <c r="M78" s="29">
        <f t="shared" ref="M78" si="393">IF(M77=0,0,M77/$G77)</f>
        <v>0</v>
      </c>
      <c r="N78" s="228"/>
      <c r="O78" s="29">
        <f t="shared" ref="O78" si="394">IF(O77=0,0,O77/$G77)</f>
        <v>1</v>
      </c>
      <c r="P78" s="29">
        <f t="shared" ref="P78" si="395">IF(P77=0,0,P77/$G77)</f>
        <v>0</v>
      </c>
      <c r="Q78" s="29">
        <f t="shared" ref="Q78" si="396">IF(Q77=0,0,Q77/$G77)</f>
        <v>0</v>
      </c>
      <c r="R78" s="29">
        <f t="shared" ref="R78" si="397">IF(R77=0,0,R77/$F77)</f>
        <v>0.6</v>
      </c>
      <c r="S78" s="29">
        <f t="shared" ref="S78" si="398">IF(S77=0,0,S77/$F77)</f>
        <v>0.13333333333333333</v>
      </c>
      <c r="T78" s="39"/>
      <c r="U78"/>
    </row>
    <row r="79" spans="1:21" ht="12" customHeight="1" x14ac:dyDescent="0.2">
      <c r="A79" s="157"/>
      <c r="B79" s="157"/>
      <c r="C79" s="35"/>
      <c r="D79" s="231" t="s">
        <v>10</v>
      </c>
      <c r="E79" s="34"/>
      <c r="F79" s="33">
        <f t="shared" si="33"/>
        <v>38</v>
      </c>
      <c r="G79" s="33">
        <f t="shared" ref="G79" si="399">SUM(O79:Q79)</f>
        <v>3</v>
      </c>
      <c r="H79" s="33">
        <v>2</v>
      </c>
      <c r="I79" s="33">
        <v>1</v>
      </c>
      <c r="J79" s="33">
        <v>0</v>
      </c>
      <c r="K79" s="33">
        <v>0</v>
      </c>
      <c r="L79" s="33">
        <v>0</v>
      </c>
      <c r="M79" s="33">
        <v>0</v>
      </c>
      <c r="N79" s="281">
        <v>4</v>
      </c>
      <c r="O79" s="33">
        <v>3</v>
      </c>
      <c r="P79" s="33">
        <v>0</v>
      </c>
      <c r="Q79" s="33">
        <v>0</v>
      </c>
      <c r="R79" s="33">
        <v>33</v>
      </c>
      <c r="S79" s="33">
        <v>2</v>
      </c>
      <c r="T79" s="46"/>
      <c r="U79" s="150"/>
    </row>
    <row r="80" spans="1:21" ht="12" customHeight="1" x14ac:dyDescent="0.2">
      <c r="A80" s="157"/>
      <c r="B80" s="157"/>
      <c r="C80" s="32"/>
      <c r="D80" s="232"/>
      <c r="E80" s="31"/>
      <c r="F80" s="36">
        <f t="shared" si="33"/>
        <v>1</v>
      </c>
      <c r="G80" s="29">
        <f t="shared" ref="G80" si="400">IF(G79=0,0,G79/$F79)</f>
        <v>7.8947368421052627E-2</v>
      </c>
      <c r="H80" s="29">
        <f t="shared" ref="H80" si="401">IF(H79=0,0,H79/$G79)</f>
        <v>0.66666666666666663</v>
      </c>
      <c r="I80" s="29">
        <f t="shared" ref="I80" si="402">IF(I79=0,0,I79/$G79)</f>
        <v>0.33333333333333331</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1</v>
      </c>
      <c r="P80" s="29">
        <f t="shared" ref="P80" si="408">IF(P79=0,0,P79/$G79)</f>
        <v>0</v>
      </c>
      <c r="Q80" s="29">
        <f t="shared" ref="Q80" si="409">IF(Q79=0,0,Q79/$G79)</f>
        <v>0</v>
      </c>
      <c r="R80" s="29">
        <f t="shared" ref="R80" si="410">IF(R79=0,0,R79/$F79)</f>
        <v>0.86842105263157898</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16</v>
      </c>
      <c r="H81" s="33">
        <v>11</v>
      </c>
      <c r="I81" s="33">
        <v>2</v>
      </c>
      <c r="J81" s="33">
        <v>1</v>
      </c>
      <c r="K81" s="33">
        <v>0</v>
      </c>
      <c r="L81" s="33">
        <v>0</v>
      </c>
      <c r="M81" s="33">
        <v>2</v>
      </c>
      <c r="N81" s="281">
        <v>5</v>
      </c>
      <c r="O81" s="33">
        <v>15</v>
      </c>
      <c r="P81" s="33">
        <v>0</v>
      </c>
      <c r="Q81" s="33">
        <v>1</v>
      </c>
      <c r="R81" s="33">
        <v>129</v>
      </c>
      <c r="S81" s="33">
        <v>9</v>
      </c>
      <c r="T81" s="46"/>
      <c r="U81" s="150"/>
    </row>
    <row r="82" spans="1:21" ht="12" customHeight="1" x14ac:dyDescent="0.2">
      <c r="A82" s="157"/>
      <c r="B82" s="157"/>
      <c r="C82" s="32"/>
      <c r="D82" s="232"/>
      <c r="E82" s="31"/>
      <c r="F82" s="36">
        <f t="shared" si="33"/>
        <v>1</v>
      </c>
      <c r="G82" s="29">
        <f t="shared" ref="G82" si="413">IF(G81=0,0,G81/$F81)</f>
        <v>0.1038961038961039</v>
      </c>
      <c r="H82" s="29">
        <f t="shared" ref="H82" si="414">IF(H81=0,0,H81/$G81)</f>
        <v>0.6875</v>
      </c>
      <c r="I82" s="29">
        <f t="shared" ref="I82" si="415">IF(I81=0,0,I81/$G81)</f>
        <v>0.125</v>
      </c>
      <c r="J82" s="29">
        <f t="shared" ref="J82" si="416">IF(J81=0,0,J81/$G81)</f>
        <v>6.25E-2</v>
      </c>
      <c r="K82" s="29">
        <f t="shared" ref="K82" si="417">IF(K81=0,0,K81/$G81)</f>
        <v>0</v>
      </c>
      <c r="L82" s="29">
        <f t="shared" ref="L82" si="418">IF(L81=0,0,L81/$G81)</f>
        <v>0</v>
      </c>
      <c r="M82" s="29">
        <f t="shared" ref="M82" si="419">IF(M81=0,0,M81/$G81)</f>
        <v>0.125</v>
      </c>
      <c r="N82" s="228"/>
      <c r="O82" s="29">
        <f t="shared" ref="O82" si="420">IF(O81=0,0,O81/$G81)</f>
        <v>0.9375</v>
      </c>
      <c r="P82" s="29">
        <f t="shared" ref="P82" si="421">IF(P81=0,0,P81/$G81)</f>
        <v>0</v>
      </c>
      <c r="Q82" s="29">
        <f t="shared" ref="Q82" si="422">IF(Q81=0,0,Q81/$G81)</f>
        <v>6.25E-2</v>
      </c>
      <c r="R82" s="29">
        <f t="shared" ref="R82" si="423">IF(R81=0,0,R81/$F81)</f>
        <v>0.83766233766233766</v>
      </c>
      <c r="S82" s="29">
        <f t="shared" ref="S82" si="424">IF(S81=0,0,S81/$F81)</f>
        <v>5.844155844155844E-2</v>
      </c>
      <c r="T82" s="39"/>
      <c r="U82"/>
    </row>
    <row r="83" spans="1:21" ht="12" customHeight="1" x14ac:dyDescent="0.2">
      <c r="A83" s="157"/>
      <c r="B83" s="157"/>
      <c r="C83" s="35"/>
      <c r="D83" s="231" t="s">
        <v>8</v>
      </c>
      <c r="E83" s="34"/>
      <c r="F83" s="33">
        <f t="shared" si="33"/>
        <v>22</v>
      </c>
      <c r="G83" s="33">
        <f t="shared" ref="G83" si="425">SUM(O83:Q83)</f>
        <v>11</v>
      </c>
      <c r="H83" s="33">
        <v>10</v>
      </c>
      <c r="I83" s="33">
        <v>1</v>
      </c>
      <c r="J83" s="33">
        <v>0</v>
      </c>
      <c r="K83" s="33">
        <v>0</v>
      </c>
      <c r="L83" s="33">
        <v>0</v>
      </c>
      <c r="M83" s="33">
        <v>0</v>
      </c>
      <c r="N83" s="281">
        <v>4</v>
      </c>
      <c r="O83" s="33">
        <v>11</v>
      </c>
      <c r="P83" s="33">
        <v>0</v>
      </c>
      <c r="Q83" s="33">
        <v>0</v>
      </c>
      <c r="R83" s="33">
        <v>9</v>
      </c>
      <c r="S83" s="33">
        <v>2</v>
      </c>
      <c r="T83" s="46"/>
      <c r="U83" s="150"/>
    </row>
    <row r="84" spans="1:21" ht="12" customHeight="1" x14ac:dyDescent="0.2">
      <c r="A84" s="157"/>
      <c r="B84" s="157"/>
      <c r="C84" s="32"/>
      <c r="D84" s="232"/>
      <c r="E84" s="31"/>
      <c r="F84" s="36">
        <f t="shared" si="33"/>
        <v>1</v>
      </c>
      <c r="G84" s="29">
        <f t="shared" ref="G84" si="426">IF(G83=0,0,G83/$F83)</f>
        <v>0.5</v>
      </c>
      <c r="H84" s="29">
        <f t="shared" ref="H84" si="427">IF(H83=0,0,H83/$G83)</f>
        <v>0.90909090909090906</v>
      </c>
      <c r="I84" s="29">
        <f t="shared" ref="I84" si="428">IF(I83=0,0,I83/$G83)</f>
        <v>9.0909090909090912E-2</v>
      </c>
      <c r="J84" s="29">
        <f t="shared" ref="J84" si="429">IF(J83=0,0,J83/$G83)</f>
        <v>0</v>
      </c>
      <c r="K84" s="29">
        <f t="shared" ref="K84" si="430">IF(K83=0,0,K83/$G83)</f>
        <v>0</v>
      </c>
      <c r="L84" s="29">
        <f t="shared" ref="L84" si="431">IF(L83=0,0,L83/$G83)</f>
        <v>0</v>
      </c>
      <c r="M84" s="29">
        <f t="shared" ref="M84" si="432">IF(M83=0,0,M83/$G83)</f>
        <v>0</v>
      </c>
      <c r="N84" s="228"/>
      <c r="O84" s="29">
        <f t="shared" ref="O84" si="433">IF(O83=0,0,O83/$G83)</f>
        <v>1</v>
      </c>
      <c r="P84" s="29">
        <f t="shared" ref="P84" si="434">IF(P83=0,0,P83/$G83)</f>
        <v>0</v>
      </c>
      <c r="Q84" s="29">
        <f t="shared" ref="Q84" si="435">IF(Q83=0,0,Q83/$G83)</f>
        <v>0</v>
      </c>
      <c r="R84" s="29">
        <f t="shared" ref="R84" si="436">IF(R83=0,0,R83/$F83)</f>
        <v>0.40909090909090912</v>
      </c>
      <c r="S84" s="29">
        <f t="shared" ref="S84" si="437">IF(S83=0,0,S83/$F83)</f>
        <v>9.0909090909090912E-2</v>
      </c>
      <c r="T84" s="39"/>
      <c r="U84"/>
    </row>
    <row r="85" spans="1:21" ht="12" customHeight="1" x14ac:dyDescent="0.2">
      <c r="A85" s="157"/>
      <c r="B85" s="157"/>
      <c r="C85" s="35"/>
      <c r="D85" s="231" t="s">
        <v>7</v>
      </c>
      <c r="E85" s="34"/>
      <c r="F85" s="33">
        <f t="shared" si="33"/>
        <v>10</v>
      </c>
      <c r="G85" s="33">
        <f t="shared" ref="G85" si="438">SUM(O85:Q85)</f>
        <v>1</v>
      </c>
      <c r="H85" s="33">
        <v>1</v>
      </c>
      <c r="I85" s="33">
        <v>0</v>
      </c>
      <c r="J85" s="33">
        <v>0</v>
      </c>
      <c r="K85" s="33">
        <v>0</v>
      </c>
      <c r="L85" s="33">
        <v>0</v>
      </c>
      <c r="M85" s="33">
        <v>0</v>
      </c>
      <c r="N85" s="281">
        <v>5</v>
      </c>
      <c r="O85" s="33">
        <v>1</v>
      </c>
      <c r="P85" s="33">
        <v>0</v>
      </c>
      <c r="Q85" s="33">
        <v>0</v>
      </c>
      <c r="R85" s="33">
        <v>9</v>
      </c>
      <c r="S85" s="33">
        <v>0</v>
      </c>
      <c r="T85" s="46"/>
      <c r="U85" s="150"/>
    </row>
    <row r="86" spans="1:21" ht="12" customHeight="1" x14ac:dyDescent="0.2">
      <c r="A86" s="157"/>
      <c r="B86" s="157"/>
      <c r="C86" s="32"/>
      <c r="D86" s="232"/>
      <c r="E86" s="31"/>
      <c r="F86" s="36">
        <f t="shared" si="33"/>
        <v>1</v>
      </c>
      <c r="G86" s="29">
        <f t="shared" ref="G86" si="439">IF(G85=0,0,G85/$F85)</f>
        <v>0.1</v>
      </c>
      <c r="H86" s="29">
        <f t="shared" ref="H86" si="440">IF(H85=0,0,H85/$G85)</f>
        <v>1</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1</v>
      </c>
      <c r="P86" s="29">
        <f t="shared" ref="P86" si="447">IF(P85=0,0,P85/$G85)</f>
        <v>0</v>
      </c>
      <c r="Q86" s="29">
        <f t="shared" ref="Q86" si="448">IF(Q85=0,0,Q85/$G85)</f>
        <v>0</v>
      </c>
      <c r="R86" s="29">
        <f t="shared" ref="R86" si="449">IF(R85=0,0,R85/$F85)</f>
        <v>0.9</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2</v>
      </c>
      <c r="H87" s="33">
        <v>0</v>
      </c>
      <c r="I87" s="33">
        <v>2</v>
      </c>
      <c r="J87" s="33">
        <v>0</v>
      </c>
      <c r="K87" s="33">
        <v>0</v>
      </c>
      <c r="L87" s="33">
        <v>0</v>
      </c>
      <c r="M87" s="33">
        <v>0</v>
      </c>
      <c r="N87" s="281">
        <v>6.5</v>
      </c>
      <c r="O87" s="33">
        <v>2</v>
      </c>
      <c r="P87" s="33">
        <v>0</v>
      </c>
      <c r="Q87" s="33">
        <v>0</v>
      </c>
      <c r="R87" s="33">
        <v>14</v>
      </c>
      <c r="S87" s="33">
        <v>1</v>
      </c>
      <c r="T87" s="46"/>
      <c r="U87" s="150"/>
    </row>
    <row r="88" spans="1:21" ht="13.5" customHeight="1" x14ac:dyDescent="0.2">
      <c r="A88" s="157"/>
      <c r="B88" s="157"/>
      <c r="C88" s="32"/>
      <c r="D88" s="232"/>
      <c r="E88" s="31"/>
      <c r="F88" s="36">
        <f t="shared" si="451"/>
        <v>1</v>
      </c>
      <c r="G88" s="29">
        <f t="shared" ref="G88" si="453">IF(G87=0,0,G87/$F87)</f>
        <v>0.11764705882352941</v>
      </c>
      <c r="H88" s="29">
        <f t="shared" ref="H88" si="454">IF(H87=0,0,H87/$G87)</f>
        <v>0</v>
      </c>
      <c r="I88" s="29">
        <f t="shared" ref="I88" si="455">IF(I87=0,0,I87/$G87)</f>
        <v>1</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1</v>
      </c>
      <c r="P88" s="29">
        <f t="shared" ref="P88" si="461">IF(P87=0,0,P87/$G87)</f>
        <v>0</v>
      </c>
      <c r="Q88" s="29">
        <f t="shared" ref="Q88" si="462">IF(Q87=0,0,Q87/$G87)</f>
        <v>0</v>
      </c>
      <c r="R88" s="29">
        <f t="shared" ref="R88" si="463">IF(R87=0,0,R87/$F87)</f>
        <v>0.82352941176470584</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3</v>
      </c>
      <c r="H89" s="33">
        <v>1</v>
      </c>
      <c r="I89" s="33">
        <v>1</v>
      </c>
      <c r="J89" s="33">
        <v>0</v>
      </c>
      <c r="K89" s="33">
        <v>0</v>
      </c>
      <c r="L89" s="33">
        <v>0</v>
      </c>
      <c r="M89" s="33">
        <v>1</v>
      </c>
      <c r="N89" s="281">
        <v>6.5</v>
      </c>
      <c r="O89" s="33">
        <v>3</v>
      </c>
      <c r="P89" s="33">
        <v>0</v>
      </c>
      <c r="Q89" s="33">
        <v>0</v>
      </c>
      <c r="R89" s="33">
        <v>34</v>
      </c>
      <c r="S89" s="33">
        <v>4</v>
      </c>
      <c r="T89" s="46"/>
      <c r="U89" s="150"/>
    </row>
    <row r="90" spans="1:21" ht="12" customHeight="1" x14ac:dyDescent="0.2">
      <c r="A90" s="157"/>
      <c r="B90" s="157"/>
      <c r="C90" s="32"/>
      <c r="D90" s="232"/>
      <c r="E90" s="31"/>
      <c r="F90" s="36">
        <f t="shared" si="451"/>
        <v>0.99999999999999989</v>
      </c>
      <c r="G90" s="29">
        <f t="shared" ref="G90" si="466">IF(G89=0,0,G89/$F89)</f>
        <v>7.3170731707317069E-2</v>
      </c>
      <c r="H90" s="29">
        <f t="shared" ref="H90" si="467">IF(H89=0,0,H89/$G89)</f>
        <v>0.33333333333333331</v>
      </c>
      <c r="I90" s="29">
        <f t="shared" ref="I90" si="468">IF(I89=0,0,I89/$G89)</f>
        <v>0.33333333333333331</v>
      </c>
      <c r="J90" s="29">
        <f t="shared" ref="J90" si="469">IF(J89=0,0,J89/$G89)</f>
        <v>0</v>
      </c>
      <c r="K90" s="29">
        <f t="shared" ref="K90" si="470">IF(K89=0,0,K89/$G89)</f>
        <v>0</v>
      </c>
      <c r="L90" s="29">
        <f t="shared" ref="L90" si="471">IF(L89=0,0,L89/$G89)</f>
        <v>0</v>
      </c>
      <c r="M90" s="29">
        <f t="shared" ref="M90" si="472">IF(M89=0,0,M89/$G89)</f>
        <v>0.33333333333333331</v>
      </c>
      <c r="N90" s="228"/>
      <c r="O90" s="29">
        <f t="shared" ref="O90" si="473">IF(O89=0,0,O89/$G89)</f>
        <v>1</v>
      </c>
      <c r="P90" s="29">
        <f t="shared" ref="P90" si="474">IF(P89=0,0,P89/$G89)</f>
        <v>0</v>
      </c>
      <c r="Q90" s="29">
        <f t="shared" ref="Q90" si="475">IF(Q89=0,0,Q89/$G89)</f>
        <v>0</v>
      </c>
      <c r="R90" s="29">
        <f t="shared" ref="R90" si="476">IF(R89=0,0,R89/$F89)</f>
        <v>0.82926829268292679</v>
      </c>
      <c r="S90" s="29">
        <f t="shared" ref="S90" si="477">IF(S89=0,0,S89/$F89)</f>
        <v>9.7560975609756101E-2</v>
      </c>
      <c r="T90" s="39"/>
      <c r="U90"/>
    </row>
    <row r="91" spans="1:21" ht="12" customHeight="1" x14ac:dyDescent="0.2">
      <c r="A91" s="157"/>
      <c r="B91" s="157"/>
      <c r="C91" s="35"/>
      <c r="D91" s="231" t="s">
        <v>4</v>
      </c>
      <c r="E91" s="34"/>
      <c r="F91" s="33">
        <f t="shared" si="451"/>
        <v>23</v>
      </c>
      <c r="G91" s="33">
        <f t="shared" ref="G91" si="478">SUM(O91:Q91)</f>
        <v>1</v>
      </c>
      <c r="H91" s="33">
        <v>0</v>
      </c>
      <c r="I91" s="33">
        <v>1</v>
      </c>
      <c r="J91" s="33">
        <v>0</v>
      </c>
      <c r="K91" s="33">
        <v>0</v>
      </c>
      <c r="L91" s="33">
        <v>0</v>
      </c>
      <c r="M91" s="33">
        <v>0</v>
      </c>
      <c r="N91" s="281">
        <v>10</v>
      </c>
      <c r="O91" s="33">
        <v>1</v>
      </c>
      <c r="P91" s="33">
        <v>0</v>
      </c>
      <c r="Q91" s="33">
        <v>0</v>
      </c>
      <c r="R91" s="33">
        <v>21</v>
      </c>
      <c r="S91" s="33">
        <v>1</v>
      </c>
      <c r="T91" s="46"/>
      <c r="U91" s="150"/>
    </row>
    <row r="92" spans="1:21" ht="12" customHeight="1" x14ac:dyDescent="0.2">
      <c r="A92" s="157"/>
      <c r="B92" s="157"/>
      <c r="C92" s="32"/>
      <c r="D92" s="232"/>
      <c r="E92" s="31"/>
      <c r="F92" s="36">
        <f t="shared" si="451"/>
        <v>0.99999999999999989</v>
      </c>
      <c r="G92" s="29">
        <f t="shared" ref="G92" si="479">IF(G91=0,0,G91/$F91)</f>
        <v>4.3478260869565216E-2</v>
      </c>
      <c r="H92" s="29">
        <f t="shared" ref="H92" si="480">IF(H91=0,0,H91/$G91)</f>
        <v>0</v>
      </c>
      <c r="I92" s="29">
        <f t="shared" ref="I92" si="481">IF(I91=0,0,I91/$G91)</f>
        <v>1</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1</v>
      </c>
      <c r="P92" s="29">
        <f t="shared" ref="P92" si="487">IF(P91=0,0,P91/$G91)</f>
        <v>0</v>
      </c>
      <c r="Q92" s="29">
        <f t="shared" ref="Q92" si="488">IF(Q91=0,0,Q91/$G91)</f>
        <v>0</v>
      </c>
      <c r="R92" s="29">
        <f t="shared" ref="R92" si="489">IF(R91=0,0,R91/$F91)</f>
        <v>0.91304347826086951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12</v>
      </c>
      <c r="H93" s="33">
        <v>12</v>
      </c>
      <c r="I93" s="33">
        <v>0</v>
      </c>
      <c r="J93" s="33">
        <v>0</v>
      </c>
      <c r="K93" s="33">
        <v>0</v>
      </c>
      <c r="L93" s="33">
        <v>0</v>
      </c>
      <c r="M93" s="33">
        <v>0</v>
      </c>
      <c r="N93" s="281">
        <v>3.1666666666666665</v>
      </c>
      <c r="O93" s="33">
        <v>12</v>
      </c>
      <c r="P93" s="33">
        <v>0</v>
      </c>
      <c r="Q93" s="33">
        <v>0</v>
      </c>
      <c r="R93" s="33">
        <v>11</v>
      </c>
      <c r="S93" s="33">
        <v>1</v>
      </c>
      <c r="T93" s="46"/>
      <c r="U93" s="150"/>
    </row>
    <row r="94" spans="1:21" ht="12" customHeight="1" x14ac:dyDescent="0.2">
      <c r="A94" s="157"/>
      <c r="B94" s="157"/>
      <c r="C94" s="32"/>
      <c r="D94" s="232"/>
      <c r="E94" s="31"/>
      <c r="F94" s="36">
        <f t="shared" si="451"/>
        <v>0.99999999999999989</v>
      </c>
      <c r="G94" s="29">
        <f t="shared" ref="G94" si="492">IF(G93=0,0,G93/$F93)</f>
        <v>0.5</v>
      </c>
      <c r="H94" s="29">
        <f t="shared" ref="H94" si="493">IF(H93=0,0,H93/$G93)</f>
        <v>1</v>
      </c>
      <c r="I94" s="29">
        <f t="shared" ref="I94" si="494">IF(I93=0,0,I93/$G93)</f>
        <v>0</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1</v>
      </c>
      <c r="P94" s="29">
        <f t="shared" ref="P94" si="500">IF(P93=0,0,P93/$G93)</f>
        <v>0</v>
      </c>
      <c r="Q94" s="29">
        <f t="shared" ref="Q94" si="501">IF(Q93=0,0,Q93/$G93)</f>
        <v>0</v>
      </c>
      <c r="R94" s="29">
        <f t="shared" ref="R94" si="502">IF(R93=0,0,R93/$F93)</f>
        <v>0.45833333333333331</v>
      </c>
      <c r="S94" s="29">
        <f t="shared" ref="S94" si="503">IF(S93=0,0,S93/$F93)</f>
        <v>4.1666666666666664E-2</v>
      </c>
      <c r="T94" s="39"/>
      <c r="U94"/>
    </row>
    <row r="95" spans="1:21" ht="12" customHeight="1" x14ac:dyDescent="0.2">
      <c r="A95" s="157"/>
      <c r="B95" s="157"/>
      <c r="C95" s="35"/>
      <c r="D95" s="231" t="s">
        <v>2</v>
      </c>
      <c r="E95" s="34"/>
      <c r="F95" s="33">
        <f t="shared" si="451"/>
        <v>159</v>
      </c>
      <c r="G95" s="33">
        <f t="shared" ref="G95" si="504">SUM(O95:Q95)</f>
        <v>35</v>
      </c>
      <c r="H95" s="33">
        <v>34</v>
      </c>
      <c r="I95" s="33">
        <v>0</v>
      </c>
      <c r="J95" s="33">
        <v>1</v>
      </c>
      <c r="K95" s="33">
        <v>0</v>
      </c>
      <c r="L95" s="33">
        <v>0</v>
      </c>
      <c r="M95" s="33">
        <v>0</v>
      </c>
      <c r="N95" s="281">
        <v>4.4000000000000004</v>
      </c>
      <c r="O95" s="33">
        <v>35</v>
      </c>
      <c r="P95" s="33">
        <v>0</v>
      </c>
      <c r="Q95" s="33">
        <v>0</v>
      </c>
      <c r="R95" s="33">
        <v>121</v>
      </c>
      <c r="S95" s="33">
        <v>3</v>
      </c>
      <c r="T95" s="46"/>
      <c r="U95" s="150"/>
    </row>
    <row r="96" spans="1:21" ht="12" customHeight="1" x14ac:dyDescent="0.2">
      <c r="A96" s="157"/>
      <c r="B96" s="157"/>
      <c r="C96" s="32"/>
      <c r="D96" s="232"/>
      <c r="E96" s="31"/>
      <c r="F96" s="36">
        <f t="shared" si="451"/>
        <v>1</v>
      </c>
      <c r="G96" s="29">
        <f t="shared" ref="G96" si="505">IF(G95=0,0,G95/$F95)</f>
        <v>0.22012578616352202</v>
      </c>
      <c r="H96" s="29">
        <f t="shared" ref="H96" si="506">IF(H95=0,0,H95/$G95)</f>
        <v>0.97142857142857142</v>
      </c>
      <c r="I96" s="29">
        <f t="shared" ref="I96" si="507">IF(I95=0,0,I95/$G95)</f>
        <v>0</v>
      </c>
      <c r="J96" s="29">
        <f t="shared" ref="J96" si="508">IF(J95=0,0,J95/$G95)</f>
        <v>2.8571428571428571E-2</v>
      </c>
      <c r="K96" s="29">
        <f t="shared" ref="K96" si="509">IF(K95=0,0,K95/$G95)</f>
        <v>0</v>
      </c>
      <c r="L96" s="29">
        <f t="shared" ref="L96" si="510">IF(L95=0,0,L95/$G95)</f>
        <v>0</v>
      </c>
      <c r="M96" s="29">
        <f t="shared" ref="M96" si="511">IF(M95=0,0,M95/$G95)</f>
        <v>0</v>
      </c>
      <c r="N96" s="228"/>
      <c r="O96" s="29">
        <f t="shared" ref="O96" si="512">IF(O95=0,0,O95/$G95)</f>
        <v>1</v>
      </c>
      <c r="P96" s="29">
        <f t="shared" ref="P96" si="513">IF(P95=0,0,P95/$G95)</f>
        <v>0</v>
      </c>
      <c r="Q96" s="29">
        <f t="shared" ref="Q96" si="514">IF(Q95=0,0,Q95/$G95)</f>
        <v>0</v>
      </c>
      <c r="R96" s="29">
        <f t="shared" ref="R96" si="515">IF(R95=0,0,R95/$F95)</f>
        <v>0.76100628930817615</v>
      </c>
      <c r="S96" s="29">
        <f t="shared" ref="S96" si="516">IF(S95=0,0,S95/$F95)</f>
        <v>1.8867924528301886E-2</v>
      </c>
      <c r="T96" s="39"/>
      <c r="U96"/>
    </row>
    <row r="97" spans="1:21" ht="12" customHeight="1" x14ac:dyDescent="0.2">
      <c r="A97" s="157"/>
      <c r="B97" s="157"/>
      <c r="C97" s="35"/>
      <c r="D97" s="231" t="s">
        <v>1</v>
      </c>
      <c r="E97" s="34"/>
      <c r="F97" s="33">
        <f t="shared" si="451"/>
        <v>21</v>
      </c>
      <c r="G97" s="33">
        <f t="shared" ref="G97" si="517">SUM(O97:Q97)</f>
        <v>2</v>
      </c>
      <c r="H97" s="33">
        <v>2</v>
      </c>
      <c r="I97" s="33">
        <v>0</v>
      </c>
      <c r="J97" s="33">
        <v>0</v>
      </c>
      <c r="K97" s="33">
        <v>0</v>
      </c>
      <c r="L97" s="33">
        <v>0</v>
      </c>
      <c r="M97" s="33">
        <v>0</v>
      </c>
      <c r="N97" s="281">
        <v>2</v>
      </c>
      <c r="O97" s="33">
        <v>2</v>
      </c>
      <c r="P97" s="33">
        <v>0</v>
      </c>
      <c r="Q97" s="33">
        <v>0</v>
      </c>
      <c r="R97" s="33">
        <v>18</v>
      </c>
      <c r="S97" s="33">
        <v>1</v>
      </c>
      <c r="T97" s="46"/>
      <c r="U97" s="150"/>
    </row>
    <row r="98" spans="1:21" ht="12" customHeight="1" x14ac:dyDescent="0.2">
      <c r="A98" s="157"/>
      <c r="B98" s="157"/>
      <c r="C98" s="32"/>
      <c r="D98" s="232"/>
      <c r="E98" s="31"/>
      <c r="F98" s="36">
        <f t="shared" si="451"/>
        <v>1</v>
      </c>
      <c r="G98" s="29">
        <f t="shared" ref="G98" si="518">IF(G97=0,0,G97/$F97)</f>
        <v>9.5238095238095233E-2</v>
      </c>
      <c r="H98" s="29">
        <f t="shared" ref="H98" si="519">IF(H97=0,0,H97/$G97)</f>
        <v>1</v>
      </c>
      <c r="I98" s="29">
        <f t="shared" ref="I98" si="520">IF(I97=0,0,I97/$G97)</f>
        <v>0</v>
      </c>
      <c r="J98" s="29">
        <f t="shared" ref="J98" si="521">IF(J97=0,0,J97/$G97)</f>
        <v>0</v>
      </c>
      <c r="K98" s="29">
        <f t="shared" ref="K98" si="522">IF(K97=0,0,K97/$G97)</f>
        <v>0</v>
      </c>
      <c r="L98" s="29">
        <f t="shared" ref="L98" si="523">IF(L97=0,0,L97/$G97)</f>
        <v>0</v>
      </c>
      <c r="M98" s="29">
        <f t="shared" ref="M98" si="524">IF(M97=0,0,M97/$G97)</f>
        <v>0</v>
      </c>
      <c r="N98" s="228"/>
      <c r="O98" s="29">
        <f t="shared" ref="O98" si="525">IF(O97=0,0,O97/$G97)</f>
        <v>1</v>
      </c>
      <c r="P98" s="29">
        <f t="shared" ref="P98" si="526">IF(P97=0,0,P97/$G97)</f>
        <v>0</v>
      </c>
      <c r="Q98" s="29">
        <f t="shared" ref="Q98" si="527">IF(Q97=0,0,Q97/$G97)</f>
        <v>0</v>
      </c>
      <c r="R98" s="29">
        <f t="shared" ref="R98" si="528">IF(R97=0,0,R97/$F97)</f>
        <v>0.8571428571428571</v>
      </c>
      <c r="S98" s="29">
        <f t="shared" ref="S98" si="529">IF(S97=0,0,S97/$F97)</f>
        <v>4.7619047619047616E-2</v>
      </c>
      <c r="T98" s="39"/>
      <c r="U98"/>
    </row>
    <row r="99" spans="1:21" ht="12.75" customHeight="1" x14ac:dyDescent="0.2">
      <c r="A99" s="157"/>
      <c r="B99" s="157"/>
      <c r="C99" s="35"/>
      <c r="D99" s="231" t="s">
        <v>0</v>
      </c>
      <c r="E99" s="34"/>
      <c r="F99" s="33">
        <f t="shared" si="451"/>
        <v>61</v>
      </c>
      <c r="G99" s="33">
        <f t="shared" ref="G99" si="530">SUM(O99:Q99)</f>
        <v>7</v>
      </c>
      <c r="H99" s="33">
        <v>5</v>
      </c>
      <c r="I99" s="33">
        <v>1</v>
      </c>
      <c r="J99" s="33">
        <v>0</v>
      </c>
      <c r="K99" s="33">
        <v>0</v>
      </c>
      <c r="L99" s="33">
        <v>1</v>
      </c>
      <c r="M99" s="33">
        <v>0</v>
      </c>
      <c r="N99" s="281">
        <v>9</v>
      </c>
      <c r="O99" s="33">
        <v>6</v>
      </c>
      <c r="P99" s="33">
        <v>0</v>
      </c>
      <c r="Q99" s="33">
        <v>1</v>
      </c>
      <c r="R99" s="33">
        <v>54</v>
      </c>
      <c r="S99" s="33">
        <v>0</v>
      </c>
      <c r="T99" s="46"/>
      <c r="U99" s="150"/>
    </row>
    <row r="100" spans="1:21" ht="12.75" customHeight="1" x14ac:dyDescent="0.2">
      <c r="A100" s="158"/>
      <c r="B100" s="158"/>
      <c r="C100" s="32"/>
      <c r="D100" s="232"/>
      <c r="E100" s="31"/>
      <c r="F100" s="30">
        <f t="shared" si="451"/>
        <v>1</v>
      </c>
      <c r="G100" s="29">
        <f t="shared" ref="G100" si="531">IF(G99=0,0,G99/$F99)</f>
        <v>0.11475409836065574</v>
      </c>
      <c r="H100" s="29">
        <f t="shared" ref="H100" si="532">IF(H99=0,0,H99/$G99)</f>
        <v>0.7142857142857143</v>
      </c>
      <c r="I100" s="29">
        <f t="shared" ref="I100" si="533">IF(I99=0,0,I99/$G99)</f>
        <v>0.14285714285714285</v>
      </c>
      <c r="J100" s="29">
        <f t="shared" ref="J100" si="534">IF(J99=0,0,J99/$G99)</f>
        <v>0</v>
      </c>
      <c r="K100" s="29">
        <f t="shared" ref="K100" si="535">IF(K99=0,0,K99/$G99)</f>
        <v>0</v>
      </c>
      <c r="L100" s="29">
        <f t="shared" ref="L100" si="536">IF(L99=0,0,L99/$G99)</f>
        <v>0.14285714285714285</v>
      </c>
      <c r="M100" s="29">
        <f t="shared" ref="M100" si="537">IF(M99=0,0,M99/$G99)</f>
        <v>0</v>
      </c>
      <c r="N100" s="228"/>
      <c r="O100" s="29">
        <f t="shared" ref="O100" si="538">IF(O99=0,0,O99/$G99)</f>
        <v>0.8571428571428571</v>
      </c>
      <c r="P100" s="29">
        <f t="shared" ref="P100" si="539">IF(P99=0,0,P99/$G99)</f>
        <v>0</v>
      </c>
      <c r="Q100" s="29">
        <f t="shared" ref="Q100" si="540">IF(Q99=0,0,Q99/$G99)</f>
        <v>0.14285714285714285</v>
      </c>
      <c r="R100" s="29">
        <f t="shared" ref="R100" si="541">IF(R99=0,0,R99/$F99)</f>
        <v>0.88524590163934425</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433</v>
      </c>
    </row>
    <row r="3" spans="1:16" ht="18" customHeight="1" x14ac:dyDescent="0.2">
      <c r="A3" s="170" t="s">
        <v>63</v>
      </c>
      <c r="B3" s="171"/>
      <c r="C3" s="171"/>
      <c r="D3" s="171"/>
      <c r="E3" s="172"/>
      <c r="F3" s="179" t="s">
        <v>126</v>
      </c>
      <c r="G3" s="186" t="s">
        <v>493</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710</v>
      </c>
      <c r="H7" s="6">
        <f t="shared" ref="H7:H53" si="0">IF(G7=0,0,G7/$F7*100)</f>
        <v>77.173913043478265</v>
      </c>
      <c r="I7" s="13">
        <f>SUM(I8:I12)</f>
        <v>175</v>
      </c>
      <c r="J7" s="6">
        <f t="shared" ref="J7:J53" si="1">IF(I7=0,0,I7/$F7*100)</f>
        <v>19.021739130434785</v>
      </c>
      <c r="K7" s="13">
        <f>SUM(K8:K12)</f>
        <v>32</v>
      </c>
      <c r="L7" s="6">
        <f t="shared" ref="L7:L53" si="2">IF(K7=0,0,K7/$F7*100)</f>
        <v>3.4782608695652173</v>
      </c>
      <c r="M7" s="13">
        <f>SUM(M8:M12)</f>
        <v>1</v>
      </c>
      <c r="N7" s="6">
        <f t="shared" ref="N7:N53" si="3">IF(M7=0,0,M7/$F7*100)</f>
        <v>0.10869565217391304</v>
      </c>
      <c r="O7" s="13">
        <f>SUM(O8:O12)</f>
        <v>2</v>
      </c>
      <c r="P7" s="6">
        <f t="shared" ref="P7:P53" si="4">IF(O7=0,0,O7/$F7*100)</f>
        <v>0.21739130434782608</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118</v>
      </c>
      <c r="H9" s="6">
        <f t="shared" si="0"/>
        <v>86.764705882352942</v>
      </c>
      <c r="I9" s="13">
        <v>18</v>
      </c>
      <c r="J9" s="6">
        <f t="shared" si="1"/>
        <v>13.23529411764706</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153</v>
      </c>
      <c r="H10" s="6">
        <f t="shared" si="0"/>
        <v>61.445783132530117</v>
      </c>
      <c r="I10" s="13">
        <v>92</v>
      </c>
      <c r="J10" s="6">
        <f t="shared" si="1"/>
        <v>36.947791164658632</v>
      </c>
      <c r="K10" s="13">
        <v>4</v>
      </c>
      <c r="L10" s="6">
        <f t="shared" si="2"/>
        <v>1.6064257028112447</v>
      </c>
      <c r="M10" s="13">
        <v>0</v>
      </c>
      <c r="N10" s="6">
        <f t="shared" si="3"/>
        <v>0</v>
      </c>
      <c r="O10" s="13">
        <v>0</v>
      </c>
      <c r="P10" s="6">
        <f t="shared" si="4"/>
        <v>0</v>
      </c>
    </row>
    <row r="11" spans="1:16" ht="23.1" customHeight="1" x14ac:dyDescent="0.2">
      <c r="A11" s="160"/>
      <c r="B11" s="162" t="s">
        <v>44</v>
      </c>
      <c r="C11" s="163"/>
      <c r="D11" s="163"/>
      <c r="E11" s="164"/>
      <c r="F11" s="8">
        <f t="shared" si="5"/>
        <v>72</v>
      </c>
      <c r="G11" s="7">
        <v>41</v>
      </c>
      <c r="H11" s="6">
        <f t="shared" si="0"/>
        <v>56.944444444444443</v>
      </c>
      <c r="I11" s="13">
        <v>24</v>
      </c>
      <c r="J11" s="6">
        <f t="shared" si="1"/>
        <v>33.333333333333329</v>
      </c>
      <c r="K11" s="13">
        <v>7</v>
      </c>
      <c r="L11" s="6">
        <f t="shared" si="2"/>
        <v>9.7222222222222232</v>
      </c>
      <c r="M11" s="13">
        <v>0</v>
      </c>
      <c r="N11" s="6">
        <f t="shared" si="3"/>
        <v>0</v>
      </c>
      <c r="O11" s="13">
        <v>0</v>
      </c>
      <c r="P11" s="6">
        <f t="shared" si="4"/>
        <v>0</v>
      </c>
    </row>
    <row r="12" spans="1:16" ht="23.1" customHeight="1" x14ac:dyDescent="0.2">
      <c r="A12" s="161"/>
      <c r="B12" s="162" t="s">
        <v>43</v>
      </c>
      <c r="C12" s="163"/>
      <c r="D12" s="163"/>
      <c r="E12" s="164"/>
      <c r="F12" s="8">
        <f t="shared" si="5"/>
        <v>201</v>
      </c>
      <c r="G12" s="7">
        <v>136</v>
      </c>
      <c r="H12" s="6">
        <f t="shared" si="0"/>
        <v>67.661691542288565</v>
      </c>
      <c r="I12" s="13">
        <v>41</v>
      </c>
      <c r="J12" s="6">
        <f t="shared" si="1"/>
        <v>20.398009950248756</v>
      </c>
      <c r="K12" s="13">
        <v>21</v>
      </c>
      <c r="L12" s="6">
        <f t="shared" si="2"/>
        <v>10.44776119402985</v>
      </c>
      <c r="M12" s="13">
        <v>1</v>
      </c>
      <c r="N12" s="6">
        <f t="shared" si="3"/>
        <v>0.49751243781094528</v>
      </c>
      <c r="O12" s="13">
        <v>2</v>
      </c>
      <c r="P12" s="6">
        <f t="shared" si="4"/>
        <v>0.99502487562189057</v>
      </c>
    </row>
    <row r="13" spans="1:16" ht="23.1" customHeight="1" x14ac:dyDescent="0.2">
      <c r="A13" s="156" t="s">
        <v>42</v>
      </c>
      <c r="B13" s="156" t="s">
        <v>41</v>
      </c>
      <c r="C13" s="11"/>
      <c r="D13" s="12" t="s">
        <v>15</v>
      </c>
      <c r="E13" s="9"/>
      <c r="F13" s="8">
        <f t="shared" si="5"/>
        <v>239</v>
      </c>
      <c r="G13" s="7">
        <f>SUM(G14:G37)</f>
        <v>127</v>
      </c>
      <c r="H13" s="6">
        <f>IF(G13=0,0,G13/$F13*100)</f>
        <v>53.138075313807533</v>
      </c>
      <c r="I13" s="7">
        <f>SUM(I14:I37)</f>
        <v>96</v>
      </c>
      <c r="J13" s="6">
        <f t="shared" si="1"/>
        <v>40.1673640167364</v>
      </c>
      <c r="K13" s="7">
        <f>SUM(K14:K37)</f>
        <v>15</v>
      </c>
      <c r="L13" s="6">
        <f t="shared" si="2"/>
        <v>6.2761506276150625</v>
      </c>
      <c r="M13" s="7">
        <f>SUM(M14:M37)</f>
        <v>1</v>
      </c>
      <c r="N13" s="6">
        <f t="shared" si="3"/>
        <v>0.41841004184100417</v>
      </c>
      <c r="O13" s="7">
        <f>SUM(O14:O37)</f>
        <v>0</v>
      </c>
      <c r="P13" s="6">
        <f t="shared" si="4"/>
        <v>0</v>
      </c>
    </row>
    <row r="14" spans="1:16" ht="23.1" customHeight="1" x14ac:dyDescent="0.2">
      <c r="A14" s="157"/>
      <c r="B14" s="157"/>
      <c r="C14" s="11"/>
      <c r="D14" s="12" t="s">
        <v>40</v>
      </c>
      <c r="E14" s="9"/>
      <c r="F14" s="8">
        <f t="shared" si="5"/>
        <v>32</v>
      </c>
      <c r="G14" s="7">
        <v>17</v>
      </c>
      <c r="H14" s="6">
        <f t="shared" ref="H14:H37" si="6">IF(G14=0,0,G14/$F14*100)</f>
        <v>53.125</v>
      </c>
      <c r="I14" s="13">
        <v>14</v>
      </c>
      <c r="J14" s="6">
        <f t="shared" si="1"/>
        <v>43.75</v>
      </c>
      <c r="K14" s="13">
        <v>1</v>
      </c>
      <c r="L14" s="6">
        <f t="shared" si="2"/>
        <v>3.125</v>
      </c>
      <c r="M14" s="13">
        <v>0</v>
      </c>
      <c r="N14" s="6">
        <f t="shared" si="3"/>
        <v>0</v>
      </c>
      <c r="O14" s="13">
        <v>0</v>
      </c>
      <c r="P14" s="6">
        <f t="shared" si="4"/>
        <v>0</v>
      </c>
    </row>
    <row r="15" spans="1:16" ht="23.1" customHeight="1" x14ac:dyDescent="0.2">
      <c r="A15" s="157"/>
      <c r="B15" s="157"/>
      <c r="C15" s="11"/>
      <c r="D15" s="12" t="s">
        <v>39</v>
      </c>
      <c r="E15" s="9"/>
      <c r="F15" s="8">
        <f t="shared" si="5"/>
        <v>4</v>
      </c>
      <c r="G15" s="7">
        <v>3</v>
      </c>
      <c r="H15" s="6">
        <f t="shared" si="6"/>
        <v>75</v>
      </c>
      <c r="I15" s="13">
        <v>1</v>
      </c>
      <c r="J15" s="6">
        <f t="shared" si="1"/>
        <v>25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3</v>
      </c>
      <c r="H16" s="6">
        <f t="shared" si="6"/>
        <v>27.27272727272727</v>
      </c>
      <c r="I16" s="13">
        <v>7</v>
      </c>
      <c r="J16" s="6">
        <f t="shared" si="1"/>
        <v>63.636363636363633</v>
      </c>
      <c r="K16" s="13">
        <v>1</v>
      </c>
      <c r="L16" s="6">
        <f t="shared" si="2"/>
        <v>9.0909090909090917</v>
      </c>
      <c r="M16" s="13">
        <v>0</v>
      </c>
      <c r="N16" s="6">
        <f t="shared" si="3"/>
        <v>0</v>
      </c>
      <c r="O16" s="13">
        <v>0</v>
      </c>
      <c r="P16" s="6">
        <f t="shared" si="4"/>
        <v>0</v>
      </c>
    </row>
    <row r="17" spans="1:16" ht="23.1" customHeight="1" x14ac:dyDescent="0.2">
      <c r="A17" s="157"/>
      <c r="B17" s="157"/>
      <c r="C17" s="11"/>
      <c r="D17" s="12" t="s">
        <v>37</v>
      </c>
      <c r="E17" s="9"/>
      <c r="F17" s="8">
        <f t="shared" si="5"/>
        <v>2</v>
      </c>
      <c r="G17" s="7">
        <v>2</v>
      </c>
      <c r="H17" s="6">
        <f t="shared" si="6"/>
        <v>100</v>
      </c>
      <c r="I17" s="13">
        <v>0</v>
      </c>
      <c r="J17" s="6">
        <f t="shared" si="1"/>
        <v>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3</v>
      </c>
      <c r="H18" s="6">
        <f t="shared" si="6"/>
        <v>50</v>
      </c>
      <c r="I18" s="13">
        <v>3</v>
      </c>
      <c r="J18" s="6">
        <f t="shared" si="1"/>
        <v>50</v>
      </c>
      <c r="K18" s="13">
        <v>0</v>
      </c>
      <c r="L18" s="6">
        <f t="shared" si="2"/>
        <v>0</v>
      </c>
      <c r="M18" s="13">
        <v>0</v>
      </c>
      <c r="N18" s="6">
        <f t="shared" si="3"/>
        <v>0</v>
      </c>
      <c r="O18" s="13">
        <v>0</v>
      </c>
      <c r="P18" s="6">
        <f t="shared" si="4"/>
        <v>0</v>
      </c>
    </row>
    <row r="19" spans="1:16" ht="23.1" customHeight="1" x14ac:dyDescent="0.2">
      <c r="A19" s="157"/>
      <c r="B19" s="157"/>
      <c r="C19" s="11"/>
      <c r="D19" s="12" t="s">
        <v>35</v>
      </c>
      <c r="E19" s="9"/>
      <c r="F19" s="8">
        <f t="shared" si="5"/>
        <v>1</v>
      </c>
      <c r="G19" s="7">
        <v>1</v>
      </c>
      <c r="H19" s="6">
        <f t="shared" si="6"/>
        <v>100</v>
      </c>
      <c r="I19" s="13">
        <v>0</v>
      </c>
      <c r="J19" s="6">
        <f t="shared" si="1"/>
        <v>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3</v>
      </c>
      <c r="H20" s="6">
        <f t="shared" si="6"/>
        <v>37.5</v>
      </c>
      <c r="I20" s="13">
        <v>5</v>
      </c>
      <c r="J20" s="6">
        <f t="shared" si="1"/>
        <v>62.5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3</v>
      </c>
      <c r="H21" s="6">
        <f t="shared" si="6"/>
        <v>42.857142857142854</v>
      </c>
      <c r="I21" s="13">
        <v>1</v>
      </c>
      <c r="J21" s="6">
        <f t="shared" si="1"/>
        <v>14.285714285714285</v>
      </c>
      <c r="K21" s="13">
        <v>3</v>
      </c>
      <c r="L21" s="6">
        <f t="shared" si="2"/>
        <v>42.857142857142854</v>
      </c>
      <c r="M21" s="13">
        <v>0</v>
      </c>
      <c r="N21" s="6">
        <f t="shared" si="3"/>
        <v>0</v>
      </c>
      <c r="O21" s="13">
        <v>0</v>
      </c>
      <c r="P21" s="6">
        <f t="shared" si="4"/>
        <v>0</v>
      </c>
    </row>
    <row r="22" spans="1:16" ht="23.1" customHeight="1" x14ac:dyDescent="0.2">
      <c r="A22" s="157"/>
      <c r="B22" s="157"/>
      <c r="C22" s="11"/>
      <c r="D22" s="12" t="s">
        <v>32</v>
      </c>
      <c r="E22" s="9"/>
      <c r="F22" s="8">
        <f t="shared" si="5"/>
        <v>1</v>
      </c>
      <c r="G22" s="7">
        <v>1</v>
      </c>
      <c r="H22" s="6">
        <f t="shared" si="6"/>
        <v>100</v>
      </c>
      <c r="I22" s="13">
        <v>0</v>
      </c>
      <c r="J22" s="6">
        <f t="shared" si="1"/>
        <v>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5</v>
      </c>
      <c r="J23" s="6">
        <f t="shared" si="1"/>
        <v>55.555555555555557</v>
      </c>
      <c r="K23" s="13">
        <v>0</v>
      </c>
      <c r="L23" s="6">
        <f t="shared" si="2"/>
        <v>0</v>
      </c>
      <c r="M23" s="13">
        <v>0</v>
      </c>
      <c r="N23" s="6">
        <f t="shared" si="3"/>
        <v>0</v>
      </c>
      <c r="O23" s="13">
        <v>0</v>
      </c>
      <c r="P23" s="6">
        <f t="shared" si="4"/>
        <v>0</v>
      </c>
    </row>
    <row r="24" spans="1:16" ht="23.1" customHeight="1" x14ac:dyDescent="0.2">
      <c r="A24" s="157"/>
      <c r="B24" s="157"/>
      <c r="C24" s="11"/>
      <c r="D24" s="12" t="s">
        <v>30</v>
      </c>
      <c r="E24" s="9"/>
      <c r="F24" s="8">
        <f t="shared" si="5"/>
        <v>1</v>
      </c>
      <c r="G24" s="7">
        <v>1</v>
      </c>
      <c r="H24" s="6">
        <f t="shared" si="6"/>
        <v>100</v>
      </c>
      <c r="I24" s="13">
        <v>0</v>
      </c>
      <c r="J24" s="6">
        <f t="shared" si="1"/>
        <v>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2</v>
      </c>
      <c r="J25" s="6">
        <f t="shared" si="1"/>
        <v>100</v>
      </c>
      <c r="K25" s="13">
        <v>0</v>
      </c>
      <c r="L25" s="6">
        <f t="shared" si="2"/>
        <v>0</v>
      </c>
      <c r="M25" s="13">
        <v>0</v>
      </c>
      <c r="N25" s="6">
        <f t="shared" si="3"/>
        <v>0</v>
      </c>
      <c r="O25" s="13">
        <v>0</v>
      </c>
      <c r="P25" s="6">
        <f t="shared" si="4"/>
        <v>0</v>
      </c>
    </row>
    <row r="26" spans="1:16" ht="23.1" customHeight="1" x14ac:dyDescent="0.2">
      <c r="A26" s="157"/>
      <c r="B26" s="157"/>
      <c r="C26" s="11"/>
      <c r="D26" s="12" t="s">
        <v>28</v>
      </c>
      <c r="E26" s="9"/>
      <c r="F26" s="8">
        <f t="shared" si="5"/>
        <v>11</v>
      </c>
      <c r="G26" s="7">
        <v>9</v>
      </c>
      <c r="H26" s="6">
        <f t="shared" si="6"/>
        <v>81.818181818181827</v>
      </c>
      <c r="I26" s="13">
        <v>1</v>
      </c>
      <c r="J26" s="6">
        <f t="shared" si="1"/>
        <v>9.0909090909090917</v>
      </c>
      <c r="K26" s="13">
        <v>1</v>
      </c>
      <c r="L26" s="6">
        <f t="shared" si="2"/>
        <v>9.0909090909090917</v>
      </c>
      <c r="M26" s="13">
        <v>0</v>
      </c>
      <c r="N26" s="6">
        <f t="shared" si="3"/>
        <v>0</v>
      </c>
      <c r="O26" s="13">
        <v>0</v>
      </c>
      <c r="P26" s="6">
        <f t="shared" si="4"/>
        <v>0</v>
      </c>
    </row>
    <row r="27" spans="1:16" ht="23.1" customHeight="1" x14ac:dyDescent="0.2">
      <c r="A27" s="157"/>
      <c r="B27" s="157"/>
      <c r="C27" s="11"/>
      <c r="D27" s="12" t="s">
        <v>27</v>
      </c>
      <c r="E27" s="9"/>
      <c r="F27" s="8">
        <f t="shared" si="5"/>
        <v>4</v>
      </c>
      <c r="G27" s="7">
        <v>4</v>
      </c>
      <c r="H27" s="6">
        <f t="shared" si="6"/>
        <v>100</v>
      </c>
      <c r="I27" s="13">
        <v>0</v>
      </c>
      <c r="J27" s="6">
        <f t="shared" si="1"/>
        <v>0</v>
      </c>
      <c r="K27" s="13">
        <v>0</v>
      </c>
      <c r="L27" s="6">
        <f t="shared" si="2"/>
        <v>0</v>
      </c>
      <c r="M27" s="13">
        <v>0</v>
      </c>
      <c r="N27" s="6">
        <f t="shared" si="3"/>
        <v>0</v>
      </c>
      <c r="O27" s="13">
        <v>0</v>
      </c>
      <c r="P27" s="6">
        <f t="shared" si="4"/>
        <v>0</v>
      </c>
    </row>
    <row r="28" spans="1:16" ht="23.1" customHeight="1" x14ac:dyDescent="0.2">
      <c r="A28" s="157"/>
      <c r="B28" s="157"/>
      <c r="C28" s="11"/>
      <c r="D28" s="12" t="s">
        <v>26</v>
      </c>
      <c r="E28" s="9"/>
      <c r="F28" s="8">
        <f t="shared" si="5"/>
        <v>5</v>
      </c>
      <c r="G28" s="7">
        <v>3</v>
      </c>
      <c r="H28" s="6">
        <f t="shared" si="6"/>
        <v>60</v>
      </c>
      <c r="I28" s="13">
        <v>2</v>
      </c>
      <c r="J28" s="6">
        <f t="shared" si="1"/>
        <v>40</v>
      </c>
      <c r="K28" s="13">
        <v>0</v>
      </c>
      <c r="L28" s="6">
        <f t="shared" si="2"/>
        <v>0</v>
      </c>
      <c r="M28" s="13">
        <v>0</v>
      </c>
      <c r="N28" s="6">
        <f t="shared" si="3"/>
        <v>0</v>
      </c>
      <c r="O28" s="13">
        <v>0</v>
      </c>
      <c r="P28" s="6">
        <f t="shared" si="4"/>
        <v>0</v>
      </c>
    </row>
    <row r="29" spans="1:16" ht="23.1" customHeight="1" x14ac:dyDescent="0.2">
      <c r="A29" s="157"/>
      <c r="B29" s="157"/>
      <c r="C29" s="11"/>
      <c r="D29" s="12" t="s">
        <v>25</v>
      </c>
      <c r="E29" s="9"/>
      <c r="F29" s="8">
        <f t="shared" si="5"/>
        <v>13</v>
      </c>
      <c r="G29" s="7">
        <v>11</v>
      </c>
      <c r="H29" s="6">
        <f t="shared" si="6"/>
        <v>84.615384615384613</v>
      </c>
      <c r="I29" s="13">
        <v>2</v>
      </c>
      <c r="J29" s="6">
        <f t="shared" si="1"/>
        <v>15.384615384615385</v>
      </c>
      <c r="K29" s="13">
        <v>0</v>
      </c>
      <c r="L29" s="6">
        <f t="shared" si="2"/>
        <v>0</v>
      </c>
      <c r="M29" s="13">
        <v>0</v>
      </c>
      <c r="N29" s="6">
        <f t="shared" si="3"/>
        <v>0</v>
      </c>
      <c r="O29" s="13">
        <v>0</v>
      </c>
      <c r="P29" s="6">
        <f t="shared" si="4"/>
        <v>0</v>
      </c>
    </row>
    <row r="30" spans="1:16" ht="23.1" customHeight="1" x14ac:dyDescent="0.2">
      <c r="A30" s="157"/>
      <c r="B30" s="157"/>
      <c r="C30" s="11"/>
      <c r="D30" s="12" t="s">
        <v>24</v>
      </c>
      <c r="E30" s="9"/>
      <c r="F30" s="8">
        <f t="shared" si="5"/>
        <v>5</v>
      </c>
      <c r="G30" s="7">
        <v>3</v>
      </c>
      <c r="H30" s="6">
        <f t="shared" si="6"/>
        <v>60</v>
      </c>
      <c r="I30" s="13">
        <v>1</v>
      </c>
      <c r="J30" s="6">
        <f t="shared" si="1"/>
        <v>20</v>
      </c>
      <c r="K30" s="13">
        <v>1</v>
      </c>
      <c r="L30" s="6">
        <f t="shared" si="2"/>
        <v>20</v>
      </c>
      <c r="M30" s="13">
        <v>0</v>
      </c>
      <c r="N30" s="6">
        <f t="shared" si="3"/>
        <v>0</v>
      </c>
      <c r="O30" s="13">
        <v>0</v>
      </c>
      <c r="P30" s="6">
        <f t="shared" si="4"/>
        <v>0</v>
      </c>
    </row>
    <row r="31" spans="1:16" ht="23.1" customHeight="1" x14ac:dyDescent="0.2">
      <c r="A31" s="157"/>
      <c r="B31" s="157"/>
      <c r="C31" s="11"/>
      <c r="D31" s="12" t="s">
        <v>23</v>
      </c>
      <c r="E31" s="9"/>
      <c r="F31" s="8">
        <f t="shared" si="5"/>
        <v>33</v>
      </c>
      <c r="G31" s="7">
        <v>22</v>
      </c>
      <c r="H31" s="6">
        <f t="shared" si="6"/>
        <v>66.666666666666657</v>
      </c>
      <c r="I31" s="13">
        <v>11</v>
      </c>
      <c r="J31" s="6">
        <f t="shared" si="1"/>
        <v>33.333333333333329</v>
      </c>
      <c r="K31" s="13">
        <v>0</v>
      </c>
      <c r="L31" s="6">
        <f t="shared" si="2"/>
        <v>0</v>
      </c>
      <c r="M31" s="13">
        <v>0</v>
      </c>
      <c r="N31" s="6">
        <f t="shared" si="3"/>
        <v>0</v>
      </c>
      <c r="O31" s="13">
        <v>0</v>
      </c>
      <c r="P31" s="6">
        <f t="shared" si="4"/>
        <v>0</v>
      </c>
    </row>
    <row r="32" spans="1:16" ht="23.1" customHeight="1" x14ac:dyDescent="0.2">
      <c r="A32" s="157"/>
      <c r="B32" s="157"/>
      <c r="C32" s="11"/>
      <c r="D32" s="12" t="s">
        <v>22</v>
      </c>
      <c r="E32" s="9"/>
      <c r="F32" s="8">
        <f t="shared" si="5"/>
        <v>5</v>
      </c>
      <c r="G32" s="7">
        <v>2</v>
      </c>
      <c r="H32" s="6">
        <f t="shared" si="6"/>
        <v>40</v>
      </c>
      <c r="I32" s="13">
        <v>3</v>
      </c>
      <c r="J32" s="6">
        <f t="shared" si="1"/>
        <v>60</v>
      </c>
      <c r="K32" s="13">
        <v>0</v>
      </c>
      <c r="L32" s="6">
        <f t="shared" si="2"/>
        <v>0</v>
      </c>
      <c r="M32" s="13">
        <v>0</v>
      </c>
      <c r="N32" s="6">
        <f t="shared" si="3"/>
        <v>0</v>
      </c>
      <c r="O32" s="13">
        <v>0</v>
      </c>
      <c r="P32" s="6">
        <f t="shared" si="4"/>
        <v>0</v>
      </c>
    </row>
    <row r="33" spans="1:16" ht="24" customHeight="1" x14ac:dyDescent="0.2">
      <c r="A33" s="157"/>
      <c r="B33" s="157"/>
      <c r="C33" s="11"/>
      <c r="D33" s="12" t="s">
        <v>21</v>
      </c>
      <c r="E33" s="9"/>
      <c r="F33" s="8">
        <f t="shared" si="5"/>
        <v>32</v>
      </c>
      <c r="G33" s="7">
        <v>11</v>
      </c>
      <c r="H33" s="6">
        <f t="shared" si="6"/>
        <v>34.375</v>
      </c>
      <c r="I33" s="13">
        <v>18</v>
      </c>
      <c r="J33" s="6">
        <f t="shared" si="1"/>
        <v>56.25</v>
      </c>
      <c r="K33" s="13">
        <v>2</v>
      </c>
      <c r="L33" s="6">
        <f t="shared" si="2"/>
        <v>6.25</v>
      </c>
      <c r="M33" s="13">
        <v>1</v>
      </c>
      <c r="N33" s="6">
        <f t="shared" si="3"/>
        <v>3.125</v>
      </c>
      <c r="O33" s="13">
        <v>0</v>
      </c>
      <c r="P33" s="6">
        <f t="shared" si="4"/>
        <v>0</v>
      </c>
    </row>
    <row r="34" spans="1:16" ht="23.1" customHeight="1" x14ac:dyDescent="0.2">
      <c r="A34" s="157"/>
      <c r="B34" s="157"/>
      <c r="C34" s="11"/>
      <c r="D34" s="12" t="s">
        <v>20</v>
      </c>
      <c r="E34" s="9"/>
      <c r="F34" s="8">
        <f t="shared" si="5"/>
        <v>17</v>
      </c>
      <c r="G34" s="7">
        <v>7</v>
      </c>
      <c r="H34" s="6">
        <f t="shared" si="6"/>
        <v>41.17647058823529</v>
      </c>
      <c r="I34" s="13">
        <v>7</v>
      </c>
      <c r="J34" s="6">
        <f t="shared" si="1"/>
        <v>41.17647058823529</v>
      </c>
      <c r="K34" s="13">
        <v>3</v>
      </c>
      <c r="L34" s="6">
        <f t="shared" si="2"/>
        <v>17.647058823529413</v>
      </c>
      <c r="M34" s="13">
        <v>0</v>
      </c>
      <c r="N34" s="6">
        <f t="shared" si="3"/>
        <v>0</v>
      </c>
      <c r="O34" s="13">
        <v>0</v>
      </c>
      <c r="P34" s="6">
        <f t="shared" si="4"/>
        <v>0</v>
      </c>
    </row>
    <row r="35" spans="1:16" ht="23.1" customHeight="1" x14ac:dyDescent="0.2">
      <c r="A35" s="157"/>
      <c r="B35" s="157"/>
      <c r="C35" s="11"/>
      <c r="D35" s="12" t="s">
        <v>19</v>
      </c>
      <c r="E35" s="9"/>
      <c r="F35" s="8">
        <f t="shared" si="5"/>
        <v>8</v>
      </c>
      <c r="G35" s="7">
        <v>2</v>
      </c>
      <c r="H35" s="6">
        <f t="shared" si="6"/>
        <v>25</v>
      </c>
      <c r="I35" s="13">
        <v>6</v>
      </c>
      <c r="J35" s="6">
        <f t="shared" si="1"/>
        <v>75</v>
      </c>
      <c r="K35" s="13">
        <v>0</v>
      </c>
      <c r="L35" s="6">
        <f t="shared" si="2"/>
        <v>0</v>
      </c>
      <c r="M35" s="13">
        <v>0</v>
      </c>
      <c r="N35" s="6">
        <f t="shared" si="3"/>
        <v>0</v>
      </c>
      <c r="O35" s="13">
        <v>0</v>
      </c>
      <c r="P35" s="6">
        <f t="shared" si="4"/>
        <v>0</v>
      </c>
    </row>
    <row r="36" spans="1:16" ht="23.1" customHeight="1" x14ac:dyDescent="0.2">
      <c r="A36" s="157"/>
      <c r="B36" s="157"/>
      <c r="C36" s="11"/>
      <c r="D36" s="12" t="s">
        <v>18</v>
      </c>
      <c r="E36" s="9"/>
      <c r="F36" s="8">
        <f t="shared" si="5"/>
        <v>14</v>
      </c>
      <c r="G36" s="7">
        <v>8</v>
      </c>
      <c r="H36" s="6">
        <f t="shared" si="6"/>
        <v>57.142857142857139</v>
      </c>
      <c r="I36" s="13">
        <v>5</v>
      </c>
      <c r="J36" s="6">
        <f t="shared" si="1"/>
        <v>35.714285714285715</v>
      </c>
      <c r="K36" s="13">
        <v>1</v>
      </c>
      <c r="L36" s="6">
        <f t="shared" si="2"/>
        <v>7.1428571428571423</v>
      </c>
      <c r="M36" s="13">
        <v>0</v>
      </c>
      <c r="N36" s="6">
        <f t="shared" si="3"/>
        <v>0</v>
      </c>
      <c r="O36" s="13">
        <v>0</v>
      </c>
      <c r="P36" s="6">
        <f t="shared" si="4"/>
        <v>0</v>
      </c>
    </row>
    <row r="37" spans="1:16" ht="23.1" customHeight="1" x14ac:dyDescent="0.2">
      <c r="A37" s="157"/>
      <c r="B37" s="158"/>
      <c r="C37" s="11"/>
      <c r="D37" s="12" t="s">
        <v>17</v>
      </c>
      <c r="E37" s="9"/>
      <c r="F37" s="8">
        <f t="shared" si="5"/>
        <v>8</v>
      </c>
      <c r="G37" s="7">
        <v>4</v>
      </c>
      <c r="H37" s="6">
        <f t="shared" si="6"/>
        <v>50</v>
      </c>
      <c r="I37" s="13">
        <v>2</v>
      </c>
      <c r="J37" s="6">
        <f t="shared" si="1"/>
        <v>25</v>
      </c>
      <c r="K37" s="13">
        <v>2</v>
      </c>
      <c r="L37" s="6">
        <f t="shared" si="2"/>
        <v>25</v>
      </c>
      <c r="M37" s="13">
        <v>0</v>
      </c>
      <c r="N37" s="6">
        <f t="shared" si="3"/>
        <v>0</v>
      </c>
      <c r="O37" s="13">
        <v>0</v>
      </c>
      <c r="P37" s="6">
        <f t="shared" si="4"/>
        <v>0</v>
      </c>
    </row>
    <row r="38" spans="1:16" ht="23.1" customHeight="1" x14ac:dyDescent="0.2">
      <c r="A38" s="157"/>
      <c r="B38" s="156" t="s">
        <v>16</v>
      </c>
      <c r="C38" s="11"/>
      <c r="D38" s="12" t="s">
        <v>15</v>
      </c>
      <c r="E38" s="9"/>
      <c r="F38" s="8">
        <f t="shared" si="5"/>
        <v>681</v>
      </c>
      <c r="G38" s="7">
        <f>SUM(G39:G53)</f>
        <v>583</v>
      </c>
      <c r="H38" s="6">
        <f t="shared" si="0"/>
        <v>85.609397944199699</v>
      </c>
      <c r="I38" s="7">
        <f>SUM(I39:I53)</f>
        <v>79</v>
      </c>
      <c r="J38" s="6">
        <f t="shared" si="1"/>
        <v>11.600587371512482</v>
      </c>
      <c r="K38" s="7">
        <f>SUM(K39:K53)</f>
        <v>17</v>
      </c>
      <c r="L38" s="6">
        <f t="shared" si="2"/>
        <v>2.4963289280469896</v>
      </c>
      <c r="M38" s="7">
        <f>SUM(M39:M53)</f>
        <v>0</v>
      </c>
      <c r="N38" s="6">
        <f t="shared" si="3"/>
        <v>0</v>
      </c>
      <c r="O38" s="7">
        <f>SUM(O39:O53)</f>
        <v>2</v>
      </c>
      <c r="P38" s="6">
        <f t="shared" si="4"/>
        <v>0.29368575624082233</v>
      </c>
    </row>
    <row r="39" spans="1:16" ht="23.1" customHeight="1" x14ac:dyDescent="0.2">
      <c r="A39" s="157"/>
      <c r="B39" s="157"/>
      <c r="C39" s="11"/>
      <c r="D39" s="12" t="s">
        <v>14</v>
      </c>
      <c r="E39" s="9"/>
      <c r="F39" s="8">
        <f t="shared" si="5"/>
        <v>6</v>
      </c>
      <c r="G39" s="7">
        <v>6</v>
      </c>
      <c r="H39" s="6">
        <f t="shared" si="0"/>
        <v>100</v>
      </c>
      <c r="I39" s="13">
        <v>0</v>
      </c>
      <c r="J39" s="6">
        <f t="shared" si="1"/>
        <v>0</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77</v>
      </c>
      <c r="H40" s="6">
        <f t="shared" si="0"/>
        <v>100</v>
      </c>
      <c r="I40" s="13">
        <v>0</v>
      </c>
      <c r="J40" s="6">
        <f t="shared" si="1"/>
        <v>0</v>
      </c>
      <c r="K40" s="13">
        <v>0</v>
      </c>
      <c r="L40" s="6">
        <f t="shared" si="2"/>
        <v>0</v>
      </c>
      <c r="M40" s="13">
        <v>0</v>
      </c>
      <c r="N40" s="6">
        <f t="shared" si="3"/>
        <v>0</v>
      </c>
      <c r="O40" s="13">
        <v>0</v>
      </c>
      <c r="P40" s="6">
        <f t="shared" si="4"/>
        <v>0</v>
      </c>
    </row>
    <row r="41" spans="1:16" ht="23.1" customHeight="1" x14ac:dyDescent="0.2">
      <c r="A41" s="157"/>
      <c r="B41" s="157"/>
      <c r="C41" s="11"/>
      <c r="D41" s="12" t="s">
        <v>12</v>
      </c>
      <c r="E41" s="9"/>
      <c r="F41" s="8">
        <f t="shared" si="5"/>
        <v>13</v>
      </c>
      <c r="G41" s="7">
        <v>13</v>
      </c>
      <c r="H41" s="6">
        <f t="shared" si="0"/>
        <v>100</v>
      </c>
      <c r="I41" s="13">
        <v>0</v>
      </c>
      <c r="J41" s="6">
        <f t="shared" si="1"/>
        <v>0</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13</v>
      </c>
      <c r="H42" s="6">
        <f t="shared" si="0"/>
        <v>86.666666666666671</v>
      </c>
      <c r="I42" s="13">
        <v>2</v>
      </c>
      <c r="J42" s="6">
        <f t="shared" si="1"/>
        <v>13.333333333333334</v>
      </c>
      <c r="K42" s="13">
        <v>0</v>
      </c>
      <c r="L42" s="6">
        <f t="shared" si="2"/>
        <v>0</v>
      </c>
      <c r="M42" s="13">
        <v>0</v>
      </c>
      <c r="N42" s="6">
        <f t="shared" si="3"/>
        <v>0</v>
      </c>
      <c r="O42" s="13">
        <v>0</v>
      </c>
      <c r="P42" s="6">
        <f t="shared" si="4"/>
        <v>0</v>
      </c>
    </row>
    <row r="43" spans="1:16" ht="23.1" customHeight="1" x14ac:dyDescent="0.2">
      <c r="A43" s="157"/>
      <c r="B43" s="157"/>
      <c r="C43" s="11"/>
      <c r="D43" s="12" t="s">
        <v>10</v>
      </c>
      <c r="E43" s="9"/>
      <c r="F43" s="8">
        <f t="shared" si="5"/>
        <v>38</v>
      </c>
      <c r="G43" s="7">
        <v>37</v>
      </c>
      <c r="H43" s="6">
        <f t="shared" si="0"/>
        <v>97.368421052631575</v>
      </c>
      <c r="I43" s="13">
        <v>1</v>
      </c>
      <c r="J43" s="6">
        <f t="shared" si="1"/>
        <v>2.6315789473684208</v>
      </c>
      <c r="K43" s="13">
        <v>0</v>
      </c>
      <c r="L43" s="6">
        <f t="shared" si="2"/>
        <v>0</v>
      </c>
      <c r="M43" s="13">
        <v>0</v>
      </c>
      <c r="N43" s="6">
        <f t="shared" si="3"/>
        <v>0</v>
      </c>
      <c r="O43" s="13">
        <v>0</v>
      </c>
      <c r="P43" s="6">
        <f t="shared" si="4"/>
        <v>0</v>
      </c>
    </row>
    <row r="44" spans="1:16" ht="23.1" customHeight="1" x14ac:dyDescent="0.2">
      <c r="A44" s="157"/>
      <c r="B44" s="157"/>
      <c r="C44" s="11"/>
      <c r="D44" s="12" t="s">
        <v>9</v>
      </c>
      <c r="E44" s="9"/>
      <c r="F44" s="8">
        <f t="shared" si="5"/>
        <v>154</v>
      </c>
      <c r="G44" s="7">
        <v>149</v>
      </c>
      <c r="H44" s="6">
        <f t="shared" si="0"/>
        <v>96.753246753246756</v>
      </c>
      <c r="I44" s="13">
        <v>5</v>
      </c>
      <c r="J44" s="6">
        <f t="shared" si="1"/>
        <v>3.2467532467532463</v>
      </c>
      <c r="K44" s="13">
        <v>0</v>
      </c>
      <c r="L44" s="6">
        <f t="shared" si="2"/>
        <v>0</v>
      </c>
      <c r="M44" s="13">
        <v>0</v>
      </c>
      <c r="N44" s="6">
        <f t="shared" si="3"/>
        <v>0</v>
      </c>
      <c r="O44" s="13">
        <v>0</v>
      </c>
      <c r="P44" s="6">
        <f t="shared" si="4"/>
        <v>0</v>
      </c>
    </row>
    <row r="45" spans="1:16" ht="23.1" customHeight="1" x14ac:dyDescent="0.2">
      <c r="A45" s="157"/>
      <c r="B45" s="157"/>
      <c r="C45" s="11"/>
      <c r="D45" s="12" t="s">
        <v>8</v>
      </c>
      <c r="E45" s="9"/>
      <c r="F45" s="8">
        <f t="shared" si="5"/>
        <v>22</v>
      </c>
      <c r="G45" s="7">
        <v>19</v>
      </c>
      <c r="H45" s="6">
        <f t="shared" si="0"/>
        <v>86.36363636363636</v>
      </c>
      <c r="I45" s="13">
        <v>3</v>
      </c>
      <c r="J45" s="6">
        <f t="shared" si="1"/>
        <v>13.636363636363635</v>
      </c>
      <c r="K45" s="13">
        <v>0</v>
      </c>
      <c r="L45" s="6">
        <f t="shared" si="2"/>
        <v>0</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1</v>
      </c>
      <c r="J47" s="6">
        <f t="shared" si="1"/>
        <v>5.8823529411764701</v>
      </c>
      <c r="K47" s="13">
        <v>1</v>
      </c>
      <c r="L47" s="6">
        <f t="shared" si="2"/>
        <v>5.8823529411764701</v>
      </c>
      <c r="M47" s="13">
        <v>0</v>
      </c>
      <c r="N47" s="6">
        <f t="shared" si="3"/>
        <v>0</v>
      </c>
      <c r="O47" s="13">
        <v>0</v>
      </c>
      <c r="P47" s="6">
        <f t="shared" si="4"/>
        <v>0</v>
      </c>
    </row>
    <row r="48" spans="1:16" ht="23.1" customHeight="1" x14ac:dyDescent="0.2">
      <c r="A48" s="157"/>
      <c r="B48" s="157"/>
      <c r="C48" s="11"/>
      <c r="D48" s="12" t="s">
        <v>5</v>
      </c>
      <c r="E48" s="9"/>
      <c r="F48" s="8">
        <f t="shared" si="5"/>
        <v>41</v>
      </c>
      <c r="G48" s="7">
        <v>38</v>
      </c>
      <c r="H48" s="6">
        <f t="shared" si="0"/>
        <v>92.682926829268297</v>
      </c>
      <c r="I48" s="13">
        <v>3</v>
      </c>
      <c r="J48" s="6">
        <f t="shared" si="1"/>
        <v>7.3170731707317067</v>
      </c>
      <c r="K48" s="13">
        <v>0</v>
      </c>
      <c r="L48" s="6">
        <f t="shared" si="2"/>
        <v>0</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18</v>
      </c>
      <c r="H50" s="6">
        <f t="shared" si="0"/>
        <v>75</v>
      </c>
      <c r="I50" s="13">
        <v>6</v>
      </c>
      <c r="J50" s="6">
        <f t="shared" si="1"/>
        <v>25</v>
      </c>
      <c r="K50" s="13">
        <v>0</v>
      </c>
      <c r="L50" s="6">
        <f t="shared" si="2"/>
        <v>0</v>
      </c>
      <c r="M50" s="13">
        <v>0</v>
      </c>
      <c r="N50" s="6">
        <f t="shared" si="3"/>
        <v>0</v>
      </c>
      <c r="O50" s="13">
        <v>0</v>
      </c>
      <c r="P50" s="6">
        <f t="shared" si="4"/>
        <v>0</v>
      </c>
    </row>
    <row r="51" spans="1:16" ht="23.1" customHeight="1" x14ac:dyDescent="0.2">
      <c r="A51" s="157"/>
      <c r="B51" s="157"/>
      <c r="C51" s="11"/>
      <c r="D51" s="12" t="s">
        <v>2</v>
      </c>
      <c r="E51" s="9"/>
      <c r="F51" s="8">
        <f t="shared" si="5"/>
        <v>159</v>
      </c>
      <c r="G51" s="7">
        <v>90</v>
      </c>
      <c r="H51" s="6">
        <f t="shared" si="0"/>
        <v>56.60377358490566</v>
      </c>
      <c r="I51" s="13">
        <v>52</v>
      </c>
      <c r="J51" s="6">
        <f t="shared" si="1"/>
        <v>32.704402515723267</v>
      </c>
      <c r="K51" s="13">
        <v>15</v>
      </c>
      <c r="L51" s="6">
        <f t="shared" si="2"/>
        <v>9.433962264150944</v>
      </c>
      <c r="M51" s="13">
        <v>0</v>
      </c>
      <c r="N51" s="6">
        <f t="shared" si="3"/>
        <v>0</v>
      </c>
      <c r="O51" s="13">
        <v>2</v>
      </c>
      <c r="P51" s="6">
        <f t="shared" si="4"/>
        <v>1.257861635220126</v>
      </c>
    </row>
    <row r="52" spans="1:16" ht="23.1" customHeight="1" x14ac:dyDescent="0.2">
      <c r="A52" s="157"/>
      <c r="B52" s="157"/>
      <c r="C52" s="11"/>
      <c r="D52" s="12" t="s">
        <v>1</v>
      </c>
      <c r="E52" s="9"/>
      <c r="F52" s="8">
        <f t="shared" si="5"/>
        <v>21</v>
      </c>
      <c r="G52" s="7">
        <v>20</v>
      </c>
      <c r="H52" s="6">
        <f t="shared" si="0"/>
        <v>95.238095238095227</v>
      </c>
      <c r="I52" s="13">
        <v>1</v>
      </c>
      <c r="J52" s="6">
        <f t="shared" si="1"/>
        <v>4.7619047619047619</v>
      </c>
      <c r="K52" s="13">
        <v>0</v>
      </c>
      <c r="L52" s="6">
        <f t="shared" si="2"/>
        <v>0</v>
      </c>
      <c r="M52" s="13">
        <v>0</v>
      </c>
      <c r="N52" s="6">
        <f t="shared" si="3"/>
        <v>0</v>
      </c>
      <c r="O52" s="13">
        <v>0</v>
      </c>
      <c r="P52" s="6">
        <f t="shared" si="4"/>
        <v>0</v>
      </c>
    </row>
    <row r="53" spans="1:16" ht="24" customHeight="1" x14ac:dyDescent="0.2">
      <c r="A53" s="158"/>
      <c r="B53" s="158"/>
      <c r="C53" s="11"/>
      <c r="D53" s="10" t="s">
        <v>0</v>
      </c>
      <c r="E53" s="9"/>
      <c r="F53" s="8">
        <f t="shared" si="5"/>
        <v>61</v>
      </c>
      <c r="G53" s="7">
        <v>56</v>
      </c>
      <c r="H53" s="6">
        <f t="shared" si="0"/>
        <v>91.803278688524586</v>
      </c>
      <c r="I53" s="13">
        <v>4</v>
      </c>
      <c r="J53" s="6">
        <f t="shared" si="1"/>
        <v>6.557377049180328</v>
      </c>
      <c r="K53" s="13">
        <v>1</v>
      </c>
      <c r="L53" s="6">
        <f t="shared" si="2"/>
        <v>1.639344262295082</v>
      </c>
      <c r="M53" s="13">
        <v>0</v>
      </c>
      <c r="N53" s="6">
        <f t="shared" si="3"/>
        <v>0</v>
      </c>
      <c r="O53" s="13">
        <v>0</v>
      </c>
      <c r="P53" s="6">
        <f t="shared" si="4"/>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632</v>
      </c>
    </row>
    <row r="2" spans="1:21" ht="18.75" customHeight="1" x14ac:dyDescent="0.2">
      <c r="A2" s="120" t="s">
        <v>514</v>
      </c>
      <c r="Q2" s="38"/>
      <c r="S2" s="38" t="s">
        <v>453</v>
      </c>
    </row>
    <row r="3" spans="1:21"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1"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58</v>
      </c>
      <c r="H7" s="33">
        <f>SUM(H9,H11,H13,H15,H17)</f>
        <v>23</v>
      </c>
      <c r="I7" s="33">
        <f>SUM(I9,I11,I13,I15,I17)</f>
        <v>8</v>
      </c>
      <c r="J7" s="33">
        <f t="shared" ref="J7:L7" si="0">SUM(J9,J11,J13,J15,J17)</f>
        <v>1</v>
      </c>
      <c r="K7" s="33">
        <f t="shared" si="0"/>
        <v>1</v>
      </c>
      <c r="L7" s="33">
        <f t="shared" si="0"/>
        <v>11</v>
      </c>
      <c r="M7" s="33">
        <f>SUM(M9,M11,M13,M15,M17)</f>
        <v>14</v>
      </c>
      <c r="N7" s="281">
        <v>20.954545454545453</v>
      </c>
      <c r="O7" s="33">
        <f t="shared" ref="O7:Q7" si="1">SUM(O9,O11,O13,O15,O17)</f>
        <v>44</v>
      </c>
      <c r="P7" s="33">
        <f t="shared" si="1"/>
        <v>13</v>
      </c>
      <c r="Q7" s="33">
        <f t="shared" si="1"/>
        <v>1</v>
      </c>
      <c r="R7" s="33">
        <f t="shared" ref="R7:S7" si="2">SUM(R9,R11,R13,R15,R17)</f>
        <v>809</v>
      </c>
      <c r="S7" s="33">
        <f t="shared" si="2"/>
        <v>53</v>
      </c>
      <c r="T7" s="46"/>
      <c r="U7" s="149"/>
    </row>
    <row r="8" spans="1:21" ht="12" customHeight="1" x14ac:dyDescent="0.2">
      <c r="A8" s="173"/>
      <c r="B8" s="174"/>
      <c r="C8" s="174"/>
      <c r="D8" s="174"/>
      <c r="E8" s="175"/>
      <c r="F8" s="36">
        <f>SUM(G8,R8,S8)</f>
        <v>1</v>
      </c>
      <c r="G8" s="29">
        <f>IF(G7=0,0,G7/$F7)</f>
        <v>6.3043478260869562E-2</v>
      </c>
      <c r="H8" s="29">
        <f t="shared" ref="H8:M8" si="3">IF(H7=0,0,H7/$G7)</f>
        <v>0.39655172413793105</v>
      </c>
      <c r="I8" s="29">
        <f t="shared" si="3"/>
        <v>0.13793103448275862</v>
      </c>
      <c r="J8" s="29">
        <f t="shared" si="3"/>
        <v>1.7241379310344827E-2</v>
      </c>
      <c r="K8" s="29">
        <f t="shared" si="3"/>
        <v>1.7241379310344827E-2</v>
      </c>
      <c r="L8" s="29">
        <f t="shared" si="3"/>
        <v>0.18965517241379309</v>
      </c>
      <c r="M8" s="29">
        <f t="shared" si="3"/>
        <v>0.2413793103448276</v>
      </c>
      <c r="N8" s="228"/>
      <c r="O8" s="29">
        <f>IF(O7=0,0,O7/$G7)</f>
        <v>0.75862068965517238</v>
      </c>
      <c r="P8" s="29">
        <f>IF(P7=0,0,P7/$G7)</f>
        <v>0.22413793103448276</v>
      </c>
      <c r="Q8" s="29">
        <f t="shared" ref="Q8" si="4">IF(Q7=0,0,Q7/$G7)</f>
        <v>1.7241379310344827E-2</v>
      </c>
      <c r="R8" s="29">
        <f>IF(R7=0,0,R7/$F7)</f>
        <v>0.8793478260869565</v>
      </c>
      <c r="S8" s="29">
        <f>IF(S7=0,0,S7/$F7)</f>
        <v>5.7608695652173914E-2</v>
      </c>
      <c r="T8" s="39"/>
      <c r="U8"/>
    </row>
    <row r="9" spans="1:21" ht="12" customHeight="1" x14ac:dyDescent="0.2">
      <c r="A9" s="159" t="s">
        <v>48</v>
      </c>
      <c r="B9" s="242" t="s">
        <v>47</v>
      </c>
      <c r="C9" s="243"/>
      <c r="D9" s="243"/>
      <c r="E9" s="244"/>
      <c r="F9" s="33">
        <f>SUM(G9,R9,S9)</f>
        <v>262</v>
      </c>
      <c r="G9" s="33">
        <f>SUM(O9:Q9)</f>
        <v>4</v>
      </c>
      <c r="H9" s="33">
        <v>0</v>
      </c>
      <c r="I9" s="33">
        <v>1</v>
      </c>
      <c r="J9" s="33">
        <v>0</v>
      </c>
      <c r="K9" s="33">
        <v>0</v>
      </c>
      <c r="L9" s="33">
        <v>0</v>
      </c>
      <c r="M9" s="33">
        <v>3</v>
      </c>
      <c r="N9" s="281">
        <v>10</v>
      </c>
      <c r="O9" s="33">
        <v>3</v>
      </c>
      <c r="P9" s="33">
        <v>1</v>
      </c>
      <c r="Q9" s="33">
        <v>0</v>
      </c>
      <c r="R9" s="33">
        <v>243</v>
      </c>
      <c r="S9" s="33">
        <v>15</v>
      </c>
      <c r="T9" s="46"/>
      <c r="U9" s="150"/>
    </row>
    <row r="10" spans="1:21" ht="12" customHeight="1" x14ac:dyDescent="0.2">
      <c r="A10" s="160"/>
      <c r="B10" s="245"/>
      <c r="C10" s="246"/>
      <c r="D10" s="246"/>
      <c r="E10" s="247"/>
      <c r="F10" s="36">
        <f>SUM(G10,R10,S10)</f>
        <v>1</v>
      </c>
      <c r="G10" s="29">
        <f>IF(G9=0,0,G9/$F9)</f>
        <v>1.5267175572519083E-2</v>
      </c>
      <c r="H10" s="29">
        <f t="shared" ref="H10:O10" si="5">IF(H9=0,0,H9/$G9)</f>
        <v>0</v>
      </c>
      <c r="I10" s="29">
        <f t="shared" si="5"/>
        <v>0.25</v>
      </c>
      <c r="J10" s="29">
        <f t="shared" si="5"/>
        <v>0</v>
      </c>
      <c r="K10" s="29">
        <f t="shared" si="5"/>
        <v>0</v>
      </c>
      <c r="L10" s="29">
        <f t="shared" si="5"/>
        <v>0</v>
      </c>
      <c r="M10" s="29">
        <f t="shared" si="5"/>
        <v>0.75</v>
      </c>
      <c r="N10" s="228"/>
      <c r="O10" s="29">
        <f t="shared" si="5"/>
        <v>0.75</v>
      </c>
      <c r="P10" s="29">
        <f t="shared" ref="P10:Q10" si="6">IF(P9=0,0,P9/$G9)</f>
        <v>0.25</v>
      </c>
      <c r="Q10" s="29">
        <f t="shared" si="6"/>
        <v>0</v>
      </c>
      <c r="R10" s="29">
        <f>IF(R9=0,0,R9/$F9)</f>
        <v>0.9274809160305344</v>
      </c>
      <c r="S10" s="29">
        <f>IF(S9=0,0,S9/$F9)</f>
        <v>5.7251908396946563E-2</v>
      </c>
      <c r="T10" s="39"/>
      <c r="U10"/>
    </row>
    <row r="11" spans="1:21" ht="12" customHeight="1" x14ac:dyDescent="0.2">
      <c r="A11" s="160"/>
      <c r="B11" s="242" t="s">
        <v>46</v>
      </c>
      <c r="C11" s="243"/>
      <c r="D11" s="243"/>
      <c r="E11" s="244"/>
      <c r="F11" s="33">
        <f t="shared" ref="F11:F22" si="7">SUM(G11,R11,S11)</f>
        <v>136</v>
      </c>
      <c r="G11" s="33">
        <f t="shared" ref="G11" si="8">SUM(O11:Q11)</f>
        <v>4</v>
      </c>
      <c r="H11" s="33">
        <v>3</v>
      </c>
      <c r="I11" s="33">
        <v>0</v>
      </c>
      <c r="J11" s="33">
        <v>0</v>
      </c>
      <c r="K11" s="33">
        <v>0</v>
      </c>
      <c r="L11" s="33">
        <v>0</v>
      </c>
      <c r="M11" s="33">
        <v>1</v>
      </c>
      <c r="N11" s="281">
        <v>3.6666666666666665</v>
      </c>
      <c r="O11" s="33">
        <v>3</v>
      </c>
      <c r="P11" s="33">
        <v>0</v>
      </c>
      <c r="Q11" s="33">
        <v>1</v>
      </c>
      <c r="R11" s="33">
        <v>127</v>
      </c>
      <c r="S11" s="33">
        <v>5</v>
      </c>
      <c r="T11" s="46"/>
      <c r="U11" s="150"/>
    </row>
    <row r="12" spans="1:21" ht="12" customHeight="1" x14ac:dyDescent="0.2">
      <c r="A12" s="160"/>
      <c r="B12" s="245"/>
      <c r="C12" s="246"/>
      <c r="D12" s="246"/>
      <c r="E12" s="247"/>
      <c r="F12" s="36">
        <f t="shared" si="7"/>
        <v>1</v>
      </c>
      <c r="G12" s="29">
        <f t="shared" ref="G12" si="9">IF(G11=0,0,G11/$F11)</f>
        <v>2.9411764705882353E-2</v>
      </c>
      <c r="H12" s="29">
        <f t="shared" ref="H12:Q12" si="10">IF(H11=0,0,H11/$G11)</f>
        <v>0.75</v>
      </c>
      <c r="I12" s="29">
        <f t="shared" si="10"/>
        <v>0</v>
      </c>
      <c r="J12" s="29">
        <f t="shared" si="10"/>
        <v>0</v>
      </c>
      <c r="K12" s="29">
        <f t="shared" si="10"/>
        <v>0</v>
      </c>
      <c r="L12" s="29">
        <f t="shared" si="10"/>
        <v>0</v>
      </c>
      <c r="M12" s="29">
        <f t="shared" si="10"/>
        <v>0.25</v>
      </c>
      <c r="N12" s="228"/>
      <c r="O12" s="29">
        <f t="shared" si="10"/>
        <v>0.75</v>
      </c>
      <c r="P12" s="29">
        <f t="shared" si="10"/>
        <v>0</v>
      </c>
      <c r="Q12" s="29">
        <f t="shared" si="10"/>
        <v>0.25</v>
      </c>
      <c r="R12" s="29">
        <f t="shared" ref="R12:S12" si="11">IF(R11=0,0,R11/$F11)</f>
        <v>0.93382352941176472</v>
      </c>
      <c r="S12" s="29">
        <f t="shared" si="11"/>
        <v>3.6764705882352942E-2</v>
      </c>
      <c r="T12" s="39"/>
      <c r="U12"/>
    </row>
    <row r="13" spans="1:21" ht="12" customHeight="1" x14ac:dyDescent="0.2">
      <c r="A13" s="160"/>
      <c r="B13" s="242" t="s">
        <v>45</v>
      </c>
      <c r="C13" s="243"/>
      <c r="D13" s="243"/>
      <c r="E13" s="244"/>
      <c r="F13" s="33">
        <f t="shared" si="7"/>
        <v>249</v>
      </c>
      <c r="G13" s="33">
        <f t="shared" ref="G13" si="12">SUM(O13:Q13)</f>
        <v>4</v>
      </c>
      <c r="H13" s="33">
        <v>0</v>
      </c>
      <c r="I13" s="33">
        <v>2</v>
      </c>
      <c r="J13" s="33">
        <v>1</v>
      </c>
      <c r="K13" s="33">
        <v>0</v>
      </c>
      <c r="L13" s="33">
        <v>0</v>
      </c>
      <c r="M13" s="33">
        <v>1</v>
      </c>
      <c r="N13" s="281">
        <v>10.666666666666666</v>
      </c>
      <c r="O13" s="33">
        <v>2</v>
      </c>
      <c r="P13" s="33">
        <v>2</v>
      </c>
      <c r="Q13" s="33">
        <v>0</v>
      </c>
      <c r="R13" s="33">
        <v>232</v>
      </c>
      <c r="S13" s="33">
        <v>13</v>
      </c>
      <c r="T13" s="46"/>
      <c r="U13" s="154"/>
    </row>
    <row r="14" spans="1:21" ht="12" customHeight="1" x14ac:dyDescent="0.2">
      <c r="A14" s="160"/>
      <c r="B14" s="245"/>
      <c r="C14" s="246"/>
      <c r="D14" s="246"/>
      <c r="E14" s="247"/>
      <c r="F14" s="36">
        <f t="shared" si="7"/>
        <v>1</v>
      </c>
      <c r="G14" s="29">
        <f t="shared" ref="G14" si="13">IF(G13=0,0,G13/$F13)</f>
        <v>1.6064257028112448E-2</v>
      </c>
      <c r="H14" s="29">
        <f t="shared" ref="H14:Q14" si="14">IF(H13=0,0,H13/$G13)</f>
        <v>0</v>
      </c>
      <c r="I14" s="29">
        <f t="shared" si="14"/>
        <v>0.5</v>
      </c>
      <c r="J14" s="29">
        <f t="shared" si="14"/>
        <v>0.25</v>
      </c>
      <c r="K14" s="29">
        <f t="shared" si="14"/>
        <v>0</v>
      </c>
      <c r="L14" s="29">
        <f t="shared" si="14"/>
        <v>0</v>
      </c>
      <c r="M14" s="29">
        <f t="shared" si="14"/>
        <v>0.25</v>
      </c>
      <c r="N14" s="228"/>
      <c r="O14" s="29">
        <f t="shared" si="14"/>
        <v>0.5</v>
      </c>
      <c r="P14" s="29">
        <f t="shared" si="14"/>
        <v>0.5</v>
      </c>
      <c r="Q14" s="29">
        <f t="shared" si="14"/>
        <v>0</v>
      </c>
      <c r="R14" s="29">
        <f t="shared" ref="R14:S14" si="15">IF(R13=0,0,R13/$F13)</f>
        <v>0.93172690763052213</v>
      </c>
      <c r="S14" s="29">
        <f t="shared" si="15"/>
        <v>5.2208835341365459E-2</v>
      </c>
      <c r="T14" s="39"/>
      <c r="U14"/>
    </row>
    <row r="15" spans="1:21" ht="12" customHeight="1" x14ac:dyDescent="0.2">
      <c r="A15" s="160"/>
      <c r="B15" s="242" t="s">
        <v>44</v>
      </c>
      <c r="C15" s="243"/>
      <c r="D15" s="243"/>
      <c r="E15" s="244"/>
      <c r="F15" s="33">
        <f t="shared" si="7"/>
        <v>72</v>
      </c>
      <c r="G15" s="33">
        <f t="shared" ref="G15" si="16">SUM(O15:Q15)</f>
        <v>4</v>
      </c>
      <c r="H15" s="33">
        <v>1</v>
      </c>
      <c r="I15" s="33">
        <v>0</v>
      </c>
      <c r="J15" s="33">
        <v>0</v>
      </c>
      <c r="K15" s="33">
        <v>0</v>
      </c>
      <c r="L15" s="33">
        <v>2</v>
      </c>
      <c r="M15" s="33">
        <v>1</v>
      </c>
      <c r="N15" s="281">
        <v>31.666666666666668</v>
      </c>
      <c r="O15" s="33">
        <v>4</v>
      </c>
      <c r="P15" s="33">
        <v>0</v>
      </c>
      <c r="Q15" s="33">
        <v>0</v>
      </c>
      <c r="R15" s="33">
        <v>66</v>
      </c>
      <c r="S15" s="33">
        <v>2</v>
      </c>
      <c r="T15" s="46"/>
      <c r="U15" s="150"/>
    </row>
    <row r="16" spans="1:21" ht="12" customHeight="1" x14ac:dyDescent="0.2">
      <c r="A16" s="160"/>
      <c r="B16" s="245"/>
      <c r="C16" s="246"/>
      <c r="D16" s="246"/>
      <c r="E16" s="247"/>
      <c r="F16" s="36">
        <f t="shared" si="7"/>
        <v>1</v>
      </c>
      <c r="G16" s="29">
        <f t="shared" ref="G16" si="17">IF(G15=0,0,G15/$F15)</f>
        <v>5.5555555555555552E-2</v>
      </c>
      <c r="H16" s="29">
        <f t="shared" ref="H16:Q16" si="18">IF(H15=0,0,H15/$G15)</f>
        <v>0.25</v>
      </c>
      <c r="I16" s="29">
        <f t="shared" si="18"/>
        <v>0</v>
      </c>
      <c r="J16" s="29">
        <f t="shared" si="18"/>
        <v>0</v>
      </c>
      <c r="K16" s="29">
        <f t="shared" si="18"/>
        <v>0</v>
      </c>
      <c r="L16" s="29">
        <f t="shared" si="18"/>
        <v>0.5</v>
      </c>
      <c r="M16" s="29">
        <f t="shared" si="18"/>
        <v>0.25</v>
      </c>
      <c r="N16" s="228"/>
      <c r="O16" s="29">
        <f t="shared" si="18"/>
        <v>1</v>
      </c>
      <c r="P16" s="29">
        <f t="shared" si="18"/>
        <v>0</v>
      </c>
      <c r="Q16" s="29">
        <f t="shared" si="18"/>
        <v>0</v>
      </c>
      <c r="R16" s="29">
        <f t="shared" ref="R16:S16" si="19">IF(R15=0,0,R15/$F15)</f>
        <v>0.91666666666666663</v>
      </c>
      <c r="S16" s="29">
        <f t="shared" si="19"/>
        <v>2.7777777777777776E-2</v>
      </c>
      <c r="T16" s="39"/>
      <c r="U16"/>
    </row>
    <row r="17" spans="1:21" ht="12" customHeight="1" x14ac:dyDescent="0.2">
      <c r="A17" s="160"/>
      <c r="B17" s="242" t="s">
        <v>43</v>
      </c>
      <c r="C17" s="243"/>
      <c r="D17" s="243"/>
      <c r="E17" s="244"/>
      <c r="F17" s="33">
        <f t="shared" si="7"/>
        <v>201</v>
      </c>
      <c r="G17" s="33">
        <f t="shared" ref="G17" si="20">SUM(O17:Q17)</f>
        <v>42</v>
      </c>
      <c r="H17" s="33">
        <v>19</v>
      </c>
      <c r="I17" s="33">
        <v>5</v>
      </c>
      <c r="J17" s="33">
        <v>0</v>
      </c>
      <c r="K17" s="33">
        <v>1</v>
      </c>
      <c r="L17" s="33">
        <v>9</v>
      </c>
      <c r="M17" s="33">
        <v>8</v>
      </c>
      <c r="N17" s="281">
        <v>22.764705882352942</v>
      </c>
      <c r="O17" s="33">
        <v>32</v>
      </c>
      <c r="P17" s="33">
        <v>10</v>
      </c>
      <c r="Q17" s="33">
        <v>0</v>
      </c>
      <c r="R17" s="33">
        <v>141</v>
      </c>
      <c r="S17" s="33">
        <v>18</v>
      </c>
      <c r="T17" s="46"/>
      <c r="U17" s="150"/>
    </row>
    <row r="18" spans="1:21" ht="12" customHeight="1" x14ac:dyDescent="0.2">
      <c r="A18" s="161"/>
      <c r="B18" s="245"/>
      <c r="C18" s="246"/>
      <c r="D18" s="246"/>
      <c r="E18" s="247"/>
      <c r="F18" s="36">
        <f t="shared" si="7"/>
        <v>1</v>
      </c>
      <c r="G18" s="29">
        <f t="shared" ref="G18" si="21">IF(G17=0,0,G17/$F17)</f>
        <v>0.20895522388059701</v>
      </c>
      <c r="H18" s="29">
        <f t="shared" ref="H18:Q18" si="22">IF(H17=0,0,H17/$G17)</f>
        <v>0.45238095238095238</v>
      </c>
      <c r="I18" s="29">
        <f t="shared" si="22"/>
        <v>0.11904761904761904</v>
      </c>
      <c r="J18" s="29">
        <f t="shared" si="22"/>
        <v>0</v>
      </c>
      <c r="K18" s="29">
        <f t="shared" si="22"/>
        <v>2.3809523809523808E-2</v>
      </c>
      <c r="L18" s="29">
        <f t="shared" si="22"/>
        <v>0.21428571428571427</v>
      </c>
      <c r="M18" s="29">
        <f t="shared" si="22"/>
        <v>0.19047619047619047</v>
      </c>
      <c r="N18" s="228"/>
      <c r="O18" s="29">
        <f t="shared" si="22"/>
        <v>0.76190476190476186</v>
      </c>
      <c r="P18" s="29">
        <f t="shared" si="22"/>
        <v>0.23809523809523808</v>
      </c>
      <c r="Q18" s="29">
        <f t="shared" si="22"/>
        <v>0</v>
      </c>
      <c r="R18" s="29">
        <f t="shared" ref="R18:S18" si="23">IF(R17=0,0,R17/$F17)</f>
        <v>0.70149253731343286</v>
      </c>
      <c r="S18" s="29">
        <f t="shared" si="23"/>
        <v>8.9552238805970144E-2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13</v>
      </c>
      <c r="H19" s="33">
        <f>SUM(H21,H23,H25,H27,H29,H31,H33,H35,H37,H39,H41,H43,H45,H47,H49,H51,H53,H55,H57,H59,H61,H63,H65,H67)</f>
        <v>3</v>
      </c>
      <c r="I19" s="33">
        <f t="shared" ref="I19:M19" si="24">SUM(I21,I23,I25,I27,I29,I31,I33,I35,I37,I39,I41,I43,I45,I47,I49,I51,I53,I55,I57,I59,I61,I63,I65,I67)</f>
        <v>2</v>
      </c>
      <c r="J19" s="33">
        <f t="shared" si="24"/>
        <v>1</v>
      </c>
      <c r="K19" s="33">
        <f t="shared" si="24"/>
        <v>1</v>
      </c>
      <c r="L19" s="33">
        <f t="shared" si="24"/>
        <v>3</v>
      </c>
      <c r="M19" s="33">
        <f t="shared" si="24"/>
        <v>3</v>
      </c>
      <c r="N19" s="281">
        <v>19.7</v>
      </c>
      <c r="O19" s="33">
        <f t="shared" ref="O19:S19" si="25">SUM(O21,O23,O25,O27,O29,O31,O33,O35,O37,O39,O41,O43,O45,O47,O49,O51,O53,O55,O57,O59,O61,O63,O65,O67)</f>
        <v>10</v>
      </c>
      <c r="P19" s="33">
        <f t="shared" si="25"/>
        <v>3</v>
      </c>
      <c r="Q19" s="33">
        <f t="shared" si="25"/>
        <v>0</v>
      </c>
      <c r="R19" s="33">
        <f t="shared" si="25"/>
        <v>215</v>
      </c>
      <c r="S19" s="33">
        <f t="shared" si="25"/>
        <v>11</v>
      </c>
      <c r="T19" s="46"/>
      <c r="U19" s="153"/>
    </row>
    <row r="20" spans="1:21" ht="12" customHeight="1" x14ac:dyDescent="0.2">
      <c r="A20" s="157"/>
      <c r="B20" s="157"/>
      <c r="C20" s="32"/>
      <c r="D20" s="232"/>
      <c r="E20" s="31"/>
      <c r="F20" s="36">
        <f t="shared" si="7"/>
        <v>0.99999999999999989</v>
      </c>
      <c r="G20" s="29">
        <f t="shared" ref="G20" si="26">IF(G19=0,0,G19/$F19)</f>
        <v>5.4393305439330547E-2</v>
      </c>
      <c r="H20" s="29">
        <f t="shared" ref="H20:Q20" si="27">IF(H19=0,0,H19/$G19)</f>
        <v>0.23076923076923078</v>
      </c>
      <c r="I20" s="29">
        <f t="shared" si="27"/>
        <v>0.15384615384615385</v>
      </c>
      <c r="J20" s="29">
        <f t="shared" si="27"/>
        <v>7.6923076923076927E-2</v>
      </c>
      <c r="K20" s="29">
        <f t="shared" si="27"/>
        <v>7.6923076923076927E-2</v>
      </c>
      <c r="L20" s="29">
        <f t="shared" si="27"/>
        <v>0.23076923076923078</v>
      </c>
      <c r="M20" s="29">
        <f t="shared" si="27"/>
        <v>0.23076923076923078</v>
      </c>
      <c r="N20" s="228"/>
      <c r="O20" s="29">
        <f t="shared" si="27"/>
        <v>0.76923076923076927</v>
      </c>
      <c r="P20" s="29">
        <f t="shared" si="27"/>
        <v>0.23076923076923078</v>
      </c>
      <c r="Q20" s="29">
        <f t="shared" si="27"/>
        <v>0</v>
      </c>
      <c r="R20" s="29">
        <f t="shared" ref="R20:S20" si="28">IF(R19=0,0,R19/$F19)</f>
        <v>0.89958158995815896</v>
      </c>
      <c r="S20" s="29">
        <f t="shared" si="28"/>
        <v>4.6025104602510462E-2</v>
      </c>
      <c r="T20" s="39"/>
      <c r="U20"/>
    </row>
    <row r="21" spans="1:21" ht="12" customHeight="1" x14ac:dyDescent="0.2">
      <c r="A21" s="157"/>
      <c r="B21" s="157"/>
      <c r="C21" s="35"/>
      <c r="D21" s="231" t="s">
        <v>40</v>
      </c>
      <c r="E21" s="34"/>
      <c r="F21" s="33">
        <f t="shared" si="7"/>
        <v>32</v>
      </c>
      <c r="G21" s="33">
        <f t="shared" ref="G21" si="29">SUM(O21:Q21)</f>
        <v>2</v>
      </c>
      <c r="H21" s="33">
        <v>0</v>
      </c>
      <c r="I21" s="33">
        <v>0</v>
      </c>
      <c r="J21" s="33">
        <v>1</v>
      </c>
      <c r="K21" s="33">
        <v>0</v>
      </c>
      <c r="L21" s="33">
        <v>0</v>
      </c>
      <c r="M21" s="33">
        <v>1</v>
      </c>
      <c r="N21" s="281">
        <v>12</v>
      </c>
      <c r="O21" s="33">
        <v>1</v>
      </c>
      <c r="P21" s="33">
        <v>1</v>
      </c>
      <c r="Q21" s="33">
        <v>0</v>
      </c>
      <c r="R21" s="33">
        <v>28</v>
      </c>
      <c r="S21" s="33">
        <v>2</v>
      </c>
      <c r="T21" s="46"/>
      <c r="U21" s="150"/>
    </row>
    <row r="22" spans="1:21" ht="12" customHeight="1" x14ac:dyDescent="0.2">
      <c r="A22" s="157"/>
      <c r="B22" s="157"/>
      <c r="C22" s="32"/>
      <c r="D22" s="232"/>
      <c r="E22" s="31"/>
      <c r="F22" s="36">
        <f t="shared" si="7"/>
        <v>1</v>
      </c>
      <c r="G22" s="29">
        <f t="shared" ref="G22" si="30">IF(G21=0,0,G21/$F21)</f>
        <v>6.25E-2</v>
      </c>
      <c r="H22" s="29">
        <f t="shared" ref="H22:Q22" si="31">IF(H21=0,0,H21/$G21)</f>
        <v>0</v>
      </c>
      <c r="I22" s="29">
        <f t="shared" si="31"/>
        <v>0</v>
      </c>
      <c r="J22" s="29">
        <f t="shared" si="31"/>
        <v>0.5</v>
      </c>
      <c r="K22" s="29">
        <f t="shared" si="31"/>
        <v>0</v>
      </c>
      <c r="L22" s="29">
        <f t="shared" si="31"/>
        <v>0</v>
      </c>
      <c r="M22" s="29">
        <f t="shared" si="31"/>
        <v>0.5</v>
      </c>
      <c r="N22" s="228"/>
      <c r="O22" s="29">
        <f t="shared" si="31"/>
        <v>0.5</v>
      </c>
      <c r="P22" s="29">
        <f t="shared" si="31"/>
        <v>0.5</v>
      </c>
      <c r="Q22" s="29">
        <f t="shared" si="31"/>
        <v>0</v>
      </c>
      <c r="R22" s="29">
        <f t="shared" ref="R22:S22" si="32">IF(R21=0,0,R21/$F21)</f>
        <v>0.875</v>
      </c>
      <c r="S22" s="29">
        <f t="shared" si="32"/>
        <v>6.25E-2</v>
      </c>
      <c r="T22" s="39"/>
      <c r="U22"/>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1"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1"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1"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0</v>
      </c>
      <c r="H29" s="33">
        <v>0</v>
      </c>
      <c r="I29" s="33">
        <v>0</v>
      </c>
      <c r="J29" s="33">
        <v>0</v>
      </c>
      <c r="K29" s="33">
        <v>0</v>
      </c>
      <c r="L29" s="33">
        <v>0</v>
      </c>
      <c r="M29" s="33">
        <v>0</v>
      </c>
      <c r="N29" s="281" t="s">
        <v>562</v>
      </c>
      <c r="O29" s="33">
        <v>0</v>
      </c>
      <c r="P29" s="33">
        <v>0</v>
      </c>
      <c r="Q29" s="33">
        <v>0</v>
      </c>
      <c r="R29" s="33">
        <v>6</v>
      </c>
      <c r="S29" s="33">
        <v>0</v>
      </c>
      <c r="T29" s="46"/>
      <c r="U29" s="150"/>
    </row>
    <row r="30" spans="1:21" ht="12" customHeight="1" x14ac:dyDescent="0.2">
      <c r="A30" s="157"/>
      <c r="B30" s="157"/>
      <c r="C30" s="32"/>
      <c r="D30" s="232"/>
      <c r="E30" s="31"/>
      <c r="F30" s="36">
        <f t="shared" si="33"/>
        <v>1</v>
      </c>
      <c r="G30" s="29">
        <f t="shared" ref="G30" si="74">IF(G29=0,0,G29/$F29)</f>
        <v>0</v>
      </c>
      <c r="H30" s="29">
        <f t="shared" ref="H30" si="75">IF(H29=0,0,H29/$G29)</f>
        <v>0</v>
      </c>
      <c r="I30" s="29">
        <f t="shared" ref="I30" si="76">IF(I29=0,0,I29/$G29)</f>
        <v>0</v>
      </c>
      <c r="J30" s="29">
        <f t="shared" ref="J30" si="77">IF(J29=0,0,J29/$G29)</f>
        <v>0</v>
      </c>
      <c r="K30" s="29">
        <f t="shared" ref="K30" si="78">IF(K29=0,0,K29/$G29)</f>
        <v>0</v>
      </c>
      <c r="L30" s="29">
        <f t="shared" ref="L30" si="79">IF(L29=0,0,L29/$G29)</f>
        <v>0</v>
      </c>
      <c r="M30" s="29">
        <f t="shared" ref="M30" si="80">IF(M29=0,0,M29/$G29)</f>
        <v>0</v>
      </c>
      <c r="N30" s="228"/>
      <c r="O30" s="29">
        <f t="shared" ref="O30" si="81">IF(O29=0,0,O29/$G29)</f>
        <v>0</v>
      </c>
      <c r="P30" s="29">
        <f t="shared" ref="P30" si="82">IF(P29=0,0,P29/$G29)</f>
        <v>0</v>
      </c>
      <c r="Q30" s="29">
        <f t="shared" ref="Q30" si="83">IF(Q29=0,0,Q29/$G29)</f>
        <v>0</v>
      </c>
      <c r="R30" s="29">
        <f t="shared" ref="R30" si="84">IF(R29=0,0,R29/$F29)</f>
        <v>1</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1"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1"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2</v>
      </c>
      <c r="H35" s="33">
        <v>1</v>
      </c>
      <c r="I35" s="33">
        <v>0</v>
      </c>
      <c r="J35" s="33">
        <v>0</v>
      </c>
      <c r="K35" s="33">
        <v>0</v>
      </c>
      <c r="L35" s="33">
        <v>1</v>
      </c>
      <c r="M35" s="33">
        <v>0</v>
      </c>
      <c r="N35" s="281">
        <v>22.5</v>
      </c>
      <c r="O35" s="33">
        <v>2</v>
      </c>
      <c r="P35" s="33">
        <v>0</v>
      </c>
      <c r="Q35" s="33">
        <v>0</v>
      </c>
      <c r="R35" s="33">
        <v>5</v>
      </c>
      <c r="S35" s="33">
        <v>0</v>
      </c>
      <c r="T35" s="46"/>
      <c r="U35" s="150"/>
    </row>
    <row r="36" spans="1:21" ht="12" customHeight="1" x14ac:dyDescent="0.2">
      <c r="A36" s="157"/>
      <c r="B36" s="157"/>
      <c r="C36" s="32"/>
      <c r="D36" s="232"/>
      <c r="E36" s="31"/>
      <c r="F36" s="36">
        <f t="shared" si="33"/>
        <v>1</v>
      </c>
      <c r="G36" s="29">
        <f t="shared" ref="G36" si="113">IF(G35=0,0,G35/$F35)</f>
        <v>0.2857142857142857</v>
      </c>
      <c r="H36" s="29">
        <f t="shared" ref="H36" si="114">IF(H35=0,0,H35/$G35)</f>
        <v>0.5</v>
      </c>
      <c r="I36" s="29">
        <f t="shared" ref="I36" si="115">IF(I35=0,0,I35/$G35)</f>
        <v>0</v>
      </c>
      <c r="J36" s="29">
        <f t="shared" ref="J36" si="116">IF(J35=0,0,J35/$G35)</f>
        <v>0</v>
      </c>
      <c r="K36" s="29">
        <f t="shared" ref="K36" si="117">IF(K35=0,0,K35/$G35)</f>
        <v>0</v>
      </c>
      <c r="L36" s="29">
        <f t="shared" ref="L36" si="118">IF(L35=0,0,L35/$G35)</f>
        <v>0.5</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0.7142857142857143</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1"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1"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1"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0</v>
      </c>
      <c r="H43" s="33">
        <v>0</v>
      </c>
      <c r="I43" s="33">
        <v>0</v>
      </c>
      <c r="J43" s="33">
        <v>0</v>
      </c>
      <c r="K43" s="33">
        <v>0</v>
      </c>
      <c r="L43" s="33">
        <v>0</v>
      </c>
      <c r="M43" s="33">
        <v>0</v>
      </c>
      <c r="N43" s="281"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5">IF(G43=0,0,G43/$F43)</f>
        <v>0</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0</v>
      </c>
      <c r="P44" s="29">
        <f t="shared" ref="P44" si="173">IF(P43=0,0,P43/$G43)</f>
        <v>0</v>
      </c>
      <c r="Q44" s="29">
        <f t="shared" ref="Q44" si="174">IF(Q43=0,0,Q43/$G43)</f>
        <v>0</v>
      </c>
      <c r="R44" s="29">
        <f t="shared" ref="R44" si="175">IF(R43=0,0,R43/$F43)</f>
        <v>1</v>
      </c>
      <c r="S44" s="29">
        <f t="shared" ref="S44" si="176">IF(S43=0,0,S43/$F43)</f>
        <v>0</v>
      </c>
      <c r="T44" s="39"/>
      <c r="U44"/>
    </row>
    <row r="45" spans="1:21" ht="12" customHeight="1" x14ac:dyDescent="0.2">
      <c r="A45" s="157"/>
      <c r="B45" s="157"/>
      <c r="C45" s="35"/>
      <c r="D45" s="231" t="s">
        <v>28</v>
      </c>
      <c r="E45" s="34"/>
      <c r="F45" s="33">
        <f t="shared" si="33"/>
        <v>11</v>
      </c>
      <c r="G45" s="33">
        <f t="shared" ref="G45" si="177">SUM(O45:Q45)</f>
        <v>1</v>
      </c>
      <c r="H45" s="33">
        <v>0</v>
      </c>
      <c r="I45" s="33">
        <v>0</v>
      </c>
      <c r="J45" s="33">
        <v>0</v>
      </c>
      <c r="K45" s="33">
        <v>1</v>
      </c>
      <c r="L45" s="33">
        <v>0</v>
      </c>
      <c r="M45" s="33">
        <v>0</v>
      </c>
      <c r="N45" s="281">
        <v>20</v>
      </c>
      <c r="O45" s="33">
        <v>1</v>
      </c>
      <c r="P45" s="33">
        <v>0</v>
      </c>
      <c r="Q45" s="33">
        <v>0</v>
      </c>
      <c r="R45" s="33">
        <v>9</v>
      </c>
      <c r="S45" s="33">
        <v>1</v>
      </c>
      <c r="T45" s="46"/>
      <c r="U45" s="150"/>
    </row>
    <row r="46" spans="1:21" ht="12" customHeight="1" x14ac:dyDescent="0.2">
      <c r="A46" s="157"/>
      <c r="B46" s="157"/>
      <c r="C46" s="32"/>
      <c r="D46" s="232"/>
      <c r="E46" s="31"/>
      <c r="F46" s="36">
        <f t="shared" si="33"/>
        <v>1</v>
      </c>
      <c r="G46" s="29">
        <f t="shared" ref="G46" si="178">IF(G45=0,0,G45/$F45)</f>
        <v>9.0909090909090912E-2</v>
      </c>
      <c r="H46" s="29">
        <f t="shared" ref="H46" si="179">IF(H45=0,0,H45/$G45)</f>
        <v>0</v>
      </c>
      <c r="I46" s="29">
        <f t="shared" ref="I46" si="180">IF(I45=0,0,I45/$G45)</f>
        <v>0</v>
      </c>
      <c r="J46" s="29">
        <f t="shared" ref="J46" si="181">IF(J45=0,0,J45/$G45)</f>
        <v>0</v>
      </c>
      <c r="K46" s="29">
        <f t="shared" ref="K46" si="182">IF(K45=0,0,K45/$G45)</f>
        <v>1</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0.81818181818181823</v>
      </c>
      <c r="S46" s="29">
        <f t="shared" ref="S46" si="189">IF(S45=0,0,S45/$F45)</f>
        <v>9.0909090909090912E-2</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1"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1" t="s">
        <v>562</v>
      </c>
      <c r="O49" s="33">
        <v>0</v>
      </c>
      <c r="P49" s="33">
        <v>0</v>
      </c>
      <c r="Q49" s="33">
        <v>0</v>
      </c>
      <c r="R49" s="33">
        <v>5</v>
      </c>
      <c r="S49" s="33">
        <v>0</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1</v>
      </c>
      <c r="S50" s="29">
        <f t="shared" ref="S50" si="215">IF(S49=0,0,S49/$F49)</f>
        <v>0</v>
      </c>
      <c r="T50" s="39"/>
      <c r="U50"/>
    </row>
    <row r="51" spans="1:21" ht="12" customHeight="1" x14ac:dyDescent="0.2">
      <c r="A51" s="157"/>
      <c r="B51" s="157"/>
      <c r="C51" s="35"/>
      <c r="D51" s="231" t="s">
        <v>25</v>
      </c>
      <c r="E51" s="34"/>
      <c r="F51" s="33">
        <f t="shared" si="33"/>
        <v>13</v>
      </c>
      <c r="G51" s="33">
        <f t="shared" ref="G51" si="216">SUM(O51:Q51)</f>
        <v>0</v>
      </c>
      <c r="H51" s="33">
        <v>0</v>
      </c>
      <c r="I51" s="33">
        <v>0</v>
      </c>
      <c r="J51" s="33">
        <v>0</v>
      </c>
      <c r="K51" s="33">
        <v>0</v>
      </c>
      <c r="L51" s="33">
        <v>0</v>
      </c>
      <c r="M51" s="33">
        <v>0</v>
      </c>
      <c r="N51" s="281"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7">IF(G51=0,0,G51/$F51)</f>
        <v>0</v>
      </c>
      <c r="H52" s="29">
        <f t="shared" ref="H52" si="218">IF(H51=0,0,H51/$G51)</f>
        <v>0</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0</v>
      </c>
      <c r="P52" s="29">
        <f t="shared" ref="P52" si="225">IF(P51=0,0,P51/$G51)</f>
        <v>0</v>
      </c>
      <c r="Q52" s="29">
        <f t="shared" ref="Q52" si="226">IF(Q51=0,0,Q51/$G51)</f>
        <v>0</v>
      </c>
      <c r="R52" s="29">
        <f t="shared" ref="R52" si="227">IF(R51=0,0,R51/$F51)</f>
        <v>0.92307692307692313</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1"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1</v>
      </c>
      <c r="H55" s="33">
        <v>0</v>
      </c>
      <c r="I55" s="33">
        <v>1</v>
      </c>
      <c r="J55" s="33">
        <v>0</v>
      </c>
      <c r="K55" s="33">
        <v>0</v>
      </c>
      <c r="L55" s="33">
        <v>0</v>
      </c>
      <c r="M55" s="33">
        <v>0</v>
      </c>
      <c r="N55" s="281">
        <v>10</v>
      </c>
      <c r="O55" s="33">
        <v>0</v>
      </c>
      <c r="P55" s="33">
        <v>1</v>
      </c>
      <c r="Q55" s="33">
        <v>0</v>
      </c>
      <c r="R55" s="33">
        <v>31</v>
      </c>
      <c r="S55" s="33">
        <v>1</v>
      </c>
      <c r="T55" s="46"/>
      <c r="U55" s="150"/>
    </row>
    <row r="56" spans="1:21" ht="12" customHeight="1" x14ac:dyDescent="0.2">
      <c r="A56" s="157"/>
      <c r="B56" s="157"/>
      <c r="C56" s="32"/>
      <c r="D56" s="232"/>
      <c r="E56" s="31"/>
      <c r="F56" s="36">
        <f t="shared" si="33"/>
        <v>1</v>
      </c>
      <c r="G56" s="29">
        <f t="shared" ref="G56" si="243">IF(G55=0,0,G55/$F55)</f>
        <v>3.0303030303030304E-2</v>
      </c>
      <c r="H56" s="29">
        <f t="shared" ref="H56" si="244">IF(H55=0,0,H55/$G55)</f>
        <v>0</v>
      </c>
      <c r="I56" s="29">
        <f t="shared" ref="I56" si="245">IF(I55=0,0,I55/$G55)</f>
        <v>1</v>
      </c>
      <c r="J56" s="29">
        <f t="shared" ref="J56" si="246">IF(J55=0,0,J55/$G55)</f>
        <v>0</v>
      </c>
      <c r="K56" s="29">
        <f t="shared" ref="K56" si="247">IF(K55=0,0,K55/$G55)</f>
        <v>0</v>
      </c>
      <c r="L56" s="29">
        <f t="shared" ref="L56" si="248">IF(L55=0,0,L55/$G55)</f>
        <v>0</v>
      </c>
      <c r="M56" s="29">
        <f t="shared" ref="M56" si="249">IF(M55=0,0,M55/$G55)</f>
        <v>0</v>
      </c>
      <c r="N56" s="228"/>
      <c r="O56" s="29">
        <f t="shared" ref="O56" si="250">IF(O55=0,0,O55/$G55)</f>
        <v>0</v>
      </c>
      <c r="P56" s="29">
        <f t="shared" ref="P56" si="251">IF(P55=0,0,P55/$G55)</f>
        <v>1</v>
      </c>
      <c r="Q56" s="29">
        <f t="shared" ref="Q56" si="252">IF(Q55=0,0,Q55/$G55)</f>
        <v>0</v>
      </c>
      <c r="R56" s="29">
        <f t="shared" ref="R56" si="253">IF(R55=0,0,R55/$F55)</f>
        <v>0.93939393939393945</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1"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1</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6</v>
      </c>
      <c r="H59" s="33">
        <v>2</v>
      </c>
      <c r="I59" s="33">
        <v>1</v>
      </c>
      <c r="J59" s="33">
        <v>0</v>
      </c>
      <c r="K59" s="33">
        <v>0</v>
      </c>
      <c r="L59" s="33">
        <v>2</v>
      </c>
      <c r="M59" s="33">
        <v>1</v>
      </c>
      <c r="N59" s="281">
        <v>22</v>
      </c>
      <c r="O59" s="33">
        <v>5</v>
      </c>
      <c r="P59" s="33">
        <v>1</v>
      </c>
      <c r="Q59" s="33">
        <v>0</v>
      </c>
      <c r="R59" s="33">
        <v>23</v>
      </c>
      <c r="S59" s="33">
        <v>3</v>
      </c>
      <c r="T59" s="46"/>
      <c r="U59" s="150"/>
    </row>
    <row r="60" spans="1:21" ht="12.75" customHeight="1" x14ac:dyDescent="0.2">
      <c r="A60" s="157"/>
      <c r="B60" s="157"/>
      <c r="C60" s="32"/>
      <c r="D60" s="232"/>
      <c r="E60" s="31"/>
      <c r="F60" s="36">
        <f t="shared" si="33"/>
        <v>1</v>
      </c>
      <c r="G60" s="29">
        <f t="shared" ref="G60" si="269">IF(G59=0,0,G59/$F59)</f>
        <v>0.1875</v>
      </c>
      <c r="H60" s="29">
        <f t="shared" ref="H60" si="270">IF(H59=0,0,H59/$G59)</f>
        <v>0.33333333333333331</v>
      </c>
      <c r="I60" s="29">
        <f t="shared" ref="I60" si="271">IF(I59=0,0,I59/$G59)</f>
        <v>0.16666666666666666</v>
      </c>
      <c r="J60" s="29">
        <f t="shared" ref="J60" si="272">IF(J59=0,0,J59/$G59)</f>
        <v>0</v>
      </c>
      <c r="K60" s="29">
        <f t="shared" ref="K60" si="273">IF(K59=0,0,K59/$G59)</f>
        <v>0</v>
      </c>
      <c r="L60" s="29">
        <f t="shared" ref="L60" si="274">IF(L59=0,0,L59/$G59)</f>
        <v>0.33333333333333331</v>
      </c>
      <c r="M60" s="29">
        <f t="shared" ref="M60" si="275">IF(M59=0,0,M59/$G59)</f>
        <v>0.16666666666666666</v>
      </c>
      <c r="N60" s="228"/>
      <c r="O60" s="29">
        <f t="shared" ref="O60" si="276">IF(O59=0,0,O59/$G59)</f>
        <v>0.83333333333333337</v>
      </c>
      <c r="P60" s="29">
        <f t="shared" ref="P60" si="277">IF(P59=0,0,P59/$G59)</f>
        <v>0.16666666666666666</v>
      </c>
      <c r="Q60" s="29">
        <f t="shared" ref="Q60" si="278">IF(Q59=0,0,Q59/$G59)</f>
        <v>0</v>
      </c>
      <c r="R60" s="29">
        <f t="shared" ref="R60" si="279">IF(R59=0,0,R59/$F59)</f>
        <v>0.71875</v>
      </c>
      <c r="S60" s="29">
        <f t="shared" ref="S60" si="280">IF(S59=0,0,S59/$F59)</f>
        <v>9.375E-2</v>
      </c>
      <c r="T60" s="39"/>
      <c r="U60"/>
    </row>
    <row r="61" spans="1:21" ht="12" customHeight="1" x14ac:dyDescent="0.2">
      <c r="A61" s="157"/>
      <c r="B61" s="157"/>
      <c r="C61" s="35"/>
      <c r="D61" s="231" t="s">
        <v>20</v>
      </c>
      <c r="E61" s="34"/>
      <c r="F61" s="33">
        <f t="shared" si="33"/>
        <v>17</v>
      </c>
      <c r="G61" s="33">
        <f t="shared" ref="G61" si="281">SUM(O61:Q61)</f>
        <v>0</v>
      </c>
      <c r="H61" s="33">
        <v>0</v>
      </c>
      <c r="I61" s="33">
        <v>0</v>
      </c>
      <c r="J61" s="33">
        <v>0</v>
      </c>
      <c r="K61" s="33">
        <v>0</v>
      </c>
      <c r="L61" s="33">
        <v>0</v>
      </c>
      <c r="M61" s="33">
        <v>0</v>
      </c>
      <c r="N61" s="281" t="s">
        <v>562</v>
      </c>
      <c r="O61" s="33">
        <v>0</v>
      </c>
      <c r="P61" s="33">
        <v>0</v>
      </c>
      <c r="Q61" s="33">
        <v>0</v>
      </c>
      <c r="R61" s="33">
        <v>17</v>
      </c>
      <c r="S61" s="33">
        <v>0</v>
      </c>
      <c r="T61" s="46"/>
      <c r="U61" s="150"/>
    </row>
    <row r="62" spans="1:21" ht="12" customHeight="1" x14ac:dyDescent="0.2">
      <c r="A62" s="157"/>
      <c r="B62" s="157"/>
      <c r="C62" s="32"/>
      <c r="D62" s="232"/>
      <c r="E62" s="31"/>
      <c r="F62" s="36">
        <f t="shared" si="33"/>
        <v>1</v>
      </c>
      <c r="G62" s="29">
        <f t="shared" ref="G62" si="282">IF(G61=0,0,G61/$F61)</f>
        <v>0</v>
      </c>
      <c r="H62" s="29">
        <f t="shared" ref="H62" si="283">IF(H61=0,0,H61/$G61)</f>
        <v>0</v>
      </c>
      <c r="I62" s="29">
        <f t="shared" ref="I62" si="284">IF(I61=0,0,I61/$G61)</f>
        <v>0</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0</v>
      </c>
      <c r="P62" s="29">
        <f t="shared" ref="P62" si="290">IF(P61=0,0,P61/$G61)</f>
        <v>0</v>
      </c>
      <c r="Q62" s="29">
        <f t="shared" ref="Q62" si="291">IF(Q61=0,0,Q61/$G61)</f>
        <v>0</v>
      </c>
      <c r="R62" s="29">
        <f t="shared" ref="R62" si="292">IF(R61=0,0,R61/$F61)</f>
        <v>1</v>
      </c>
      <c r="S62" s="29">
        <f t="shared" ref="S62" si="293">IF(S61=0,0,S61/$F61)</f>
        <v>0</v>
      </c>
      <c r="T62" s="39"/>
      <c r="U62"/>
    </row>
    <row r="63" spans="1:21" ht="12" customHeight="1" x14ac:dyDescent="0.2">
      <c r="A63" s="157"/>
      <c r="B63" s="157"/>
      <c r="C63" s="35"/>
      <c r="D63" s="231" t="s">
        <v>19</v>
      </c>
      <c r="E63" s="34"/>
      <c r="F63" s="33">
        <f t="shared" si="33"/>
        <v>8</v>
      </c>
      <c r="G63" s="33">
        <f t="shared" ref="G63" si="294">SUM(O63:Q63)</f>
        <v>1</v>
      </c>
      <c r="H63" s="33">
        <v>0</v>
      </c>
      <c r="I63" s="33">
        <v>0</v>
      </c>
      <c r="J63" s="33">
        <v>0</v>
      </c>
      <c r="K63" s="33">
        <v>0</v>
      </c>
      <c r="L63" s="33">
        <v>0</v>
      </c>
      <c r="M63" s="33">
        <v>1</v>
      </c>
      <c r="N63" s="281" t="s">
        <v>562</v>
      </c>
      <c r="O63" s="33">
        <v>1</v>
      </c>
      <c r="P63" s="33">
        <v>0</v>
      </c>
      <c r="Q63" s="33">
        <v>0</v>
      </c>
      <c r="R63" s="33">
        <v>5</v>
      </c>
      <c r="S63" s="33">
        <v>2</v>
      </c>
      <c r="T63" s="46"/>
      <c r="U63" s="150"/>
    </row>
    <row r="64" spans="1:21" ht="12" customHeight="1" x14ac:dyDescent="0.2">
      <c r="A64" s="157"/>
      <c r="B64" s="157"/>
      <c r="C64" s="32"/>
      <c r="D64" s="232"/>
      <c r="E64" s="31"/>
      <c r="F64" s="36">
        <f t="shared" si="33"/>
        <v>1</v>
      </c>
      <c r="G64" s="29">
        <f t="shared" ref="G64" si="295">IF(G63=0,0,G63/$F63)</f>
        <v>0.125</v>
      </c>
      <c r="H64" s="29">
        <f t="shared" ref="H64" si="296">IF(H63=0,0,H63/$G63)</f>
        <v>0</v>
      </c>
      <c r="I64" s="29">
        <f t="shared" ref="I64" si="297">IF(I63=0,0,I63/$G63)</f>
        <v>0</v>
      </c>
      <c r="J64" s="29">
        <f t="shared" ref="J64" si="298">IF(J63=0,0,J63/$G63)</f>
        <v>0</v>
      </c>
      <c r="K64" s="29">
        <f t="shared" ref="K64" si="299">IF(K63=0,0,K63/$G63)</f>
        <v>0</v>
      </c>
      <c r="L64" s="29">
        <f t="shared" ref="L64" si="300">IF(L63=0,0,L63/$G63)</f>
        <v>0</v>
      </c>
      <c r="M64" s="29">
        <f t="shared" ref="M64" si="301">IF(M63=0,0,M63/$G63)</f>
        <v>1</v>
      </c>
      <c r="N64" s="228"/>
      <c r="O64" s="29">
        <f t="shared" ref="O64" si="302">IF(O63=0,0,O63/$G63)</f>
        <v>1</v>
      </c>
      <c r="P64" s="29">
        <f t="shared" ref="P64" si="303">IF(P63=0,0,P63/$G63)</f>
        <v>0</v>
      </c>
      <c r="Q64" s="29">
        <f t="shared" ref="Q64" si="304">IF(Q63=0,0,Q63/$G63)</f>
        <v>0</v>
      </c>
      <c r="R64" s="29">
        <f t="shared" ref="R64" si="305">IF(R63=0,0,R63/$F63)</f>
        <v>0.625</v>
      </c>
      <c r="S64" s="29">
        <f t="shared" ref="S64" si="306">IF(S63=0,0,S63/$F63)</f>
        <v>0.25</v>
      </c>
      <c r="T64" s="39"/>
      <c r="U64"/>
    </row>
    <row r="65" spans="1:21" ht="12" customHeight="1" x14ac:dyDescent="0.2">
      <c r="A65" s="157"/>
      <c r="B65" s="157"/>
      <c r="C65" s="35"/>
      <c r="D65" s="231" t="s">
        <v>18</v>
      </c>
      <c r="E65" s="34"/>
      <c r="F65" s="33">
        <f t="shared" si="33"/>
        <v>14</v>
      </c>
      <c r="G65" s="33">
        <f t="shared" ref="G65" si="307">SUM(O65:Q65)</f>
        <v>0</v>
      </c>
      <c r="H65" s="33">
        <v>0</v>
      </c>
      <c r="I65" s="33">
        <v>0</v>
      </c>
      <c r="J65" s="33">
        <v>0</v>
      </c>
      <c r="K65" s="33">
        <v>0</v>
      </c>
      <c r="L65" s="33">
        <v>0</v>
      </c>
      <c r="M65" s="33">
        <v>0</v>
      </c>
      <c r="N65" s="281" t="s">
        <v>562</v>
      </c>
      <c r="O65" s="33">
        <v>0</v>
      </c>
      <c r="P65" s="33">
        <v>0</v>
      </c>
      <c r="Q65" s="33">
        <v>0</v>
      </c>
      <c r="R65" s="33">
        <v>14</v>
      </c>
      <c r="S65" s="33">
        <v>0</v>
      </c>
      <c r="T65" s="46"/>
      <c r="U65" s="150"/>
    </row>
    <row r="66" spans="1:21" ht="12" customHeight="1" x14ac:dyDescent="0.2">
      <c r="A66" s="157"/>
      <c r="B66" s="157"/>
      <c r="C66" s="32"/>
      <c r="D66" s="232"/>
      <c r="E66" s="31"/>
      <c r="F66" s="36">
        <f t="shared" si="33"/>
        <v>1</v>
      </c>
      <c r="G66" s="29">
        <f t="shared" ref="G66" si="308">IF(G65=0,0,G65/$F65)</f>
        <v>0</v>
      </c>
      <c r="H66" s="29">
        <f t="shared" ref="H66" si="309">IF(H65=0,0,H65/$G65)</f>
        <v>0</v>
      </c>
      <c r="I66" s="29">
        <f t="shared" ref="I66" si="310">IF(I65=0,0,I65/$G65)</f>
        <v>0</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0</v>
      </c>
      <c r="P66" s="29">
        <f t="shared" ref="P66" si="316">IF(P65=0,0,P65/$G65)</f>
        <v>0</v>
      </c>
      <c r="Q66" s="29">
        <f t="shared" ref="Q66" si="317">IF(Q65=0,0,Q65/$G65)</f>
        <v>0</v>
      </c>
      <c r="R66" s="29">
        <f t="shared" ref="R66" si="318">IF(R65=0,0,R65/$F65)</f>
        <v>1</v>
      </c>
      <c r="S66" s="29">
        <f t="shared" ref="S66" si="319">IF(S65=0,0,S65/$F65)</f>
        <v>0</v>
      </c>
      <c r="T66" s="39"/>
      <c r="U66"/>
    </row>
    <row r="67" spans="1:21" ht="12" customHeight="1" x14ac:dyDescent="0.2">
      <c r="A67" s="157"/>
      <c r="B67" s="157"/>
      <c r="C67" s="35"/>
      <c r="D67" s="231" t="s">
        <v>17</v>
      </c>
      <c r="E67" s="34"/>
      <c r="F67" s="33">
        <f t="shared" si="33"/>
        <v>8</v>
      </c>
      <c r="G67" s="33">
        <f t="shared" ref="G67" si="320">SUM(O67:Q67)</f>
        <v>0</v>
      </c>
      <c r="H67" s="33">
        <v>0</v>
      </c>
      <c r="I67" s="33">
        <v>0</v>
      </c>
      <c r="J67" s="33">
        <v>0</v>
      </c>
      <c r="K67" s="33">
        <v>0</v>
      </c>
      <c r="L67" s="33">
        <v>0</v>
      </c>
      <c r="M67" s="33">
        <v>0</v>
      </c>
      <c r="N67" s="281" t="s">
        <v>562</v>
      </c>
      <c r="O67" s="33">
        <v>0</v>
      </c>
      <c r="P67" s="33">
        <v>0</v>
      </c>
      <c r="Q67" s="33">
        <v>0</v>
      </c>
      <c r="R67" s="33">
        <v>8</v>
      </c>
      <c r="S67" s="33">
        <v>0</v>
      </c>
      <c r="T67" s="46"/>
      <c r="U67" s="150"/>
    </row>
    <row r="68" spans="1:21" ht="12" customHeight="1" x14ac:dyDescent="0.2">
      <c r="A68" s="157"/>
      <c r="B68" s="158"/>
      <c r="C68" s="32"/>
      <c r="D68" s="232"/>
      <c r="E68" s="31"/>
      <c r="F68" s="36">
        <f t="shared" si="33"/>
        <v>1</v>
      </c>
      <c r="G68" s="29">
        <f t="shared" ref="G68" si="321">IF(G67=0,0,G67/$F67)</f>
        <v>0</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0</v>
      </c>
      <c r="N68" s="228"/>
      <c r="O68" s="29">
        <f t="shared" ref="O68" si="328">IF(O67=0,0,O67/$G67)</f>
        <v>0</v>
      </c>
      <c r="P68" s="29">
        <f t="shared" ref="P68" si="329">IF(P67=0,0,P67/$G67)</f>
        <v>0</v>
      </c>
      <c r="Q68" s="29">
        <f t="shared" ref="Q68" si="330">IF(Q67=0,0,Q67/$G67)</f>
        <v>0</v>
      </c>
      <c r="R68" s="29">
        <f t="shared" ref="R68" si="331">IF(R67=0,0,R67/$F67)</f>
        <v>1</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45</v>
      </c>
      <c r="H69" s="33">
        <f t="shared" si="333"/>
        <v>20</v>
      </c>
      <c r="I69" s="33">
        <f t="shared" si="333"/>
        <v>6</v>
      </c>
      <c r="J69" s="33">
        <f t="shared" si="333"/>
        <v>0</v>
      </c>
      <c r="K69" s="33">
        <f t="shared" si="333"/>
        <v>0</v>
      </c>
      <c r="L69" s="33">
        <f t="shared" si="333"/>
        <v>8</v>
      </c>
      <c r="M69" s="33">
        <f t="shared" si="333"/>
        <v>11</v>
      </c>
      <c r="N69" s="281">
        <v>21.323529411764707</v>
      </c>
      <c r="O69" s="33">
        <f t="shared" ref="O69:S69" si="334">SUM(O71,O73,O75,O77,O79,O81,O83,O85,O87,O89,O91,O93,O95,O97,O99)</f>
        <v>34</v>
      </c>
      <c r="P69" s="33">
        <f t="shared" si="334"/>
        <v>10</v>
      </c>
      <c r="Q69" s="33">
        <f t="shared" si="334"/>
        <v>1</v>
      </c>
      <c r="R69" s="33">
        <f t="shared" si="334"/>
        <v>594</v>
      </c>
      <c r="S69" s="33">
        <f t="shared" si="334"/>
        <v>42</v>
      </c>
      <c r="T69" s="46"/>
      <c r="U69" s="153"/>
    </row>
    <row r="70" spans="1:21" ht="12" customHeight="1" x14ac:dyDescent="0.2">
      <c r="A70" s="157"/>
      <c r="B70" s="157"/>
      <c r="C70" s="32"/>
      <c r="D70" s="232"/>
      <c r="E70" s="31"/>
      <c r="F70" s="36">
        <f t="shared" si="33"/>
        <v>1</v>
      </c>
      <c r="G70" s="29">
        <f t="shared" ref="G70" si="335">IF(G69=0,0,G69/$F69)</f>
        <v>6.6079295154185022E-2</v>
      </c>
      <c r="H70" s="29">
        <f t="shared" ref="H70" si="336">IF(H69=0,0,H69/$G69)</f>
        <v>0.44444444444444442</v>
      </c>
      <c r="I70" s="29">
        <f t="shared" ref="I70" si="337">IF(I69=0,0,I69/$G69)</f>
        <v>0.13333333333333333</v>
      </c>
      <c r="J70" s="29">
        <f t="shared" ref="J70" si="338">IF(J69=0,0,J69/$G69)</f>
        <v>0</v>
      </c>
      <c r="K70" s="29">
        <f t="shared" ref="K70" si="339">IF(K69=0,0,K69/$G69)</f>
        <v>0</v>
      </c>
      <c r="L70" s="29">
        <f t="shared" ref="L70" si="340">IF(L69=0,0,L69/$G69)</f>
        <v>0.17777777777777778</v>
      </c>
      <c r="M70" s="29">
        <f t="shared" ref="M70" si="341">IF(M69=0,0,M69/$G69)</f>
        <v>0.24444444444444444</v>
      </c>
      <c r="N70" s="228"/>
      <c r="O70" s="29">
        <f t="shared" ref="O70" si="342">IF(O69=0,0,O69/$G69)</f>
        <v>0.75555555555555554</v>
      </c>
      <c r="P70" s="29">
        <f t="shared" ref="P70" si="343">IF(P69=0,0,P69/$G69)</f>
        <v>0.22222222222222221</v>
      </c>
      <c r="Q70" s="29">
        <f t="shared" ref="Q70" si="344">IF(Q69=0,0,Q69/$G69)</f>
        <v>2.2222222222222223E-2</v>
      </c>
      <c r="R70" s="29">
        <f t="shared" ref="R70" si="345">IF(R69=0,0,R69/$F69)</f>
        <v>0.8722466960352423</v>
      </c>
      <c r="S70" s="29">
        <f t="shared" ref="S70" si="346">IF(S69=0,0,S69/$F69)</f>
        <v>6.1674008810572688E-2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1"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2</v>
      </c>
      <c r="H73" s="33">
        <v>0</v>
      </c>
      <c r="I73" s="33">
        <v>0</v>
      </c>
      <c r="J73" s="33">
        <v>0</v>
      </c>
      <c r="K73" s="33">
        <v>0</v>
      </c>
      <c r="L73" s="33">
        <v>0</v>
      </c>
      <c r="M73" s="33">
        <v>2</v>
      </c>
      <c r="N73" s="281" t="s">
        <v>562</v>
      </c>
      <c r="O73" s="33">
        <v>2</v>
      </c>
      <c r="P73" s="33">
        <v>0</v>
      </c>
      <c r="Q73" s="33">
        <v>0</v>
      </c>
      <c r="R73" s="33">
        <v>69</v>
      </c>
      <c r="S73" s="33">
        <v>6</v>
      </c>
      <c r="T73" s="46"/>
      <c r="U73" s="150"/>
    </row>
    <row r="74" spans="1:21" ht="12" customHeight="1" x14ac:dyDescent="0.2">
      <c r="A74" s="157"/>
      <c r="B74" s="157"/>
      <c r="C74" s="32"/>
      <c r="D74" s="232"/>
      <c r="E74" s="31"/>
      <c r="F74" s="36">
        <f t="shared" si="33"/>
        <v>1</v>
      </c>
      <c r="G74" s="29">
        <f t="shared" ref="G74" si="361">IF(G73=0,0,G73/$F73)</f>
        <v>2.5974025974025976E-2</v>
      </c>
      <c r="H74" s="29">
        <f t="shared" ref="H74" si="362">IF(H73=0,0,H73/$G73)</f>
        <v>0</v>
      </c>
      <c r="I74" s="29">
        <f t="shared" ref="I74" si="363">IF(I73=0,0,I73/$G73)</f>
        <v>0</v>
      </c>
      <c r="J74" s="29">
        <f t="shared" ref="J74" si="364">IF(J73=0,0,J73/$G73)</f>
        <v>0</v>
      </c>
      <c r="K74" s="29">
        <f t="shared" ref="K74" si="365">IF(K73=0,0,K73/$G73)</f>
        <v>0</v>
      </c>
      <c r="L74" s="29">
        <f t="shared" ref="L74" si="366">IF(L73=0,0,L73/$G73)</f>
        <v>0</v>
      </c>
      <c r="M74" s="29">
        <f t="shared" ref="M74" si="367">IF(M73=0,0,M73/$G73)</f>
        <v>1</v>
      </c>
      <c r="N74" s="228"/>
      <c r="O74" s="29">
        <f t="shared" ref="O74" si="368">IF(O73=0,0,O73/$G73)</f>
        <v>1</v>
      </c>
      <c r="P74" s="29">
        <f t="shared" ref="P74" si="369">IF(P73=0,0,P73/$G73)</f>
        <v>0</v>
      </c>
      <c r="Q74" s="29">
        <f t="shared" ref="Q74" si="370">IF(Q73=0,0,Q73/$G73)</f>
        <v>0</v>
      </c>
      <c r="R74" s="29">
        <f t="shared" ref="R74" si="371">IF(R73=0,0,R73/$F73)</f>
        <v>0.89610389610389607</v>
      </c>
      <c r="S74" s="29">
        <f t="shared" ref="S74" si="372">IF(S73=0,0,S73/$F73)</f>
        <v>7.792207792207792E-2</v>
      </c>
      <c r="T74" s="39"/>
      <c r="U74"/>
    </row>
    <row r="75" spans="1:21" ht="12" customHeight="1" x14ac:dyDescent="0.2">
      <c r="A75" s="157"/>
      <c r="B75" s="157"/>
      <c r="C75" s="35"/>
      <c r="D75" s="231" t="s">
        <v>12</v>
      </c>
      <c r="E75" s="34"/>
      <c r="F75" s="33">
        <f t="shared" si="33"/>
        <v>13</v>
      </c>
      <c r="G75" s="33">
        <f t="shared" ref="G75" si="373">SUM(O75:Q75)</f>
        <v>3</v>
      </c>
      <c r="H75" s="33">
        <v>2</v>
      </c>
      <c r="I75" s="33">
        <v>0</v>
      </c>
      <c r="J75" s="33">
        <v>0</v>
      </c>
      <c r="K75" s="33">
        <v>0</v>
      </c>
      <c r="L75" s="33">
        <v>0</v>
      </c>
      <c r="M75" s="33">
        <v>1</v>
      </c>
      <c r="N75" s="281">
        <v>5</v>
      </c>
      <c r="O75" s="33">
        <v>3</v>
      </c>
      <c r="P75" s="33">
        <v>0</v>
      </c>
      <c r="Q75" s="33">
        <v>0</v>
      </c>
      <c r="R75" s="33">
        <v>10</v>
      </c>
      <c r="S75" s="33">
        <v>0</v>
      </c>
      <c r="T75" s="46"/>
      <c r="U75" s="150"/>
    </row>
    <row r="76" spans="1:21" ht="12" customHeight="1" x14ac:dyDescent="0.2">
      <c r="A76" s="157"/>
      <c r="B76" s="157"/>
      <c r="C76" s="32"/>
      <c r="D76" s="232"/>
      <c r="E76" s="31"/>
      <c r="F76" s="36">
        <f t="shared" si="33"/>
        <v>1</v>
      </c>
      <c r="G76" s="29">
        <f t="shared" ref="G76" si="374">IF(G75=0,0,G75/$F75)</f>
        <v>0.23076923076923078</v>
      </c>
      <c r="H76" s="29">
        <f t="shared" ref="H76" si="375">IF(H75=0,0,H75/$G75)</f>
        <v>0.66666666666666663</v>
      </c>
      <c r="I76" s="29">
        <f t="shared" ref="I76" si="376">IF(I75=0,0,I75/$G75)</f>
        <v>0</v>
      </c>
      <c r="J76" s="29">
        <f t="shared" ref="J76" si="377">IF(J75=0,0,J75/$G75)</f>
        <v>0</v>
      </c>
      <c r="K76" s="29">
        <f t="shared" ref="K76" si="378">IF(K75=0,0,K75/$G75)</f>
        <v>0</v>
      </c>
      <c r="L76" s="29">
        <f t="shared" ref="L76" si="379">IF(L75=0,0,L75/$G75)</f>
        <v>0</v>
      </c>
      <c r="M76" s="29">
        <f t="shared" ref="M76" si="380">IF(M75=0,0,M75/$G75)</f>
        <v>0.33333333333333331</v>
      </c>
      <c r="N76" s="228"/>
      <c r="O76" s="29">
        <f t="shared" ref="O76" si="381">IF(O75=0,0,O75/$G75)</f>
        <v>1</v>
      </c>
      <c r="P76" s="29">
        <f t="shared" ref="P76" si="382">IF(P75=0,0,P75/$G75)</f>
        <v>0</v>
      </c>
      <c r="Q76" s="29">
        <f t="shared" ref="Q76" si="383">IF(Q75=0,0,Q75/$G75)</f>
        <v>0</v>
      </c>
      <c r="R76" s="29">
        <f t="shared" ref="R76" si="384">IF(R75=0,0,R75/$F75)</f>
        <v>0.76923076923076927</v>
      </c>
      <c r="S76" s="29">
        <f t="shared" ref="S76" si="385">IF(S75=0,0,S75/$F75)</f>
        <v>0</v>
      </c>
      <c r="T76" s="39"/>
      <c r="U76"/>
    </row>
    <row r="77" spans="1:21" ht="12" customHeight="1" x14ac:dyDescent="0.2">
      <c r="A77" s="157"/>
      <c r="B77" s="157"/>
      <c r="C77" s="35"/>
      <c r="D77" s="231" t="s">
        <v>11</v>
      </c>
      <c r="E77" s="34"/>
      <c r="F77" s="33">
        <f t="shared" si="33"/>
        <v>15</v>
      </c>
      <c r="G77" s="33">
        <f t="shared" ref="G77" si="386">SUM(O77:Q77)</f>
        <v>0</v>
      </c>
      <c r="H77" s="33">
        <v>0</v>
      </c>
      <c r="I77" s="33">
        <v>0</v>
      </c>
      <c r="J77" s="33">
        <v>0</v>
      </c>
      <c r="K77" s="33">
        <v>0</v>
      </c>
      <c r="L77" s="33">
        <v>0</v>
      </c>
      <c r="M77" s="33">
        <v>0</v>
      </c>
      <c r="N77" s="281"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7">IF(G77=0,0,G77/$F77)</f>
        <v>0</v>
      </c>
      <c r="H78" s="29">
        <f t="shared" ref="H78" si="388">IF(H77=0,0,H77/$G77)</f>
        <v>0</v>
      </c>
      <c r="I78" s="29">
        <f t="shared" ref="I78" si="389">IF(I77=0,0,I77/$G77)</f>
        <v>0</v>
      </c>
      <c r="J78" s="29">
        <f t="shared" ref="J78" si="390">IF(J77=0,0,J77/$G77)</f>
        <v>0</v>
      </c>
      <c r="K78" s="29">
        <f t="shared" ref="K78" si="391">IF(K77=0,0,K77/$G77)</f>
        <v>0</v>
      </c>
      <c r="L78" s="29">
        <f t="shared" ref="L78" si="392">IF(L77=0,0,L77/$G77)</f>
        <v>0</v>
      </c>
      <c r="M78" s="29">
        <f t="shared" ref="M78" si="393">IF(M77=0,0,M77/$G77)</f>
        <v>0</v>
      </c>
      <c r="N78" s="228"/>
      <c r="O78" s="29">
        <f t="shared" ref="O78" si="394">IF(O77=0,0,O77/$G77)</f>
        <v>0</v>
      </c>
      <c r="P78" s="29">
        <f t="shared" ref="P78" si="395">IF(P77=0,0,P77/$G77)</f>
        <v>0</v>
      </c>
      <c r="Q78" s="29">
        <f t="shared" ref="Q78" si="396">IF(Q77=0,0,Q77/$G77)</f>
        <v>0</v>
      </c>
      <c r="R78" s="29">
        <f t="shared" ref="R78" si="397">IF(R77=0,0,R77/$F77)</f>
        <v>0.8</v>
      </c>
      <c r="S78" s="29">
        <f t="shared" ref="S78" si="398">IF(S77=0,0,S77/$F77)</f>
        <v>0.2</v>
      </c>
      <c r="T78" s="39"/>
      <c r="U78"/>
    </row>
    <row r="79" spans="1:21" ht="12" customHeight="1" x14ac:dyDescent="0.2">
      <c r="A79" s="157"/>
      <c r="B79" s="157"/>
      <c r="C79" s="35"/>
      <c r="D79" s="231" t="s">
        <v>10</v>
      </c>
      <c r="E79" s="34"/>
      <c r="F79" s="33">
        <f t="shared" si="33"/>
        <v>38</v>
      </c>
      <c r="G79" s="33">
        <f t="shared" ref="G79" si="399">SUM(O79:Q79)</f>
        <v>2</v>
      </c>
      <c r="H79" s="33">
        <v>0</v>
      </c>
      <c r="I79" s="33">
        <v>0</v>
      </c>
      <c r="J79" s="33">
        <v>0</v>
      </c>
      <c r="K79" s="33">
        <v>0</v>
      </c>
      <c r="L79" s="33">
        <v>2</v>
      </c>
      <c r="M79" s="33">
        <v>0</v>
      </c>
      <c r="N79" s="281">
        <v>27</v>
      </c>
      <c r="O79" s="33">
        <v>1</v>
      </c>
      <c r="P79" s="33">
        <v>1</v>
      </c>
      <c r="Q79" s="33">
        <v>0</v>
      </c>
      <c r="R79" s="33">
        <v>34</v>
      </c>
      <c r="S79" s="33">
        <v>2</v>
      </c>
      <c r="T79" s="46"/>
      <c r="U79" s="150"/>
    </row>
    <row r="80" spans="1:21" ht="12" customHeight="1" x14ac:dyDescent="0.2">
      <c r="A80" s="157"/>
      <c r="B80" s="157"/>
      <c r="C80" s="32"/>
      <c r="D80" s="232"/>
      <c r="E80" s="31"/>
      <c r="F80" s="36">
        <f t="shared" si="33"/>
        <v>1</v>
      </c>
      <c r="G80" s="29">
        <f t="shared" ref="G80" si="400">IF(G79=0,0,G79/$F79)</f>
        <v>5.2631578947368418E-2</v>
      </c>
      <c r="H80" s="29">
        <f t="shared" ref="H80" si="401">IF(H79=0,0,H79/$G79)</f>
        <v>0</v>
      </c>
      <c r="I80" s="29">
        <f t="shared" ref="I80" si="402">IF(I79=0,0,I79/$G79)</f>
        <v>0</v>
      </c>
      <c r="J80" s="29">
        <f t="shared" ref="J80" si="403">IF(J79=0,0,J79/$G79)</f>
        <v>0</v>
      </c>
      <c r="K80" s="29">
        <f t="shared" ref="K80" si="404">IF(K79=0,0,K79/$G79)</f>
        <v>0</v>
      </c>
      <c r="L80" s="29">
        <f t="shared" ref="L80" si="405">IF(L79=0,0,L79/$G79)</f>
        <v>1</v>
      </c>
      <c r="M80" s="29">
        <f t="shared" ref="M80" si="406">IF(M79=0,0,M79/$G79)</f>
        <v>0</v>
      </c>
      <c r="N80" s="228"/>
      <c r="O80" s="29">
        <f t="shared" ref="O80" si="407">IF(O79=0,0,O79/$G79)</f>
        <v>0.5</v>
      </c>
      <c r="P80" s="29">
        <f t="shared" ref="P80" si="408">IF(P79=0,0,P79/$G79)</f>
        <v>0.5</v>
      </c>
      <c r="Q80" s="29">
        <f t="shared" ref="Q80" si="409">IF(Q79=0,0,Q79/$G79)</f>
        <v>0</v>
      </c>
      <c r="R80" s="29">
        <f t="shared" ref="R80" si="410">IF(R79=0,0,R79/$F79)</f>
        <v>0.89473684210526316</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1</v>
      </c>
      <c r="H81" s="33">
        <v>0</v>
      </c>
      <c r="I81" s="33">
        <v>0</v>
      </c>
      <c r="J81" s="33">
        <v>0</v>
      </c>
      <c r="K81" s="33">
        <v>0</v>
      </c>
      <c r="L81" s="33">
        <v>0</v>
      </c>
      <c r="M81" s="33">
        <v>1</v>
      </c>
      <c r="N81" s="281" t="s">
        <v>562</v>
      </c>
      <c r="O81" s="33">
        <v>1</v>
      </c>
      <c r="P81" s="33">
        <v>0</v>
      </c>
      <c r="Q81" s="33">
        <v>0</v>
      </c>
      <c r="R81" s="33">
        <v>140</v>
      </c>
      <c r="S81" s="33">
        <v>13</v>
      </c>
      <c r="T81" s="46"/>
      <c r="U81" s="150"/>
    </row>
    <row r="82" spans="1:21" ht="12" customHeight="1" x14ac:dyDescent="0.2">
      <c r="A82" s="157"/>
      <c r="B82" s="157"/>
      <c r="C82" s="32"/>
      <c r="D82" s="232"/>
      <c r="E82" s="31"/>
      <c r="F82" s="36">
        <f t="shared" si="33"/>
        <v>0.99999999999999989</v>
      </c>
      <c r="G82" s="29">
        <f t="shared" ref="G82" si="413">IF(G81=0,0,G81/$F81)</f>
        <v>6.4935064935064939E-3</v>
      </c>
      <c r="H82" s="29">
        <f t="shared" ref="H82" si="414">IF(H81=0,0,H81/$G81)</f>
        <v>0</v>
      </c>
      <c r="I82" s="29">
        <f t="shared" ref="I82" si="415">IF(I81=0,0,I81/$G81)</f>
        <v>0</v>
      </c>
      <c r="J82" s="29">
        <f t="shared" ref="J82" si="416">IF(J81=0,0,J81/$G81)</f>
        <v>0</v>
      </c>
      <c r="K82" s="29">
        <f t="shared" ref="K82" si="417">IF(K81=0,0,K81/$G81)</f>
        <v>0</v>
      </c>
      <c r="L82" s="29">
        <f t="shared" ref="L82" si="418">IF(L81=0,0,L81/$G81)</f>
        <v>0</v>
      </c>
      <c r="M82" s="29">
        <f t="shared" ref="M82" si="419">IF(M81=0,0,M81/$G81)</f>
        <v>1</v>
      </c>
      <c r="N82" s="228"/>
      <c r="O82" s="29">
        <f t="shared" ref="O82" si="420">IF(O81=0,0,O81/$G81)</f>
        <v>1</v>
      </c>
      <c r="P82" s="29">
        <f t="shared" ref="P82" si="421">IF(P81=0,0,P81/$G81)</f>
        <v>0</v>
      </c>
      <c r="Q82" s="29">
        <f t="shared" ref="Q82" si="422">IF(Q81=0,0,Q81/$G81)</f>
        <v>0</v>
      </c>
      <c r="R82" s="29">
        <f t="shared" ref="R82" si="423">IF(R81=0,0,R81/$F81)</f>
        <v>0.90909090909090906</v>
      </c>
      <c r="S82" s="29">
        <f t="shared" ref="S82" si="424">IF(S81=0,0,S81/$F81)</f>
        <v>8.4415584415584416E-2</v>
      </c>
      <c r="T82" s="39"/>
      <c r="U82"/>
    </row>
    <row r="83" spans="1:21" ht="12" customHeight="1" x14ac:dyDescent="0.2">
      <c r="A83" s="157"/>
      <c r="B83" s="157"/>
      <c r="C83" s="35"/>
      <c r="D83" s="231" t="s">
        <v>8</v>
      </c>
      <c r="E83" s="34"/>
      <c r="F83" s="33">
        <f t="shared" si="33"/>
        <v>22</v>
      </c>
      <c r="G83" s="33">
        <f t="shared" ref="G83" si="425">SUM(O83:Q83)</f>
        <v>8</v>
      </c>
      <c r="H83" s="33">
        <v>4</v>
      </c>
      <c r="I83" s="33">
        <v>0</v>
      </c>
      <c r="J83" s="33">
        <v>0</v>
      </c>
      <c r="K83" s="33">
        <v>0</v>
      </c>
      <c r="L83" s="33">
        <v>0</v>
      </c>
      <c r="M83" s="33">
        <v>4</v>
      </c>
      <c r="N83" s="281">
        <v>5</v>
      </c>
      <c r="O83" s="33">
        <v>7</v>
      </c>
      <c r="P83" s="33">
        <v>1</v>
      </c>
      <c r="Q83" s="33">
        <v>0</v>
      </c>
      <c r="R83" s="33">
        <v>12</v>
      </c>
      <c r="S83" s="33">
        <v>2</v>
      </c>
      <c r="T83" s="46"/>
      <c r="U83" s="150"/>
    </row>
    <row r="84" spans="1:21" ht="12" customHeight="1" x14ac:dyDescent="0.2">
      <c r="A84" s="157"/>
      <c r="B84" s="157"/>
      <c r="C84" s="32"/>
      <c r="D84" s="232"/>
      <c r="E84" s="31"/>
      <c r="F84" s="36">
        <f t="shared" si="33"/>
        <v>1</v>
      </c>
      <c r="G84" s="29">
        <f t="shared" ref="G84" si="426">IF(G83=0,0,G83/$F83)</f>
        <v>0.36363636363636365</v>
      </c>
      <c r="H84" s="29">
        <f t="shared" ref="H84" si="427">IF(H83=0,0,H83/$G83)</f>
        <v>0.5</v>
      </c>
      <c r="I84" s="29">
        <f t="shared" ref="I84" si="428">IF(I83=0,0,I83/$G83)</f>
        <v>0</v>
      </c>
      <c r="J84" s="29">
        <f t="shared" ref="J84" si="429">IF(J83=0,0,J83/$G83)</f>
        <v>0</v>
      </c>
      <c r="K84" s="29">
        <f t="shared" ref="K84" si="430">IF(K83=0,0,K83/$G83)</f>
        <v>0</v>
      </c>
      <c r="L84" s="29">
        <f t="shared" ref="L84" si="431">IF(L83=0,0,L83/$G83)</f>
        <v>0</v>
      </c>
      <c r="M84" s="29">
        <f t="shared" ref="M84" si="432">IF(M83=0,0,M83/$G83)</f>
        <v>0.5</v>
      </c>
      <c r="N84" s="228"/>
      <c r="O84" s="29">
        <f t="shared" ref="O84" si="433">IF(O83=0,0,O83/$G83)</f>
        <v>0.875</v>
      </c>
      <c r="P84" s="29">
        <f t="shared" ref="P84" si="434">IF(P83=0,0,P83/$G83)</f>
        <v>0.125</v>
      </c>
      <c r="Q84" s="29">
        <f t="shared" ref="Q84" si="435">IF(Q83=0,0,Q83/$G83)</f>
        <v>0</v>
      </c>
      <c r="R84" s="29">
        <f t="shared" ref="R84" si="436">IF(R83=0,0,R83/$F83)</f>
        <v>0.54545454545454541</v>
      </c>
      <c r="S84" s="29">
        <f t="shared" ref="S84" si="437">IF(S83=0,0,S83/$F83)</f>
        <v>9.0909090909090912E-2</v>
      </c>
      <c r="T84" s="39"/>
      <c r="U84"/>
    </row>
    <row r="85" spans="1:21" ht="12" customHeight="1" x14ac:dyDescent="0.2">
      <c r="A85" s="157"/>
      <c r="B85" s="157"/>
      <c r="C85" s="35"/>
      <c r="D85" s="231" t="s">
        <v>7</v>
      </c>
      <c r="E85" s="34"/>
      <c r="F85" s="33">
        <f t="shared" si="33"/>
        <v>10</v>
      </c>
      <c r="G85" s="33">
        <f t="shared" ref="G85" si="438">SUM(O85:Q85)</f>
        <v>0</v>
      </c>
      <c r="H85" s="33">
        <v>0</v>
      </c>
      <c r="I85" s="33">
        <v>0</v>
      </c>
      <c r="J85" s="33">
        <v>0</v>
      </c>
      <c r="K85" s="33">
        <v>0</v>
      </c>
      <c r="L85" s="33">
        <v>0</v>
      </c>
      <c r="M85" s="33">
        <v>0</v>
      </c>
      <c r="N85" s="281" t="s">
        <v>562</v>
      </c>
      <c r="O85" s="33">
        <v>0</v>
      </c>
      <c r="P85" s="33">
        <v>0</v>
      </c>
      <c r="Q85" s="33">
        <v>0</v>
      </c>
      <c r="R85" s="33">
        <v>10</v>
      </c>
      <c r="S85" s="33">
        <v>0</v>
      </c>
      <c r="T85" s="46"/>
      <c r="U85" s="150"/>
    </row>
    <row r="86" spans="1:21" ht="12" customHeight="1" x14ac:dyDescent="0.2">
      <c r="A86" s="157"/>
      <c r="B86" s="157"/>
      <c r="C86" s="32"/>
      <c r="D86" s="232"/>
      <c r="E86" s="31"/>
      <c r="F86" s="36">
        <f t="shared" si="33"/>
        <v>1</v>
      </c>
      <c r="G86" s="29">
        <f t="shared" ref="G86" si="439">IF(G85=0,0,G85/$F85)</f>
        <v>0</v>
      </c>
      <c r="H86" s="29">
        <f t="shared" ref="H86" si="440">IF(H85=0,0,H85/$G85)</f>
        <v>0</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0</v>
      </c>
      <c r="P86" s="29">
        <f t="shared" ref="P86" si="447">IF(P85=0,0,P85/$G85)</f>
        <v>0</v>
      </c>
      <c r="Q86" s="29">
        <f t="shared" ref="Q86" si="448">IF(Q85=0,0,Q85/$G85)</f>
        <v>0</v>
      </c>
      <c r="R86" s="29">
        <f t="shared" ref="R86" si="449">IF(R85=0,0,R85/$F85)</f>
        <v>1</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2</v>
      </c>
      <c r="H87" s="33">
        <v>2</v>
      </c>
      <c r="I87" s="33">
        <v>0</v>
      </c>
      <c r="J87" s="33">
        <v>0</v>
      </c>
      <c r="K87" s="33">
        <v>0</v>
      </c>
      <c r="L87" s="33">
        <v>0</v>
      </c>
      <c r="M87" s="33">
        <v>0</v>
      </c>
      <c r="N87" s="281">
        <v>5</v>
      </c>
      <c r="O87" s="33">
        <v>2</v>
      </c>
      <c r="P87" s="33">
        <v>0</v>
      </c>
      <c r="Q87" s="33">
        <v>0</v>
      </c>
      <c r="R87" s="33">
        <v>14</v>
      </c>
      <c r="S87" s="33">
        <v>1</v>
      </c>
      <c r="T87" s="46"/>
      <c r="U87" s="150"/>
    </row>
    <row r="88" spans="1:21" ht="13.5" customHeight="1" x14ac:dyDescent="0.2">
      <c r="A88" s="157"/>
      <c r="B88" s="157"/>
      <c r="C88" s="32"/>
      <c r="D88" s="232"/>
      <c r="E88" s="31"/>
      <c r="F88" s="36">
        <f t="shared" si="451"/>
        <v>1</v>
      </c>
      <c r="G88" s="29">
        <f t="shared" ref="G88" si="453">IF(G87=0,0,G87/$F87)</f>
        <v>0.11764705882352941</v>
      </c>
      <c r="H88" s="29">
        <f t="shared" ref="H88" si="454">IF(H87=0,0,H87/$G87)</f>
        <v>1</v>
      </c>
      <c r="I88" s="29">
        <f t="shared" ref="I88" si="455">IF(I87=0,0,I87/$G87)</f>
        <v>0</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1</v>
      </c>
      <c r="P88" s="29">
        <f t="shared" ref="P88" si="461">IF(P87=0,0,P87/$G87)</f>
        <v>0</v>
      </c>
      <c r="Q88" s="29">
        <f t="shared" ref="Q88" si="462">IF(Q87=0,0,Q87/$G87)</f>
        <v>0</v>
      </c>
      <c r="R88" s="29">
        <f t="shared" ref="R88" si="463">IF(R87=0,0,R87/$F87)</f>
        <v>0.82352941176470584</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0</v>
      </c>
      <c r="H89" s="33">
        <v>0</v>
      </c>
      <c r="I89" s="33">
        <v>0</v>
      </c>
      <c r="J89" s="33">
        <v>0</v>
      </c>
      <c r="K89" s="33">
        <v>0</v>
      </c>
      <c r="L89" s="33">
        <v>0</v>
      </c>
      <c r="M89" s="33">
        <v>0</v>
      </c>
      <c r="N89" s="281" t="s">
        <v>562</v>
      </c>
      <c r="O89" s="33">
        <v>0</v>
      </c>
      <c r="P89" s="33">
        <v>0</v>
      </c>
      <c r="Q89" s="33">
        <v>0</v>
      </c>
      <c r="R89" s="33">
        <v>36</v>
      </c>
      <c r="S89" s="33">
        <v>5</v>
      </c>
      <c r="T89" s="46"/>
      <c r="U89" s="150"/>
    </row>
    <row r="90" spans="1:21" ht="12" customHeight="1" x14ac:dyDescent="0.2">
      <c r="A90" s="157"/>
      <c r="B90" s="157"/>
      <c r="C90" s="32"/>
      <c r="D90" s="232"/>
      <c r="E90" s="31"/>
      <c r="F90" s="36">
        <f t="shared" si="451"/>
        <v>1</v>
      </c>
      <c r="G90" s="29">
        <f t="shared" ref="G90" si="466">IF(G89=0,0,G89/$F89)</f>
        <v>0</v>
      </c>
      <c r="H90" s="29">
        <f t="shared" ref="H90" si="467">IF(H89=0,0,H89/$G89)</f>
        <v>0</v>
      </c>
      <c r="I90" s="29">
        <f t="shared" ref="I90" si="468">IF(I89=0,0,I89/$G89)</f>
        <v>0</v>
      </c>
      <c r="J90" s="29">
        <f t="shared" ref="J90" si="469">IF(J89=0,0,J89/$G89)</f>
        <v>0</v>
      </c>
      <c r="K90" s="29">
        <f t="shared" ref="K90" si="470">IF(K89=0,0,K89/$G89)</f>
        <v>0</v>
      </c>
      <c r="L90" s="29">
        <f t="shared" ref="L90" si="471">IF(L89=0,0,L89/$G89)</f>
        <v>0</v>
      </c>
      <c r="M90" s="29">
        <f t="shared" ref="M90" si="472">IF(M89=0,0,M89/$G89)</f>
        <v>0</v>
      </c>
      <c r="N90" s="228"/>
      <c r="O90" s="29">
        <f t="shared" ref="O90" si="473">IF(O89=0,0,O89/$G89)</f>
        <v>0</v>
      </c>
      <c r="P90" s="29">
        <f t="shared" ref="P90" si="474">IF(P89=0,0,P89/$G89)</f>
        <v>0</v>
      </c>
      <c r="Q90" s="29">
        <f t="shared" ref="Q90" si="475">IF(Q89=0,0,Q89/$G89)</f>
        <v>0</v>
      </c>
      <c r="R90" s="29">
        <f t="shared" ref="R90" si="476">IF(R89=0,0,R89/$F89)</f>
        <v>0.87804878048780488</v>
      </c>
      <c r="S90" s="29">
        <f t="shared" ref="S90" si="477">IF(S89=0,0,S89/$F89)</f>
        <v>0.12195121951219512</v>
      </c>
      <c r="T90" s="39"/>
      <c r="U90"/>
    </row>
    <row r="91" spans="1:21" ht="12" customHeight="1" x14ac:dyDescent="0.2">
      <c r="A91" s="157"/>
      <c r="B91" s="157"/>
      <c r="C91" s="35"/>
      <c r="D91" s="231" t="s">
        <v>4</v>
      </c>
      <c r="E91" s="34"/>
      <c r="F91" s="33">
        <f t="shared" si="451"/>
        <v>23</v>
      </c>
      <c r="G91" s="33">
        <f t="shared" ref="G91" si="478">SUM(O91:Q91)</f>
        <v>0</v>
      </c>
      <c r="H91" s="33">
        <v>0</v>
      </c>
      <c r="I91" s="33">
        <v>0</v>
      </c>
      <c r="J91" s="33">
        <v>0</v>
      </c>
      <c r="K91" s="33">
        <v>0</v>
      </c>
      <c r="L91" s="33">
        <v>0</v>
      </c>
      <c r="M91" s="33">
        <v>0</v>
      </c>
      <c r="N91" s="281" t="s">
        <v>562</v>
      </c>
      <c r="O91" s="33">
        <v>0</v>
      </c>
      <c r="P91" s="33">
        <v>0</v>
      </c>
      <c r="Q91" s="33">
        <v>0</v>
      </c>
      <c r="R91" s="33">
        <v>22</v>
      </c>
      <c r="S91" s="33">
        <v>1</v>
      </c>
      <c r="T91" s="46"/>
      <c r="U91" s="150"/>
    </row>
    <row r="92" spans="1:21" ht="12" customHeight="1" x14ac:dyDescent="0.2">
      <c r="A92" s="157"/>
      <c r="B92" s="157"/>
      <c r="C92" s="32"/>
      <c r="D92" s="232"/>
      <c r="E92" s="31"/>
      <c r="F92" s="36">
        <f t="shared" si="451"/>
        <v>1</v>
      </c>
      <c r="G92" s="29">
        <f t="shared" ref="G92" si="479">IF(G91=0,0,G91/$F91)</f>
        <v>0</v>
      </c>
      <c r="H92" s="29">
        <f t="shared" ref="H92" si="480">IF(H91=0,0,H91/$G91)</f>
        <v>0</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0</v>
      </c>
      <c r="P92" s="29">
        <f t="shared" ref="P92" si="487">IF(P91=0,0,P91/$G91)</f>
        <v>0</v>
      </c>
      <c r="Q92" s="29">
        <f t="shared" ref="Q92" si="488">IF(Q91=0,0,Q91/$G91)</f>
        <v>0</v>
      </c>
      <c r="R92" s="29">
        <f t="shared" ref="R92" si="489">IF(R91=0,0,R91/$F91)</f>
        <v>0.95652173913043481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10</v>
      </c>
      <c r="H93" s="33">
        <v>6</v>
      </c>
      <c r="I93" s="33">
        <v>4</v>
      </c>
      <c r="J93" s="33">
        <v>0</v>
      </c>
      <c r="K93" s="33">
        <v>0</v>
      </c>
      <c r="L93" s="33">
        <v>0</v>
      </c>
      <c r="M93" s="33">
        <v>0</v>
      </c>
      <c r="N93" s="281">
        <v>7</v>
      </c>
      <c r="O93" s="33">
        <v>10</v>
      </c>
      <c r="P93" s="33">
        <v>0</v>
      </c>
      <c r="Q93" s="33">
        <v>0</v>
      </c>
      <c r="R93" s="33">
        <v>12</v>
      </c>
      <c r="S93" s="33">
        <v>2</v>
      </c>
      <c r="T93" s="46"/>
      <c r="U93" s="150"/>
    </row>
    <row r="94" spans="1:21" ht="12" customHeight="1" x14ac:dyDescent="0.2">
      <c r="A94" s="157"/>
      <c r="B94" s="157"/>
      <c r="C94" s="32"/>
      <c r="D94" s="232"/>
      <c r="E94" s="31"/>
      <c r="F94" s="36">
        <f t="shared" si="451"/>
        <v>1</v>
      </c>
      <c r="G94" s="29">
        <f t="shared" ref="G94" si="492">IF(G93=0,0,G93/$F93)</f>
        <v>0.41666666666666669</v>
      </c>
      <c r="H94" s="29">
        <f t="shared" ref="H94" si="493">IF(H93=0,0,H93/$G93)</f>
        <v>0.6</v>
      </c>
      <c r="I94" s="29">
        <f t="shared" ref="I94" si="494">IF(I93=0,0,I93/$G93)</f>
        <v>0.4</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1</v>
      </c>
      <c r="P94" s="29">
        <f t="shared" ref="P94" si="500">IF(P93=0,0,P93/$G93)</f>
        <v>0</v>
      </c>
      <c r="Q94" s="29">
        <f t="shared" ref="Q94" si="501">IF(Q93=0,0,Q93/$G93)</f>
        <v>0</v>
      </c>
      <c r="R94" s="29">
        <f t="shared" ref="R94" si="502">IF(R93=0,0,R93/$F93)</f>
        <v>0.5</v>
      </c>
      <c r="S94" s="29">
        <f t="shared" ref="S94" si="503">IF(S93=0,0,S93/$F93)</f>
        <v>8.3333333333333329E-2</v>
      </c>
      <c r="T94" s="39"/>
      <c r="U94"/>
    </row>
    <row r="95" spans="1:21" ht="12" customHeight="1" x14ac:dyDescent="0.2">
      <c r="A95" s="157"/>
      <c r="B95" s="157"/>
      <c r="C95" s="35"/>
      <c r="D95" s="231" t="s">
        <v>2</v>
      </c>
      <c r="E95" s="34"/>
      <c r="F95" s="33">
        <f t="shared" si="451"/>
        <v>159</v>
      </c>
      <c r="G95" s="33">
        <f t="shared" ref="G95" si="504">SUM(O95:Q95)</f>
        <v>9</v>
      </c>
      <c r="H95" s="33">
        <v>5</v>
      </c>
      <c r="I95" s="33">
        <v>1</v>
      </c>
      <c r="J95" s="33">
        <v>0</v>
      </c>
      <c r="K95" s="33">
        <v>0</v>
      </c>
      <c r="L95" s="33">
        <v>0</v>
      </c>
      <c r="M95" s="33">
        <v>3</v>
      </c>
      <c r="N95" s="281">
        <v>5.833333333333333</v>
      </c>
      <c r="O95" s="33">
        <v>8</v>
      </c>
      <c r="P95" s="33">
        <v>1</v>
      </c>
      <c r="Q95" s="33">
        <v>0</v>
      </c>
      <c r="R95" s="33">
        <v>144</v>
      </c>
      <c r="S95" s="33">
        <v>6</v>
      </c>
      <c r="T95" s="46"/>
      <c r="U95" s="150"/>
    </row>
    <row r="96" spans="1:21" ht="12" customHeight="1" x14ac:dyDescent="0.2">
      <c r="A96" s="157"/>
      <c r="B96" s="157"/>
      <c r="C96" s="32"/>
      <c r="D96" s="232"/>
      <c r="E96" s="31"/>
      <c r="F96" s="36">
        <f t="shared" si="451"/>
        <v>1</v>
      </c>
      <c r="G96" s="29">
        <f t="shared" ref="G96" si="505">IF(G95=0,0,G95/$F95)</f>
        <v>5.6603773584905662E-2</v>
      </c>
      <c r="H96" s="29">
        <f t="shared" ref="H96" si="506">IF(H95=0,0,H95/$G95)</f>
        <v>0.55555555555555558</v>
      </c>
      <c r="I96" s="29">
        <f t="shared" ref="I96" si="507">IF(I95=0,0,I95/$G95)</f>
        <v>0.1111111111111111</v>
      </c>
      <c r="J96" s="29">
        <f t="shared" ref="J96" si="508">IF(J95=0,0,J95/$G95)</f>
        <v>0</v>
      </c>
      <c r="K96" s="29">
        <f t="shared" ref="K96" si="509">IF(K95=0,0,K95/$G95)</f>
        <v>0</v>
      </c>
      <c r="L96" s="29">
        <f t="shared" ref="L96" si="510">IF(L95=0,0,L95/$G95)</f>
        <v>0</v>
      </c>
      <c r="M96" s="29">
        <f t="shared" ref="M96" si="511">IF(M95=0,0,M95/$G95)</f>
        <v>0.33333333333333331</v>
      </c>
      <c r="N96" s="228"/>
      <c r="O96" s="29">
        <f t="shared" ref="O96" si="512">IF(O95=0,0,O95/$G95)</f>
        <v>0.88888888888888884</v>
      </c>
      <c r="P96" s="29">
        <f t="shared" ref="P96" si="513">IF(P95=0,0,P95/$G95)</f>
        <v>0.1111111111111111</v>
      </c>
      <c r="Q96" s="29">
        <f t="shared" ref="Q96" si="514">IF(Q95=0,0,Q95/$G95)</f>
        <v>0</v>
      </c>
      <c r="R96" s="29">
        <f t="shared" ref="R96" si="515">IF(R95=0,0,R95/$F95)</f>
        <v>0.90566037735849059</v>
      </c>
      <c r="S96" s="29">
        <f t="shared" ref="S96" si="516">IF(S95=0,0,S95/$F95)</f>
        <v>3.7735849056603772E-2</v>
      </c>
      <c r="T96" s="39"/>
      <c r="U96"/>
    </row>
    <row r="97" spans="1:21" ht="12" customHeight="1" x14ac:dyDescent="0.2">
      <c r="A97" s="157"/>
      <c r="B97" s="157"/>
      <c r="C97" s="35"/>
      <c r="D97" s="231" t="s">
        <v>1</v>
      </c>
      <c r="E97" s="34"/>
      <c r="F97" s="33">
        <f t="shared" si="451"/>
        <v>21</v>
      </c>
      <c r="G97" s="33">
        <f t="shared" ref="G97" si="517">SUM(O97:Q97)</f>
        <v>6</v>
      </c>
      <c r="H97" s="33">
        <v>0</v>
      </c>
      <c r="I97" s="33">
        <v>1</v>
      </c>
      <c r="J97" s="33">
        <v>0</v>
      </c>
      <c r="K97" s="33">
        <v>0</v>
      </c>
      <c r="L97" s="33">
        <v>5</v>
      </c>
      <c r="M97" s="33">
        <v>0</v>
      </c>
      <c r="N97" s="281">
        <v>26.666666666666668</v>
      </c>
      <c r="O97" s="33">
        <v>0</v>
      </c>
      <c r="P97" s="33">
        <v>6</v>
      </c>
      <c r="Q97" s="33">
        <v>0</v>
      </c>
      <c r="R97" s="33">
        <v>15</v>
      </c>
      <c r="S97" s="33">
        <v>0</v>
      </c>
      <c r="T97" s="46"/>
      <c r="U97" s="150"/>
    </row>
    <row r="98" spans="1:21" ht="12" customHeight="1" x14ac:dyDescent="0.2">
      <c r="A98" s="157"/>
      <c r="B98" s="157"/>
      <c r="C98" s="32"/>
      <c r="D98" s="232"/>
      <c r="E98" s="31"/>
      <c r="F98" s="36">
        <f t="shared" si="451"/>
        <v>1</v>
      </c>
      <c r="G98" s="29">
        <f t="shared" ref="G98" si="518">IF(G97=0,0,G97/$F97)</f>
        <v>0.2857142857142857</v>
      </c>
      <c r="H98" s="29">
        <f t="shared" ref="H98" si="519">IF(H97=0,0,H97/$G97)</f>
        <v>0</v>
      </c>
      <c r="I98" s="29">
        <f t="shared" ref="I98" si="520">IF(I97=0,0,I97/$G97)</f>
        <v>0.16666666666666666</v>
      </c>
      <c r="J98" s="29">
        <f t="shared" ref="J98" si="521">IF(J97=0,0,J97/$G97)</f>
        <v>0</v>
      </c>
      <c r="K98" s="29">
        <f t="shared" ref="K98" si="522">IF(K97=0,0,K97/$G97)</f>
        <v>0</v>
      </c>
      <c r="L98" s="29">
        <f t="shared" ref="L98" si="523">IF(L97=0,0,L97/$G97)</f>
        <v>0.83333333333333337</v>
      </c>
      <c r="M98" s="29">
        <f t="shared" ref="M98" si="524">IF(M97=0,0,M97/$G97)</f>
        <v>0</v>
      </c>
      <c r="N98" s="228"/>
      <c r="O98" s="29">
        <f t="shared" ref="O98" si="525">IF(O97=0,0,O97/$G97)</f>
        <v>0</v>
      </c>
      <c r="P98" s="29">
        <f t="shared" ref="P98" si="526">IF(P97=0,0,P97/$G97)</f>
        <v>1</v>
      </c>
      <c r="Q98" s="29">
        <f t="shared" ref="Q98" si="527">IF(Q97=0,0,Q97/$G97)</f>
        <v>0</v>
      </c>
      <c r="R98" s="29">
        <f t="shared" ref="R98" si="528">IF(R97=0,0,R97/$F97)</f>
        <v>0.7142857142857143</v>
      </c>
      <c r="S98" s="29">
        <f t="shared" ref="S98" si="529">IF(S97=0,0,S97/$F97)</f>
        <v>0</v>
      </c>
      <c r="T98" s="39"/>
      <c r="U98"/>
    </row>
    <row r="99" spans="1:21" ht="12.75" customHeight="1" x14ac:dyDescent="0.2">
      <c r="A99" s="157"/>
      <c r="B99" s="157"/>
      <c r="C99" s="35"/>
      <c r="D99" s="231" t="s">
        <v>0</v>
      </c>
      <c r="E99" s="34"/>
      <c r="F99" s="33">
        <f t="shared" si="451"/>
        <v>61</v>
      </c>
      <c r="G99" s="33">
        <f t="shared" ref="G99" si="530">SUM(O99:Q99)</f>
        <v>2</v>
      </c>
      <c r="H99" s="33">
        <v>1</v>
      </c>
      <c r="I99" s="33">
        <v>0</v>
      </c>
      <c r="J99" s="33">
        <v>0</v>
      </c>
      <c r="K99" s="33">
        <v>0</v>
      </c>
      <c r="L99" s="33">
        <v>1</v>
      </c>
      <c r="M99" s="33">
        <v>0</v>
      </c>
      <c r="N99" s="281">
        <v>183</v>
      </c>
      <c r="O99" s="33">
        <v>0</v>
      </c>
      <c r="P99" s="33">
        <v>1</v>
      </c>
      <c r="Q99" s="33">
        <v>1</v>
      </c>
      <c r="R99" s="33">
        <v>59</v>
      </c>
      <c r="S99" s="33">
        <v>0</v>
      </c>
      <c r="T99" s="46"/>
      <c r="U99" s="150"/>
    </row>
    <row r="100" spans="1:21" ht="12.75" customHeight="1" x14ac:dyDescent="0.2">
      <c r="A100" s="158"/>
      <c r="B100" s="158"/>
      <c r="C100" s="32"/>
      <c r="D100" s="232"/>
      <c r="E100" s="31"/>
      <c r="F100" s="30">
        <f t="shared" si="451"/>
        <v>1</v>
      </c>
      <c r="G100" s="29">
        <f t="shared" ref="G100" si="531">IF(G99=0,0,G99/$F99)</f>
        <v>3.2786885245901641E-2</v>
      </c>
      <c r="H100" s="29">
        <f t="shared" ref="H100" si="532">IF(H99=0,0,H99/$G99)</f>
        <v>0.5</v>
      </c>
      <c r="I100" s="29">
        <f t="shared" ref="I100" si="533">IF(I99=0,0,I99/$G99)</f>
        <v>0</v>
      </c>
      <c r="J100" s="29">
        <f t="shared" ref="J100" si="534">IF(J99=0,0,J99/$G99)</f>
        <v>0</v>
      </c>
      <c r="K100" s="29">
        <f t="shared" ref="K100" si="535">IF(K99=0,0,K99/$G99)</f>
        <v>0</v>
      </c>
      <c r="L100" s="29">
        <f t="shared" ref="L100" si="536">IF(L99=0,0,L99/$G99)</f>
        <v>0.5</v>
      </c>
      <c r="M100" s="29">
        <f t="shared" ref="M100" si="537">IF(M99=0,0,M99/$G99)</f>
        <v>0</v>
      </c>
      <c r="N100" s="228"/>
      <c r="O100" s="29">
        <f t="shared" ref="O100" si="538">IF(O99=0,0,O99/$G99)</f>
        <v>0</v>
      </c>
      <c r="P100" s="29">
        <f t="shared" ref="P100" si="539">IF(P99=0,0,P99/$G99)</f>
        <v>0.5</v>
      </c>
      <c r="Q100" s="29">
        <f t="shared" ref="Q100" si="540">IF(Q99=0,0,Q99/$G99)</f>
        <v>0.5</v>
      </c>
      <c r="R100" s="29">
        <f t="shared" ref="R100" si="541">IF(R99=0,0,R99/$F99)</f>
        <v>0.96721311475409832</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633</v>
      </c>
    </row>
    <row r="2" spans="1:21" ht="18.75" customHeight="1" x14ac:dyDescent="0.2">
      <c r="A2" s="120" t="s">
        <v>515</v>
      </c>
      <c r="Q2" s="38"/>
      <c r="S2" s="38" t="s">
        <v>453</v>
      </c>
    </row>
    <row r="3" spans="1:21" ht="18.75" customHeight="1" x14ac:dyDescent="0.2">
      <c r="A3" s="233" t="s">
        <v>63</v>
      </c>
      <c r="B3" s="234"/>
      <c r="C3" s="234"/>
      <c r="D3" s="234"/>
      <c r="E3" s="235"/>
      <c r="F3" s="179" t="s">
        <v>578</v>
      </c>
      <c r="G3" s="194" t="s">
        <v>504</v>
      </c>
      <c r="H3" s="271" t="s">
        <v>503</v>
      </c>
      <c r="I3" s="271"/>
      <c r="J3" s="271"/>
      <c r="K3" s="271"/>
      <c r="L3" s="271"/>
      <c r="M3" s="271"/>
      <c r="N3" s="271"/>
      <c r="O3" s="271"/>
      <c r="P3" s="271"/>
      <c r="Q3" s="272"/>
      <c r="R3" s="224" t="s">
        <v>227</v>
      </c>
      <c r="S3" s="224" t="s">
        <v>127</v>
      </c>
    </row>
    <row r="4" spans="1:21" ht="22.5" customHeight="1" x14ac:dyDescent="0.2">
      <c r="A4" s="236"/>
      <c r="B4" s="237"/>
      <c r="C4" s="237"/>
      <c r="D4" s="237"/>
      <c r="E4" s="238"/>
      <c r="F4" s="183"/>
      <c r="G4" s="229"/>
      <c r="H4" s="223" t="s">
        <v>614</v>
      </c>
      <c r="I4" s="271"/>
      <c r="J4" s="271"/>
      <c r="K4" s="271"/>
      <c r="L4" s="271"/>
      <c r="M4" s="271"/>
      <c r="N4" s="272"/>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103</v>
      </c>
      <c r="H7" s="33">
        <f>SUM(H9,H11,H13,H15,H17)</f>
        <v>43</v>
      </c>
      <c r="I7" s="33">
        <f>SUM(I9,I11,I13,I15,I17)</f>
        <v>15</v>
      </c>
      <c r="J7" s="33">
        <f t="shared" ref="J7:L7" si="0">SUM(J9,J11,J13,J15,J17)</f>
        <v>8</v>
      </c>
      <c r="K7" s="33">
        <f t="shared" si="0"/>
        <v>3</v>
      </c>
      <c r="L7" s="33">
        <f t="shared" si="0"/>
        <v>4</v>
      </c>
      <c r="M7" s="33">
        <f>SUM(M9,M11,M13,M15,M17)</f>
        <v>30</v>
      </c>
      <c r="N7" s="281">
        <v>10.465753424657533</v>
      </c>
      <c r="O7" s="33">
        <f t="shared" ref="O7:Q7" si="1">SUM(O9,O11,O13,O15,O17)</f>
        <v>91</v>
      </c>
      <c r="P7" s="33">
        <f t="shared" si="1"/>
        <v>10</v>
      </c>
      <c r="Q7" s="33">
        <f t="shared" si="1"/>
        <v>2</v>
      </c>
      <c r="R7" s="33">
        <f t="shared" ref="R7:S7" si="2">SUM(R9,R11,R13,R15,R17)</f>
        <v>480</v>
      </c>
      <c r="S7" s="33">
        <f t="shared" si="2"/>
        <v>337</v>
      </c>
      <c r="T7" s="46"/>
      <c r="U7" s="149"/>
    </row>
    <row r="8" spans="1:21" ht="12" customHeight="1" x14ac:dyDescent="0.2">
      <c r="A8" s="173"/>
      <c r="B8" s="174"/>
      <c r="C8" s="174"/>
      <c r="D8" s="174"/>
      <c r="E8" s="175"/>
      <c r="F8" s="36">
        <f>SUM(G8,R8,S8)</f>
        <v>1</v>
      </c>
      <c r="G8" s="29">
        <f>IF(G7=0,0,G7/$F7)</f>
        <v>0.11195652173913044</v>
      </c>
      <c r="H8" s="29">
        <f t="shared" ref="H8:M8" si="3">IF(H7=0,0,H7/$G7)</f>
        <v>0.41747572815533979</v>
      </c>
      <c r="I8" s="29">
        <f t="shared" si="3"/>
        <v>0.14563106796116504</v>
      </c>
      <c r="J8" s="29">
        <f t="shared" si="3"/>
        <v>7.7669902912621352E-2</v>
      </c>
      <c r="K8" s="29">
        <f t="shared" si="3"/>
        <v>2.9126213592233011E-2</v>
      </c>
      <c r="L8" s="29">
        <f t="shared" si="3"/>
        <v>3.8834951456310676E-2</v>
      </c>
      <c r="M8" s="29">
        <f t="shared" si="3"/>
        <v>0.29126213592233008</v>
      </c>
      <c r="N8" s="228"/>
      <c r="O8" s="29">
        <f>IF(O7=0,0,O7/$G7)</f>
        <v>0.88349514563106801</v>
      </c>
      <c r="P8" s="29">
        <f>IF(P7=0,0,P7/$G7)</f>
        <v>9.7087378640776698E-2</v>
      </c>
      <c r="Q8" s="29">
        <f t="shared" ref="Q8" si="4">IF(Q7=0,0,Q7/$G7)</f>
        <v>1.9417475728155338E-2</v>
      </c>
      <c r="R8" s="29">
        <f>IF(R7=0,0,R7/$F7)</f>
        <v>0.52173913043478259</v>
      </c>
      <c r="S8" s="29">
        <f>IF(S7=0,0,S7/$F7)</f>
        <v>0.36630434782608695</v>
      </c>
      <c r="T8" s="39"/>
      <c r="U8"/>
    </row>
    <row r="9" spans="1:21" ht="12" customHeight="1" x14ac:dyDescent="0.2">
      <c r="A9" s="159" t="s">
        <v>48</v>
      </c>
      <c r="B9" s="242" t="s">
        <v>47</v>
      </c>
      <c r="C9" s="243"/>
      <c r="D9" s="243"/>
      <c r="E9" s="244"/>
      <c r="F9" s="33">
        <f>SUM(G9,R9,S9)</f>
        <v>262</v>
      </c>
      <c r="G9" s="33">
        <f>SUM(O9:Q9)</f>
        <v>14</v>
      </c>
      <c r="H9" s="33">
        <v>5</v>
      </c>
      <c r="I9" s="33">
        <v>0</v>
      </c>
      <c r="J9" s="33">
        <v>0</v>
      </c>
      <c r="K9" s="33">
        <v>0</v>
      </c>
      <c r="L9" s="33">
        <v>0</v>
      </c>
      <c r="M9" s="33">
        <v>9</v>
      </c>
      <c r="N9" s="281">
        <v>3</v>
      </c>
      <c r="O9" s="33">
        <v>11</v>
      </c>
      <c r="P9" s="33">
        <v>3</v>
      </c>
      <c r="Q9" s="33">
        <v>0</v>
      </c>
      <c r="R9" s="33">
        <v>175</v>
      </c>
      <c r="S9" s="33">
        <v>73</v>
      </c>
      <c r="T9" s="46"/>
      <c r="U9" s="150"/>
    </row>
    <row r="10" spans="1:21" ht="12" customHeight="1" x14ac:dyDescent="0.2">
      <c r="A10" s="160"/>
      <c r="B10" s="245"/>
      <c r="C10" s="246"/>
      <c r="D10" s="246"/>
      <c r="E10" s="247"/>
      <c r="F10" s="36">
        <f>SUM(G10,R10,S10)</f>
        <v>1</v>
      </c>
      <c r="G10" s="29">
        <f>IF(G9=0,0,G9/$F9)</f>
        <v>5.3435114503816793E-2</v>
      </c>
      <c r="H10" s="29">
        <f t="shared" ref="H10:O10" si="5">IF(H9=0,0,H9/$G9)</f>
        <v>0.35714285714285715</v>
      </c>
      <c r="I10" s="29">
        <f t="shared" si="5"/>
        <v>0</v>
      </c>
      <c r="J10" s="29">
        <f t="shared" si="5"/>
        <v>0</v>
      </c>
      <c r="K10" s="29">
        <f t="shared" si="5"/>
        <v>0</v>
      </c>
      <c r="L10" s="29">
        <f t="shared" si="5"/>
        <v>0</v>
      </c>
      <c r="M10" s="29">
        <f t="shared" si="5"/>
        <v>0.6428571428571429</v>
      </c>
      <c r="N10" s="228"/>
      <c r="O10" s="29">
        <f t="shared" si="5"/>
        <v>0.7857142857142857</v>
      </c>
      <c r="P10" s="29">
        <f t="shared" ref="P10:Q10" si="6">IF(P9=0,0,P9/$G9)</f>
        <v>0.21428571428571427</v>
      </c>
      <c r="Q10" s="29">
        <f t="shared" si="6"/>
        <v>0</v>
      </c>
      <c r="R10" s="29">
        <f>IF(R9=0,0,R9/$F9)</f>
        <v>0.66793893129770987</v>
      </c>
      <c r="S10" s="29">
        <f>IF(S9=0,0,S9/$F9)</f>
        <v>0.2786259541984733</v>
      </c>
      <c r="T10" s="39"/>
      <c r="U10"/>
    </row>
    <row r="11" spans="1:21" ht="12" customHeight="1" x14ac:dyDescent="0.2">
      <c r="A11" s="160"/>
      <c r="B11" s="242" t="s">
        <v>46</v>
      </c>
      <c r="C11" s="243"/>
      <c r="D11" s="243"/>
      <c r="E11" s="244"/>
      <c r="F11" s="33">
        <f t="shared" ref="F11:F22" si="7">SUM(G11,R11,S11)</f>
        <v>136</v>
      </c>
      <c r="G11" s="33">
        <f t="shared" ref="G11" si="8">SUM(O11:Q11)</f>
        <v>7</v>
      </c>
      <c r="H11" s="33">
        <v>3</v>
      </c>
      <c r="I11" s="33">
        <v>2</v>
      </c>
      <c r="J11" s="33">
        <v>0</v>
      </c>
      <c r="K11" s="33">
        <v>0</v>
      </c>
      <c r="L11" s="33">
        <v>1</v>
      </c>
      <c r="M11" s="33">
        <v>1</v>
      </c>
      <c r="N11" s="281">
        <v>23.666666666666668</v>
      </c>
      <c r="O11" s="33">
        <v>5</v>
      </c>
      <c r="P11" s="33">
        <v>2</v>
      </c>
      <c r="Q11" s="33">
        <v>0</v>
      </c>
      <c r="R11" s="33">
        <v>82</v>
      </c>
      <c r="S11" s="33">
        <v>47</v>
      </c>
      <c r="T11" s="46"/>
      <c r="U11" s="150"/>
    </row>
    <row r="12" spans="1:21" ht="12" customHeight="1" x14ac:dyDescent="0.2">
      <c r="A12" s="160"/>
      <c r="B12" s="245"/>
      <c r="C12" s="246"/>
      <c r="D12" s="246"/>
      <c r="E12" s="247"/>
      <c r="F12" s="36">
        <f t="shared" si="7"/>
        <v>1</v>
      </c>
      <c r="G12" s="29">
        <f t="shared" ref="G12" si="9">IF(G11=0,0,G11/$F11)</f>
        <v>5.1470588235294115E-2</v>
      </c>
      <c r="H12" s="29">
        <f t="shared" ref="H12:Q12" si="10">IF(H11=0,0,H11/$G11)</f>
        <v>0.42857142857142855</v>
      </c>
      <c r="I12" s="29">
        <f t="shared" si="10"/>
        <v>0.2857142857142857</v>
      </c>
      <c r="J12" s="29">
        <f t="shared" si="10"/>
        <v>0</v>
      </c>
      <c r="K12" s="29">
        <f t="shared" si="10"/>
        <v>0</v>
      </c>
      <c r="L12" s="29">
        <f t="shared" si="10"/>
        <v>0.14285714285714285</v>
      </c>
      <c r="M12" s="29">
        <f t="shared" si="10"/>
        <v>0.14285714285714285</v>
      </c>
      <c r="N12" s="228"/>
      <c r="O12" s="29">
        <f t="shared" si="10"/>
        <v>0.7142857142857143</v>
      </c>
      <c r="P12" s="29">
        <f t="shared" si="10"/>
        <v>0.2857142857142857</v>
      </c>
      <c r="Q12" s="29">
        <f t="shared" si="10"/>
        <v>0</v>
      </c>
      <c r="R12" s="29">
        <f t="shared" ref="R12:S12" si="11">IF(R11=0,0,R11/$F11)</f>
        <v>0.6029411764705882</v>
      </c>
      <c r="S12" s="29">
        <f t="shared" si="11"/>
        <v>0.34558823529411764</v>
      </c>
      <c r="T12" s="39"/>
      <c r="U12"/>
    </row>
    <row r="13" spans="1:21" ht="12" customHeight="1" x14ac:dyDescent="0.2">
      <c r="A13" s="160"/>
      <c r="B13" s="242" t="s">
        <v>45</v>
      </c>
      <c r="C13" s="243"/>
      <c r="D13" s="243"/>
      <c r="E13" s="244"/>
      <c r="F13" s="33">
        <f t="shared" si="7"/>
        <v>249</v>
      </c>
      <c r="G13" s="33">
        <f t="shared" ref="G13" si="12">SUM(O13:Q13)</f>
        <v>44</v>
      </c>
      <c r="H13" s="33">
        <v>19</v>
      </c>
      <c r="I13" s="33">
        <v>7</v>
      </c>
      <c r="J13" s="33">
        <v>2</v>
      </c>
      <c r="K13" s="33">
        <v>0</v>
      </c>
      <c r="L13" s="33">
        <v>2</v>
      </c>
      <c r="M13" s="33">
        <v>14</v>
      </c>
      <c r="N13" s="281">
        <v>10.566666666666666</v>
      </c>
      <c r="O13" s="33">
        <v>39</v>
      </c>
      <c r="P13" s="33">
        <v>5</v>
      </c>
      <c r="Q13" s="33">
        <v>0</v>
      </c>
      <c r="R13" s="33">
        <v>122</v>
      </c>
      <c r="S13" s="33">
        <v>83</v>
      </c>
      <c r="T13" s="46"/>
      <c r="U13" s="154"/>
    </row>
    <row r="14" spans="1:21" ht="12" customHeight="1" x14ac:dyDescent="0.2">
      <c r="A14" s="160"/>
      <c r="B14" s="245"/>
      <c r="C14" s="246"/>
      <c r="D14" s="246"/>
      <c r="E14" s="247"/>
      <c r="F14" s="36">
        <f t="shared" si="7"/>
        <v>1</v>
      </c>
      <c r="G14" s="29">
        <f t="shared" ref="G14" si="13">IF(G13=0,0,G13/$F13)</f>
        <v>0.17670682730923695</v>
      </c>
      <c r="H14" s="29">
        <f t="shared" ref="H14:Q14" si="14">IF(H13=0,0,H13/$G13)</f>
        <v>0.43181818181818182</v>
      </c>
      <c r="I14" s="29">
        <f t="shared" si="14"/>
        <v>0.15909090909090909</v>
      </c>
      <c r="J14" s="29">
        <f t="shared" si="14"/>
        <v>4.5454545454545456E-2</v>
      </c>
      <c r="K14" s="29">
        <f t="shared" si="14"/>
        <v>0</v>
      </c>
      <c r="L14" s="29">
        <f t="shared" si="14"/>
        <v>4.5454545454545456E-2</v>
      </c>
      <c r="M14" s="29">
        <f t="shared" si="14"/>
        <v>0.31818181818181818</v>
      </c>
      <c r="N14" s="228"/>
      <c r="O14" s="29">
        <f t="shared" si="14"/>
        <v>0.88636363636363635</v>
      </c>
      <c r="P14" s="29">
        <f t="shared" si="14"/>
        <v>0.11363636363636363</v>
      </c>
      <c r="Q14" s="29">
        <f t="shared" si="14"/>
        <v>0</v>
      </c>
      <c r="R14" s="29">
        <f t="shared" ref="R14:S14" si="15">IF(R13=0,0,R13/$F13)</f>
        <v>0.48995983935742971</v>
      </c>
      <c r="S14" s="29">
        <f t="shared" si="15"/>
        <v>0.33333333333333331</v>
      </c>
      <c r="T14" s="39"/>
      <c r="U14"/>
    </row>
    <row r="15" spans="1:21" ht="12" customHeight="1" x14ac:dyDescent="0.2">
      <c r="A15" s="160"/>
      <c r="B15" s="242" t="s">
        <v>44</v>
      </c>
      <c r="C15" s="243"/>
      <c r="D15" s="243"/>
      <c r="E15" s="244"/>
      <c r="F15" s="33">
        <f t="shared" si="7"/>
        <v>72</v>
      </c>
      <c r="G15" s="33">
        <f t="shared" ref="G15" si="16">SUM(O15:Q15)</f>
        <v>13</v>
      </c>
      <c r="H15" s="33">
        <v>7</v>
      </c>
      <c r="I15" s="33">
        <v>1</v>
      </c>
      <c r="J15" s="33">
        <v>1</v>
      </c>
      <c r="K15" s="33">
        <v>2</v>
      </c>
      <c r="L15" s="33">
        <v>0</v>
      </c>
      <c r="M15" s="33">
        <v>2</v>
      </c>
      <c r="N15" s="281">
        <v>6.6363636363636367</v>
      </c>
      <c r="O15" s="33">
        <v>13</v>
      </c>
      <c r="P15" s="33">
        <v>0</v>
      </c>
      <c r="Q15" s="33">
        <v>0</v>
      </c>
      <c r="R15" s="33">
        <v>34</v>
      </c>
      <c r="S15" s="33">
        <v>25</v>
      </c>
      <c r="T15" s="46"/>
      <c r="U15" s="150"/>
    </row>
    <row r="16" spans="1:21" ht="12" customHeight="1" x14ac:dyDescent="0.2">
      <c r="A16" s="160"/>
      <c r="B16" s="245"/>
      <c r="C16" s="246"/>
      <c r="D16" s="246"/>
      <c r="E16" s="247"/>
      <c r="F16" s="36">
        <f t="shared" si="7"/>
        <v>1</v>
      </c>
      <c r="G16" s="29">
        <f t="shared" ref="G16" si="17">IF(G15=0,0,G15/$F15)</f>
        <v>0.18055555555555555</v>
      </c>
      <c r="H16" s="29">
        <f t="shared" ref="H16:Q16" si="18">IF(H15=0,0,H15/$G15)</f>
        <v>0.53846153846153844</v>
      </c>
      <c r="I16" s="29">
        <f t="shared" si="18"/>
        <v>7.6923076923076927E-2</v>
      </c>
      <c r="J16" s="29">
        <f t="shared" si="18"/>
        <v>7.6923076923076927E-2</v>
      </c>
      <c r="K16" s="29">
        <f t="shared" si="18"/>
        <v>0.15384615384615385</v>
      </c>
      <c r="L16" s="29">
        <f t="shared" si="18"/>
        <v>0</v>
      </c>
      <c r="M16" s="29">
        <f t="shared" si="18"/>
        <v>0.15384615384615385</v>
      </c>
      <c r="N16" s="228"/>
      <c r="O16" s="29">
        <f t="shared" si="18"/>
        <v>1</v>
      </c>
      <c r="P16" s="29">
        <f t="shared" si="18"/>
        <v>0</v>
      </c>
      <c r="Q16" s="29">
        <f t="shared" si="18"/>
        <v>0</v>
      </c>
      <c r="R16" s="29">
        <f t="shared" ref="R16:S16" si="19">IF(R15=0,0,R15/$F15)</f>
        <v>0.47222222222222221</v>
      </c>
      <c r="S16" s="29">
        <f t="shared" si="19"/>
        <v>0.34722222222222221</v>
      </c>
      <c r="T16" s="39"/>
      <c r="U16"/>
    </row>
    <row r="17" spans="1:21" ht="12" customHeight="1" x14ac:dyDescent="0.2">
      <c r="A17" s="160"/>
      <c r="B17" s="242" t="s">
        <v>43</v>
      </c>
      <c r="C17" s="243"/>
      <c r="D17" s="243"/>
      <c r="E17" s="244"/>
      <c r="F17" s="33">
        <f t="shared" si="7"/>
        <v>201</v>
      </c>
      <c r="G17" s="33">
        <f t="shared" ref="G17" si="20">SUM(O17:Q17)</f>
        <v>25</v>
      </c>
      <c r="H17" s="33">
        <v>9</v>
      </c>
      <c r="I17" s="33">
        <v>5</v>
      </c>
      <c r="J17" s="33">
        <v>5</v>
      </c>
      <c r="K17" s="33">
        <v>1</v>
      </c>
      <c r="L17" s="33">
        <v>1</v>
      </c>
      <c r="M17" s="33">
        <v>4</v>
      </c>
      <c r="N17" s="281">
        <v>10.333333333333334</v>
      </c>
      <c r="O17" s="33">
        <v>23</v>
      </c>
      <c r="P17" s="33">
        <v>0</v>
      </c>
      <c r="Q17" s="33">
        <v>2</v>
      </c>
      <c r="R17" s="33">
        <v>67</v>
      </c>
      <c r="S17" s="33">
        <v>109</v>
      </c>
      <c r="T17" s="46"/>
      <c r="U17" s="150"/>
    </row>
    <row r="18" spans="1:21" ht="12" customHeight="1" x14ac:dyDescent="0.2">
      <c r="A18" s="161"/>
      <c r="B18" s="245"/>
      <c r="C18" s="246"/>
      <c r="D18" s="246"/>
      <c r="E18" s="247"/>
      <c r="F18" s="36">
        <f t="shared" si="7"/>
        <v>1</v>
      </c>
      <c r="G18" s="29">
        <f t="shared" ref="G18" si="21">IF(G17=0,0,G17/$F17)</f>
        <v>0.12437810945273632</v>
      </c>
      <c r="H18" s="29">
        <f t="shared" ref="H18:Q18" si="22">IF(H17=0,0,H17/$G17)</f>
        <v>0.36</v>
      </c>
      <c r="I18" s="29">
        <f t="shared" si="22"/>
        <v>0.2</v>
      </c>
      <c r="J18" s="29">
        <f t="shared" si="22"/>
        <v>0.2</v>
      </c>
      <c r="K18" s="29">
        <f t="shared" si="22"/>
        <v>0.04</v>
      </c>
      <c r="L18" s="29">
        <f t="shared" si="22"/>
        <v>0.04</v>
      </c>
      <c r="M18" s="29">
        <f t="shared" si="22"/>
        <v>0.16</v>
      </c>
      <c r="N18" s="228"/>
      <c r="O18" s="29">
        <f t="shared" si="22"/>
        <v>0.92</v>
      </c>
      <c r="P18" s="29">
        <f t="shared" si="22"/>
        <v>0</v>
      </c>
      <c r="Q18" s="29">
        <f t="shared" si="22"/>
        <v>0.08</v>
      </c>
      <c r="R18" s="29">
        <f t="shared" ref="R18:S18" si="23">IF(R17=0,0,R17/$F17)</f>
        <v>0.33333333333333331</v>
      </c>
      <c r="S18" s="29">
        <f t="shared" si="23"/>
        <v>0.54228855721393032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30</v>
      </c>
      <c r="H19" s="33">
        <f>SUM(H21,H23,H25,H27,H29,H31,H33,H35,H37,H39,H41,H43,H45,H47,H49,H51,H53,H55,H57,H59,H61,H63,H65,H67)</f>
        <v>11</v>
      </c>
      <c r="I19" s="33">
        <f t="shared" ref="I19:M19" si="24">SUM(I21,I23,I25,I27,I29,I31,I33,I35,I37,I39,I41,I43,I45,I47,I49,I51,I53,I55,I57,I59,I61,I63,I65,I67)</f>
        <v>4</v>
      </c>
      <c r="J19" s="33">
        <f t="shared" si="24"/>
        <v>1</v>
      </c>
      <c r="K19" s="33">
        <f t="shared" si="24"/>
        <v>2</v>
      </c>
      <c r="L19" s="33">
        <f t="shared" si="24"/>
        <v>0</v>
      </c>
      <c r="M19" s="33">
        <f t="shared" si="24"/>
        <v>12</v>
      </c>
      <c r="N19" s="281">
        <v>6.6111111111111107</v>
      </c>
      <c r="O19" s="33">
        <f t="shared" ref="O19:S19" si="25">SUM(O21,O23,O25,O27,O29,O31,O33,O35,O37,O39,O41,O43,O45,O47,O49,O51,O53,O55,O57,O59,O61,O63,O65,O67)</f>
        <v>28</v>
      </c>
      <c r="P19" s="33">
        <f t="shared" si="25"/>
        <v>2</v>
      </c>
      <c r="Q19" s="33">
        <f t="shared" si="25"/>
        <v>0</v>
      </c>
      <c r="R19" s="33">
        <f t="shared" si="25"/>
        <v>124</v>
      </c>
      <c r="S19" s="33">
        <f t="shared" si="25"/>
        <v>85</v>
      </c>
      <c r="T19" s="46"/>
      <c r="U19" s="153"/>
    </row>
    <row r="20" spans="1:21" ht="12" customHeight="1" x14ac:dyDescent="0.2">
      <c r="A20" s="157"/>
      <c r="B20" s="157"/>
      <c r="C20" s="32"/>
      <c r="D20" s="232"/>
      <c r="E20" s="31"/>
      <c r="F20" s="36">
        <f t="shared" si="7"/>
        <v>1</v>
      </c>
      <c r="G20" s="29">
        <f t="shared" ref="G20" si="26">IF(G19=0,0,G19/$F19)</f>
        <v>0.12552301255230125</v>
      </c>
      <c r="H20" s="29">
        <f t="shared" ref="H20:Q20" si="27">IF(H19=0,0,H19/$G19)</f>
        <v>0.36666666666666664</v>
      </c>
      <c r="I20" s="29">
        <f t="shared" si="27"/>
        <v>0.13333333333333333</v>
      </c>
      <c r="J20" s="29">
        <f t="shared" si="27"/>
        <v>3.3333333333333333E-2</v>
      </c>
      <c r="K20" s="29">
        <f t="shared" si="27"/>
        <v>6.6666666666666666E-2</v>
      </c>
      <c r="L20" s="29">
        <f t="shared" si="27"/>
        <v>0</v>
      </c>
      <c r="M20" s="29">
        <f t="shared" si="27"/>
        <v>0.4</v>
      </c>
      <c r="N20" s="228"/>
      <c r="O20" s="29">
        <f t="shared" si="27"/>
        <v>0.93333333333333335</v>
      </c>
      <c r="P20" s="29">
        <f t="shared" si="27"/>
        <v>6.6666666666666666E-2</v>
      </c>
      <c r="Q20" s="29">
        <f t="shared" si="27"/>
        <v>0</v>
      </c>
      <c r="R20" s="29">
        <f t="shared" ref="R20:S20" si="28">IF(R19=0,0,R19/$F19)</f>
        <v>0.51882845188284521</v>
      </c>
      <c r="S20" s="29">
        <f t="shared" si="28"/>
        <v>0.35564853556485354</v>
      </c>
      <c r="T20" s="39"/>
      <c r="U20"/>
    </row>
    <row r="21" spans="1:21" ht="12" customHeight="1" x14ac:dyDescent="0.2">
      <c r="A21" s="157"/>
      <c r="B21" s="157"/>
      <c r="C21" s="35"/>
      <c r="D21" s="231" t="s">
        <v>40</v>
      </c>
      <c r="E21" s="34"/>
      <c r="F21" s="33">
        <f t="shared" si="7"/>
        <v>32</v>
      </c>
      <c r="G21" s="33">
        <f t="shared" ref="G21" si="29">SUM(O21:Q21)</f>
        <v>1</v>
      </c>
      <c r="H21" s="33">
        <v>0</v>
      </c>
      <c r="I21" s="33">
        <v>0</v>
      </c>
      <c r="J21" s="33">
        <v>0</v>
      </c>
      <c r="K21" s="33">
        <v>1</v>
      </c>
      <c r="L21" s="33">
        <v>0</v>
      </c>
      <c r="M21" s="33">
        <v>0</v>
      </c>
      <c r="N21" s="281">
        <v>20</v>
      </c>
      <c r="O21" s="33">
        <v>1</v>
      </c>
      <c r="P21" s="33">
        <v>0</v>
      </c>
      <c r="Q21" s="33">
        <v>0</v>
      </c>
      <c r="R21" s="33">
        <v>14</v>
      </c>
      <c r="S21" s="33">
        <v>17</v>
      </c>
      <c r="T21" s="46"/>
      <c r="U21" s="150"/>
    </row>
    <row r="22" spans="1:21" ht="12" customHeight="1" x14ac:dyDescent="0.2">
      <c r="A22" s="157"/>
      <c r="B22" s="157"/>
      <c r="C22" s="32"/>
      <c r="D22" s="232"/>
      <c r="E22" s="31"/>
      <c r="F22" s="36">
        <f t="shared" si="7"/>
        <v>1</v>
      </c>
      <c r="G22" s="29">
        <f t="shared" ref="G22" si="30">IF(G21=0,0,G21/$F21)</f>
        <v>3.125E-2</v>
      </c>
      <c r="H22" s="29">
        <f t="shared" ref="H22:Q22" si="31">IF(H21=0,0,H21/$G21)</f>
        <v>0</v>
      </c>
      <c r="I22" s="29">
        <f t="shared" si="31"/>
        <v>0</v>
      </c>
      <c r="J22" s="29">
        <f t="shared" si="31"/>
        <v>0</v>
      </c>
      <c r="K22" s="29">
        <f t="shared" si="31"/>
        <v>1</v>
      </c>
      <c r="L22" s="29">
        <f t="shared" si="31"/>
        <v>0</v>
      </c>
      <c r="M22" s="29">
        <f t="shared" si="31"/>
        <v>0</v>
      </c>
      <c r="N22" s="228"/>
      <c r="O22" s="29">
        <f t="shared" si="31"/>
        <v>1</v>
      </c>
      <c r="P22" s="29">
        <f t="shared" si="31"/>
        <v>0</v>
      </c>
      <c r="Q22" s="29">
        <f t="shared" si="31"/>
        <v>0</v>
      </c>
      <c r="R22" s="29">
        <f t="shared" ref="R22:S22" si="32">IF(R21=0,0,R21/$F21)</f>
        <v>0.4375</v>
      </c>
      <c r="S22" s="29">
        <f t="shared" si="32"/>
        <v>0.53125</v>
      </c>
      <c r="T22" s="39"/>
      <c r="U22"/>
    </row>
    <row r="23" spans="1:21" ht="12" customHeight="1" x14ac:dyDescent="0.2">
      <c r="A23" s="157"/>
      <c r="B23" s="157"/>
      <c r="C23" s="35"/>
      <c r="D23" s="231" t="s">
        <v>39</v>
      </c>
      <c r="E23" s="34"/>
      <c r="F23" s="33">
        <f t="shared" ref="F23:F86" si="33">SUM(G23,R23,S23)</f>
        <v>4</v>
      </c>
      <c r="G23" s="33">
        <f t="shared" ref="G23" si="34">SUM(O23:Q23)</f>
        <v>1</v>
      </c>
      <c r="H23" s="33">
        <v>1</v>
      </c>
      <c r="I23" s="33">
        <v>0</v>
      </c>
      <c r="J23" s="33">
        <v>0</v>
      </c>
      <c r="K23" s="33">
        <v>0</v>
      </c>
      <c r="L23" s="33">
        <v>0</v>
      </c>
      <c r="M23" s="33">
        <v>0</v>
      </c>
      <c r="N23" s="281">
        <v>5</v>
      </c>
      <c r="O23" s="33">
        <v>1</v>
      </c>
      <c r="P23" s="33">
        <v>0</v>
      </c>
      <c r="Q23" s="33">
        <v>0</v>
      </c>
      <c r="R23" s="33">
        <v>2</v>
      </c>
      <c r="S23" s="33">
        <v>1</v>
      </c>
      <c r="T23" s="46"/>
      <c r="U23" s="150"/>
    </row>
    <row r="24" spans="1:21" ht="12" customHeight="1" x14ac:dyDescent="0.2">
      <c r="A24" s="157"/>
      <c r="B24" s="157"/>
      <c r="C24" s="32"/>
      <c r="D24" s="232"/>
      <c r="E24" s="31"/>
      <c r="F24" s="36">
        <f t="shared" si="33"/>
        <v>1</v>
      </c>
      <c r="G24" s="29">
        <f t="shared" ref="G24" si="35">IF(G23=0,0,G23/$F23)</f>
        <v>0.25</v>
      </c>
      <c r="H24" s="29">
        <f t="shared" ref="H24" si="36">IF(H23=0,0,H23/$G23)</f>
        <v>1</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1</v>
      </c>
      <c r="P24" s="29">
        <f t="shared" ref="P24" si="43">IF(P23=0,0,P23/$G23)</f>
        <v>0</v>
      </c>
      <c r="Q24" s="29">
        <f t="shared" ref="Q24" si="44">IF(Q23=0,0,Q23/$G23)</f>
        <v>0</v>
      </c>
      <c r="R24" s="29">
        <f t="shared" ref="R24" si="45">IF(R23=0,0,R23/$F23)</f>
        <v>0.5</v>
      </c>
      <c r="S24" s="29">
        <f t="shared" ref="S24" si="46">IF(S23=0,0,S23/$F23)</f>
        <v>0.25</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1" t="s">
        <v>562</v>
      </c>
      <c r="O25" s="33">
        <v>0</v>
      </c>
      <c r="P25" s="33">
        <v>0</v>
      </c>
      <c r="Q25" s="33">
        <v>0</v>
      </c>
      <c r="R25" s="33">
        <v>9</v>
      </c>
      <c r="S25" s="33">
        <v>2</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0.81818181818181823</v>
      </c>
      <c r="S26" s="29">
        <f t="shared" ref="S26" si="59">IF(S25=0,0,S25/$F25)</f>
        <v>0.18181818181818182</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1"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1</v>
      </c>
      <c r="H29" s="33">
        <v>0</v>
      </c>
      <c r="I29" s="33">
        <v>0</v>
      </c>
      <c r="J29" s="33">
        <v>0</v>
      </c>
      <c r="K29" s="33">
        <v>0</v>
      </c>
      <c r="L29" s="33">
        <v>0</v>
      </c>
      <c r="M29" s="33">
        <v>1</v>
      </c>
      <c r="N29" s="281" t="s">
        <v>562</v>
      </c>
      <c r="O29" s="33">
        <v>1</v>
      </c>
      <c r="P29" s="33">
        <v>0</v>
      </c>
      <c r="Q29" s="33">
        <v>0</v>
      </c>
      <c r="R29" s="33">
        <v>3</v>
      </c>
      <c r="S29" s="33">
        <v>2</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0</v>
      </c>
      <c r="I30" s="29">
        <f t="shared" ref="I30" si="76">IF(I29=0,0,I29/$G29)</f>
        <v>0</v>
      </c>
      <c r="J30" s="29">
        <f t="shared" ref="J30" si="77">IF(J29=0,0,J29/$G29)</f>
        <v>0</v>
      </c>
      <c r="K30" s="29">
        <f t="shared" ref="K30" si="78">IF(K29=0,0,K29/$G29)</f>
        <v>0</v>
      </c>
      <c r="L30" s="29">
        <f t="shared" ref="L30" si="79">IF(L29=0,0,L29/$G29)</f>
        <v>0</v>
      </c>
      <c r="M30" s="29">
        <f t="shared" ref="M30" si="80">IF(M29=0,0,M29/$G29)</f>
        <v>1</v>
      </c>
      <c r="N30" s="228"/>
      <c r="O30" s="29">
        <f t="shared" ref="O30" si="81">IF(O29=0,0,O29/$G29)</f>
        <v>1</v>
      </c>
      <c r="P30" s="29">
        <f t="shared" ref="P30" si="82">IF(P29=0,0,P29/$G29)</f>
        <v>0</v>
      </c>
      <c r="Q30" s="29">
        <f t="shared" ref="Q30" si="83">IF(Q29=0,0,Q29/$G29)</f>
        <v>0</v>
      </c>
      <c r="R30" s="29">
        <f t="shared" ref="R30" si="84">IF(R29=0,0,R29/$F29)</f>
        <v>0.5</v>
      </c>
      <c r="S30" s="29">
        <f t="shared" ref="S30" si="85">IF(S29=0,0,S29/$F29)</f>
        <v>0.33333333333333331</v>
      </c>
      <c r="T30" s="39"/>
      <c r="U30"/>
    </row>
    <row r="31" spans="1:21" ht="12" customHeight="1" x14ac:dyDescent="0.2">
      <c r="A31" s="157"/>
      <c r="B31" s="157"/>
      <c r="C31" s="35"/>
      <c r="D31" s="231" t="s">
        <v>35</v>
      </c>
      <c r="E31" s="34"/>
      <c r="F31" s="33">
        <f t="shared" si="33"/>
        <v>1</v>
      </c>
      <c r="G31" s="33">
        <f t="shared" ref="G31" si="86">SUM(O31:Q31)</f>
        <v>1</v>
      </c>
      <c r="H31" s="33">
        <v>1</v>
      </c>
      <c r="I31" s="33">
        <v>0</v>
      </c>
      <c r="J31" s="33">
        <v>0</v>
      </c>
      <c r="K31" s="33">
        <v>0</v>
      </c>
      <c r="L31" s="33">
        <v>0</v>
      </c>
      <c r="M31" s="33">
        <v>0</v>
      </c>
      <c r="N31" s="281">
        <v>1</v>
      </c>
      <c r="O31" s="33">
        <v>1</v>
      </c>
      <c r="P31" s="33">
        <v>0</v>
      </c>
      <c r="Q31" s="33">
        <v>0</v>
      </c>
      <c r="R31" s="33">
        <v>0</v>
      </c>
      <c r="S31" s="33">
        <v>0</v>
      </c>
      <c r="T31" s="46"/>
      <c r="U31" s="150"/>
    </row>
    <row r="32" spans="1:21" ht="12" customHeight="1" x14ac:dyDescent="0.2">
      <c r="A32" s="157"/>
      <c r="B32" s="157"/>
      <c r="C32" s="32"/>
      <c r="D32" s="232"/>
      <c r="E32" s="31"/>
      <c r="F32" s="36">
        <f t="shared" si="33"/>
        <v>1</v>
      </c>
      <c r="G32" s="29">
        <f t="shared" ref="G32" si="87">IF(G31=0,0,G31/$F31)</f>
        <v>1</v>
      </c>
      <c r="H32" s="29">
        <f t="shared" ref="H32" si="88">IF(H31=0,0,H31/$G31)</f>
        <v>1</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1</v>
      </c>
      <c r="P32" s="29">
        <f t="shared" ref="P32" si="95">IF(P31=0,0,P31/$G31)</f>
        <v>0</v>
      </c>
      <c r="Q32" s="29">
        <f t="shared" ref="Q32" si="96">IF(Q31=0,0,Q31/$G31)</f>
        <v>0</v>
      </c>
      <c r="R32" s="29">
        <f t="shared" ref="R32" si="97">IF(R31=0,0,R31/$F31)</f>
        <v>0</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1" t="s">
        <v>562</v>
      </c>
      <c r="O33" s="33">
        <v>0</v>
      </c>
      <c r="P33" s="33">
        <v>0</v>
      </c>
      <c r="Q33" s="33">
        <v>0</v>
      </c>
      <c r="R33" s="33">
        <v>6</v>
      </c>
      <c r="S33" s="33">
        <v>2</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0.75</v>
      </c>
      <c r="S34" s="29">
        <f t="shared" ref="S34" si="111">IF(S33=0,0,S33/$F33)</f>
        <v>0.25</v>
      </c>
      <c r="T34" s="39"/>
      <c r="U34"/>
    </row>
    <row r="35" spans="1:21" ht="12" customHeight="1" x14ac:dyDescent="0.2">
      <c r="A35" s="157"/>
      <c r="B35" s="157"/>
      <c r="C35" s="35"/>
      <c r="D35" s="231" t="s">
        <v>33</v>
      </c>
      <c r="E35" s="34"/>
      <c r="F35" s="33">
        <f t="shared" si="33"/>
        <v>7</v>
      </c>
      <c r="G35" s="33">
        <f t="shared" ref="G35" si="112">SUM(O35:Q35)</f>
        <v>1</v>
      </c>
      <c r="H35" s="33">
        <v>1</v>
      </c>
      <c r="I35" s="33">
        <v>0</v>
      </c>
      <c r="J35" s="33">
        <v>0</v>
      </c>
      <c r="K35" s="33">
        <v>0</v>
      </c>
      <c r="L35" s="33">
        <v>0</v>
      </c>
      <c r="M35" s="33">
        <v>0</v>
      </c>
      <c r="N35" s="281">
        <v>5</v>
      </c>
      <c r="O35" s="33">
        <v>1</v>
      </c>
      <c r="P35" s="33">
        <v>0</v>
      </c>
      <c r="Q35" s="33">
        <v>0</v>
      </c>
      <c r="R35" s="33">
        <v>2</v>
      </c>
      <c r="S35" s="33">
        <v>4</v>
      </c>
      <c r="T35" s="46"/>
      <c r="U35" s="150"/>
    </row>
    <row r="36" spans="1:21" ht="12" customHeight="1" x14ac:dyDescent="0.2">
      <c r="A36" s="157"/>
      <c r="B36" s="157"/>
      <c r="C36" s="32"/>
      <c r="D36" s="232"/>
      <c r="E36" s="31"/>
      <c r="F36" s="36">
        <f t="shared" si="33"/>
        <v>1</v>
      </c>
      <c r="G36" s="29">
        <f t="shared" ref="G36" si="113">IF(G35=0,0,G35/$F35)</f>
        <v>0.14285714285714285</v>
      </c>
      <c r="H36" s="29">
        <f t="shared" ref="H36" si="114">IF(H35=0,0,H35/$G35)</f>
        <v>1</v>
      </c>
      <c r="I36" s="29">
        <f t="shared" ref="I36" si="115">IF(I35=0,0,I35/$G35)</f>
        <v>0</v>
      </c>
      <c r="J36" s="29">
        <f t="shared" ref="J36" si="116">IF(J35=0,0,J35/$G35)</f>
        <v>0</v>
      </c>
      <c r="K36" s="29">
        <f t="shared" ref="K36" si="117">IF(K35=0,0,K35/$G35)</f>
        <v>0</v>
      </c>
      <c r="L36" s="29">
        <f t="shared" ref="L36" si="118">IF(L35=0,0,L35/$G35)</f>
        <v>0</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0.2857142857142857</v>
      </c>
      <c r="S36" s="29">
        <f t="shared" ref="S36" si="124">IF(S35=0,0,S35/$F35)</f>
        <v>0.5714285714285714</v>
      </c>
      <c r="T36" s="39"/>
      <c r="U36"/>
    </row>
    <row r="37" spans="1:21" ht="12" customHeight="1" x14ac:dyDescent="0.2">
      <c r="A37" s="157"/>
      <c r="B37" s="157"/>
      <c r="C37" s="35"/>
      <c r="D37" s="231" t="s">
        <v>32</v>
      </c>
      <c r="E37" s="34"/>
      <c r="F37" s="33">
        <f t="shared" si="33"/>
        <v>1</v>
      </c>
      <c r="G37" s="33">
        <f t="shared" ref="G37" si="125">SUM(O37:Q37)</f>
        <v>1</v>
      </c>
      <c r="H37" s="33">
        <v>0</v>
      </c>
      <c r="I37" s="33">
        <v>0</v>
      </c>
      <c r="J37" s="33">
        <v>0</v>
      </c>
      <c r="K37" s="33">
        <v>0</v>
      </c>
      <c r="L37" s="33">
        <v>0</v>
      </c>
      <c r="M37" s="33">
        <v>1</v>
      </c>
      <c r="N37" s="281" t="s">
        <v>562</v>
      </c>
      <c r="O37" s="33">
        <v>0</v>
      </c>
      <c r="P37" s="33">
        <v>1</v>
      </c>
      <c r="Q37" s="33">
        <v>0</v>
      </c>
      <c r="R37" s="33">
        <v>0</v>
      </c>
      <c r="S37" s="33">
        <v>0</v>
      </c>
      <c r="T37" s="46"/>
      <c r="U37" s="150"/>
    </row>
    <row r="38" spans="1:21" ht="12" customHeight="1" x14ac:dyDescent="0.2">
      <c r="A38" s="157"/>
      <c r="B38" s="157"/>
      <c r="C38" s="32"/>
      <c r="D38" s="232"/>
      <c r="E38" s="31"/>
      <c r="F38" s="36">
        <f t="shared" si="33"/>
        <v>1</v>
      </c>
      <c r="G38" s="29">
        <f t="shared" ref="G38" si="126">IF(G37=0,0,G37/$F37)</f>
        <v>1</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1</v>
      </c>
      <c r="N38" s="228"/>
      <c r="O38" s="29">
        <f t="shared" ref="O38" si="133">IF(O37=0,0,O37/$G37)</f>
        <v>0</v>
      </c>
      <c r="P38" s="29">
        <f t="shared" ref="P38" si="134">IF(P37=0,0,P37/$G37)</f>
        <v>1</v>
      </c>
      <c r="Q38" s="29">
        <f t="shared" ref="Q38" si="135">IF(Q37=0,0,Q37/$G37)</f>
        <v>0</v>
      </c>
      <c r="R38" s="29">
        <f t="shared" ref="R38" si="136">IF(R37=0,0,R37/$F37)</f>
        <v>0</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1</v>
      </c>
      <c r="H39" s="33">
        <v>0</v>
      </c>
      <c r="I39" s="33">
        <v>0</v>
      </c>
      <c r="J39" s="33">
        <v>0</v>
      </c>
      <c r="K39" s="33">
        <v>0</v>
      </c>
      <c r="L39" s="33">
        <v>0</v>
      </c>
      <c r="M39" s="33">
        <v>1</v>
      </c>
      <c r="N39" s="281" t="s">
        <v>562</v>
      </c>
      <c r="O39" s="33">
        <v>1</v>
      </c>
      <c r="P39" s="33">
        <v>0</v>
      </c>
      <c r="Q39" s="33">
        <v>0</v>
      </c>
      <c r="R39" s="33">
        <v>7</v>
      </c>
      <c r="S39" s="33">
        <v>1</v>
      </c>
      <c r="T39" s="46"/>
      <c r="U39" s="150"/>
    </row>
    <row r="40" spans="1:21" ht="12" customHeight="1" x14ac:dyDescent="0.2">
      <c r="A40" s="157"/>
      <c r="B40" s="157"/>
      <c r="C40" s="32"/>
      <c r="D40" s="232"/>
      <c r="E40" s="31"/>
      <c r="F40" s="36">
        <f t="shared" si="33"/>
        <v>1</v>
      </c>
      <c r="G40" s="29">
        <f t="shared" ref="G40" si="139">IF(G39=0,0,G39/$F39)</f>
        <v>0.1111111111111111</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1</v>
      </c>
      <c r="N40" s="228"/>
      <c r="O40" s="29">
        <f t="shared" ref="O40" si="146">IF(O39=0,0,O39/$G39)</f>
        <v>1</v>
      </c>
      <c r="P40" s="29">
        <f t="shared" ref="P40" si="147">IF(P39=0,0,P39/$G39)</f>
        <v>0</v>
      </c>
      <c r="Q40" s="29">
        <f t="shared" ref="Q40" si="148">IF(Q39=0,0,Q39/$G39)</f>
        <v>0</v>
      </c>
      <c r="R40" s="29">
        <f t="shared" ref="R40" si="149">IF(R39=0,0,R39/$F39)</f>
        <v>0.77777777777777779</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1"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2</v>
      </c>
      <c r="H43" s="33">
        <v>0</v>
      </c>
      <c r="I43" s="33">
        <v>0</v>
      </c>
      <c r="J43" s="33">
        <v>0</v>
      </c>
      <c r="K43" s="33">
        <v>0</v>
      </c>
      <c r="L43" s="33">
        <v>0</v>
      </c>
      <c r="M43" s="33">
        <v>2</v>
      </c>
      <c r="N43" s="281" t="s">
        <v>562</v>
      </c>
      <c r="O43" s="33">
        <v>2</v>
      </c>
      <c r="P43" s="33">
        <v>0</v>
      </c>
      <c r="Q43" s="33">
        <v>0</v>
      </c>
      <c r="R43" s="33">
        <v>0</v>
      </c>
      <c r="S43" s="33">
        <v>0</v>
      </c>
      <c r="T43" s="46"/>
      <c r="U43" s="150"/>
    </row>
    <row r="44" spans="1:21" ht="12" customHeight="1" x14ac:dyDescent="0.2">
      <c r="A44" s="157"/>
      <c r="B44" s="157"/>
      <c r="C44" s="32"/>
      <c r="D44" s="232"/>
      <c r="E44" s="31"/>
      <c r="F44" s="36">
        <f t="shared" si="33"/>
        <v>1</v>
      </c>
      <c r="G44" s="29">
        <f t="shared" ref="G44" si="165">IF(G43=0,0,G43/$F43)</f>
        <v>1</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1</v>
      </c>
      <c r="N44" s="228"/>
      <c r="O44" s="29">
        <f t="shared" ref="O44" si="172">IF(O43=0,0,O43/$G43)</f>
        <v>1</v>
      </c>
      <c r="P44" s="29">
        <f t="shared" ref="P44" si="173">IF(P43=0,0,P43/$G43)</f>
        <v>0</v>
      </c>
      <c r="Q44" s="29">
        <f t="shared" ref="Q44" si="174">IF(Q43=0,0,Q43/$G43)</f>
        <v>0</v>
      </c>
      <c r="R44" s="29">
        <f t="shared" ref="R44" si="175">IF(R43=0,0,R43/$F43)</f>
        <v>0</v>
      </c>
      <c r="S44" s="29">
        <f t="shared" ref="S44" si="176">IF(S43=0,0,S43/$F43)</f>
        <v>0</v>
      </c>
      <c r="T44" s="39"/>
      <c r="U44"/>
    </row>
    <row r="45" spans="1:21" ht="12" customHeight="1" x14ac:dyDescent="0.2">
      <c r="A45" s="157"/>
      <c r="B45" s="157"/>
      <c r="C45" s="35"/>
      <c r="D45" s="231" t="s">
        <v>28</v>
      </c>
      <c r="E45" s="34"/>
      <c r="F45" s="33">
        <f t="shared" si="33"/>
        <v>11</v>
      </c>
      <c r="G45" s="33">
        <f t="shared" ref="G45" si="177">SUM(O45:Q45)</f>
        <v>0</v>
      </c>
      <c r="H45" s="33">
        <v>0</v>
      </c>
      <c r="I45" s="33">
        <v>0</v>
      </c>
      <c r="J45" s="33">
        <v>0</v>
      </c>
      <c r="K45" s="33">
        <v>0</v>
      </c>
      <c r="L45" s="33">
        <v>0</v>
      </c>
      <c r="M45" s="33">
        <v>0</v>
      </c>
      <c r="N45" s="281" t="s">
        <v>562</v>
      </c>
      <c r="O45" s="33">
        <v>0</v>
      </c>
      <c r="P45" s="33">
        <v>0</v>
      </c>
      <c r="Q45" s="33">
        <v>0</v>
      </c>
      <c r="R45" s="33">
        <v>6</v>
      </c>
      <c r="S45" s="33">
        <v>5</v>
      </c>
      <c r="T45" s="46"/>
      <c r="U45" s="150"/>
    </row>
    <row r="46" spans="1:21" ht="12" customHeight="1" x14ac:dyDescent="0.2">
      <c r="A46" s="157"/>
      <c r="B46" s="157"/>
      <c r="C46" s="32"/>
      <c r="D46" s="232"/>
      <c r="E46" s="31"/>
      <c r="F46" s="36">
        <f t="shared" si="33"/>
        <v>1</v>
      </c>
      <c r="G46" s="29">
        <f t="shared" ref="G46" si="178">IF(G45=0,0,G45/$F45)</f>
        <v>0</v>
      </c>
      <c r="H46" s="29">
        <f t="shared" ref="H46" si="179">IF(H45=0,0,H45/$G45)</f>
        <v>0</v>
      </c>
      <c r="I46" s="29">
        <f t="shared" ref="I46" si="180">IF(I45=0,0,I45/$G45)</f>
        <v>0</v>
      </c>
      <c r="J46" s="29">
        <f t="shared" ref="J46" si="181">IF(J45=0,0,J45/$G45)</f>
        <v>0</v>
      </c>
      <c r="K46" s="29">
        <f t="shared" ref="K46" si="182">IF(K45=0,0,K45/$G45)</f>
        <v>0</v>
      </c>
      <c r="L46" s="29">
        <f t="shared" ref="L46" si="183">IF(L45=0,0,L45/$G45)</f>
        <v>0</v>
      </c>
      <c r="M46" s="29">
        <f t="shared" ref="M46" si="184">IF(M45=0,0,M45/$G45)</f>
        <v>0</v>
      </c>
      <c r="N46" s="228"/>
      <c r="O46" s="29">
        <f t="shared" ref="O46" si="185">IF(O45=0,0,O45/$G45)</f>
        <v>0</v>
      </c>
      <c r="P46" s="29">
        <f t="shared" ref="P46" si="186">IF(P45=0,0,P45/$G45)</f>
        <v>0</v>
      </c>
      <c r="Q46" s="29">
        <f t="shared" ref="Q46" si="187">IF(Q45=0,0,Q45/$G45)</f>
        <v>0</v>
      </c>
      <c r="R46" s="29">
        <f t="shared" ref="R46" si="188">IF(R45=0,0,R45/$F45)</f>
        <v>0.54545454545454541</v>
      </c>
      <c r="S46" s="29">
        <f t="shared" ref="S46" si="189">IF(S45=0,0,S45/$F45)</f>
        <v>0.45454545454545453</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1"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1" t="s">
        <v>562</v>
      </c>
      <c r="O49" s="33">
        <v>0</v>
      </c>
      <c r="P49" s="33">
        <v>0</v>
      </c>
      <c r="Q49" s="33">
        <v>0</v>
      </c>
      <c r="R49" s="33">
        <v>2</v>
      </c>
      <c r="S49" s="33">
        <v>3</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0.4</v>
      </c>
      <c r="S50" s="29">
        <f t="shared" ref="S50" si="215">IF(S49=0,0,S49/$F49)</f>
        <v>0.6</v>
      </c>
      <c r="T50" s="39"/>
      <c r="U50"/>
    </row>
    <row r="51" spans="1:21" ht="12" customHeight="1" x14ac:dyDescent="0.2">
      <c r="A51" s="157"/>
      <c r="B51" s="157"/>
      <c r="C51" s="35"/>
      <c r="D51" s="231" t="s">
        <v>25</v>
      </c>
      <c r="E51" s="34"/>
      <c r="F51" s="33">
        <f t="shared" si="33"/>
        <v>13</v>
      </c>
      <c r="G51" s="33">
        <f t="shared" ref="G51" si="216">SUM(O51:Q51)</f>
        <v>2</v>
      </c>
      <c r="H51" s="33">
        <v>0</v>
      </c>
      <c r="I51" s="33">
        <v>0</v>
      </c>
      <c r="J51" s="33">
        <v>1</v>
      </c>
      <c r="K51" s="33">
        <v>0</v>
      </c>
      <c r="L51" s="33">
        <v>0</v>
      </c>
      <c r="M51" s="33">
        <v>1</v>
      </c>
      <c r="N51" s="281">
        <v>12</v>
      </c>
      <c r="O51" s="33">
        <v>2</v>
      </c>
      <c r="P51" s="33">
        <v>0</v>
      </c>
      <c r="Q51" s="33">
        <v>0</v>
      </c>
      <c r="R51" s="33">
        <v>7</v>
      </c>
      <c r="S51" s="33">
        <v>4</v>
      </c>
      <c r="T51" s="46"/>
      <c r="U51" s="150"/>
    </row>
    <row r="52" spans="1:21" ht="12" customHeight="1" x14ac:dyDescent="0.2">
      <c r="A52" s="157"/>
      <c r="B52" s="157"/>
      <c r="C52" s="32"/>
      <c r="D52" s="232"/>
      <c r="E52" s="31"/>
      <c r="F52" s="36">
        <f t="shared" si="33"/>
        <v>1</v>
      </c>
      <c r="G52" s="29">
        <f t="shared" ref="G52" si="217">IF(G51=0,0,G51/$F51)</f>
        <v>0.15384615384615385</v>
      </c>
      <c r="H52" s="29">
        <f t="shared" ref="H52" si="218">IF(H51=0,0,H51/$G51)</f>
        <v>0</v>
      </c>
      <c r="I52" s="29">
        <f t="shared" ref="I52" si="219">IF(I51=0,0,I51/$G51)</f>
        <v>0</v>
      </c>
      <c r="J52" s="29">
        <f t="shared" ref="J52" si="220">IF(J51=0,0,J51/$G51)</f>
        <v>0.5</v>
      </c>
      <c r="K52" s="29">
        <f t="shared" ref="K52" si="221">IF(K51=0,0,K51/$G51)</f>
        <v>0</v>
      </c>
      <c r="L52" s="29">
        <f t="shared" ref="L52" si="222">IF(L51=0,0,L51/$G51)</f>
        <v>0</v>
      </c>
      <c r="M52" s="29">
        <f t="shared" ref="M52" si="223">IF(M51=0,0,M51/$G51)</f>
        <v>0.5</v>
      </c>
      <c r="N52" s="228"/>
      <c r="O52" s="29">
        <f t="shared" ref="O52" si="224">IF(O51=0,0,O51/$G51)</f>
        <v>1</v>
      </c>
      <c r="P52" s="29">
        <f t="shared" ref="P52" si="225">IF(P51=0,0,P51/$G51)</f>
        <v>0</v>
      </c>
      <c r="Q52" s="29">
        <f t="shared" ref="Q52" si="226">IF(Q51=0,0,Q51/$G51)</f>
        <v>0</v>
      </c>
      <c r="R52" s="29">
        <f t="shared" ref="R52" si="227">IF(R51=0,0,R51/$F51)</f>
        <v>0.53846153846153844</v>
      </c>
      <c r="S52" s="29">
        <f t="shared" ref="S52" si="228">IF(S51=0,0,S51/$F51)</f>
        <v>0.30769230769230771</v>
      </c>
      <c r="T52" s="39"/>
      <c r="U52"/>
    </row>
    <row r="53" spans="1:21" ht="12" customHeight="1" x14ac:dyDescent="0.2">
      <c r="A53" s="157"/>
      <c r="B53" s="157"/>
      <c r="C53" s="35"/>
      <c r="D53" s="231" t="s">
        <v>24</v>
      </c>
      <c r="E53" s="34"/>
      <c r="F53" s="33">
        <f t="shared" si="33"/>
        <v>5</v>
      </c>
      <c r="G53" s="33">
        <f t="shared" ref="G53" si="229">SUM(O53:Q53)</f>
        <v>1</v>
      </c>
      <c r="H53" s="33">
        <v>1</v>
      </c>
      <c r="I53" s="33">
        <v>0</v>
      </c>
      <c r="J53" s="33">
        <v>0</v>
      </c>
      <c r="K53" s="33">
        <v>0</v>
      </c>
      <c r="L53" s="33">
        <v>0</v>
      </c>
      <c r="M53" s="33">
        <v>0</v>
      </c>
      <c r="N53" s="281">
        <v>1</v>
      </c>
      <c r="O53" s="33">
        <v>1</v>
      </c>
      <c r="P53" s="33">
        <v>0</v>
      </c>
      <c r="Q53" s="33">
        <v>0</v>
      </c>
      <c r="R53" s="33">
        <v>4</v>
      </c>
      <c r="S53" s="33">
        <v>0</v>
      </c>
      <c r="T53" s="46"/>
      <c r="U53" s="150"/>
    </row>
    <row r="54" spans="1:21" ht="12" customHeight="1" x14ac:dyDescent="0.2">
      <c r="A54" s="157"/>
      <c r="B54" s="157"/>
      <c r="C54" s="32"/>
      <c r="D54" s="232"/>
      <c r="E54" s="31"/>
      <c r="F54" s="36">
        <f t="shared" si="33"/>
        <v>1</v>
      </c>
      <c r="G54" s="29">
        <f t="shared" ref="G54" si="230">IF(G53=0,0,G53/$F53)</f>
        <v>0.2</v>
      </c>
      <c r="H54" s="29">
        <f t="shared" ref="H54" si="231">IF(H53=0,0,H53/$G53)</f>
        <v>1</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1</v>
      </c>
      <c r="P54" s="29">
        <f t="shared" ref="P54" si="238">IF(P53=0,0,P53/$G53)</f>
        <v>0</v>
      </c>
      <c r="Q54" s="29">
        <f t="shared" ref="Q54" si="239">IF(Q53=0,0,Q53/$G53)</f>
        <v>0</v>
      </c>
      <c r="R54" s="29">
        <f t="shared" ref="R54" si="240">IF(R53=0,0,R53/$F53)</f>
        <v>0.8</v>
      </c>
      <c r="S54" s="29">
        <f t="shared" ref="S54" si="241">IF(S53=0,0,S53/$F53)</f>
        <v>0</v>
      </c>
      <c r="T54" s="39"/>
      <c r="U54"/>
    </row>
    <row r="55" spans="1:21" ht="12" customHeight="1" x14ac:dyDescent="0.2">
      <c r="A55" s="157"/>
      <c r="B55" s="157"/>
      <c r="C55" s="35"/>
      <c r="D55" s="231" t="s">
        <v>23</v>
      </c>
      <c r="E55" s="34"/>
      <c r="F55" s="33">
        <f t="shared" si="33"/>
        <v>33</v>
      </c>
      <c r="G55" s="33">
        <f t="shared" ref="G55" si="242">SUM(O55:Q55)</f>
        <v>3</v>
      </c>
      <c r="H55" s="33">
        <v>1</v>
      </c>
      <c r="I55" s="33">
        <v>1</v>
      </c>
      <c r="J55" s="33">
        <v>0</v>
      </c>
      <c r="K55" s="33">
        <v>0</v>
      </c>
      <c r="L55" s="33">
        <v>0</v>
      </c>
      <c r="M55" s="33">
        <v>1</v>
      </c>
      <c r="N55" s="281">
        <v>4.5</v>
      </c>
      <c r="O55" s="33">
        <v>2</v>
      </c>
      <c r="P55" s="33">
        <v>1</v>
      </c>
      <c r="Q55" s="33">
        <v>0</v>
      </c>
      <c r="R55" s="33">
        <v>19</v>
      </c>
      <c r="S55" s="33">
        <v>11</v>
      </c>
      <c r="T55" s="46"/>
      <c r="U55" s="150"/>
    </row>
    <row r="56" spans="1:21" ht="12" customHeight="1" x14ac:dyDescent="0.2">
      <c r="A56" s="157"/>
      <c r="B56" s="157"/>
      <c r="C56" s="32"/>
      <c r="D56" s="232"/>
      <c r="E56" s="31"/>
      <c r="F56" s="36">
        <f t="shared" si="33"/>
        <v>1</v>
      </c>
      <c r="G56" s="29">
        <f t="shared" ref="G56" si="243">IF(G55=0,0,G55/$F55)</f>
        <v>9.0909090909090912E-2</v>
      </c>
      <c r="H56" s="29">
        <f t="shared" ref="H56" si="244">IF(H55=0,0,H55/$G55)</f>
        <v>0.33333333333333331</v>
      </c>
      <c r="I56" s="29">
        <f t="shared" ref="I56" si="245">IF(I55=0,0,I55/$G55)</f>
        <v>0.33333333333333331</v>
      </c>
      <c r="J56" s="29">
        <f t="shared" ref="J56" si="246">IF(J55=0,0,J55/$G55)</f>
        <v>0</v>
      </c>
      <c r="K56" s="29">
        <f t="shared" ref="K56" si="247">IF(K55=0,0,K55/$G55)</f>
        <v>0</v>
      </c>
      <c r="L56" s="29">
        <f t="shared" ref="L56" si="248">IF(L55=0,0,L55/$G55)</f>
        <v>0</v>
      </c>
      <c r="M56" s="29">
        <f t="shared" ref="M56" si="249">IF(M55=0,0,M55/$G55)</f>
        <v>0.33333333333333331</v>
      </c>
      <c r="N56" s="228"/>
      <c r="O56" s="29">
        <f t="shared" ref="O56" si="250">IF(O55=0,0,O55/$G55)</f>
        <v>0.66666666666666663</v>
      </c>
      <c r="P56" s="29">
        <f t="shared" ref="P56" si="251">IF(P55=0,0,P55/$G55)</f>
        <v>0.33333333333333331</v>
      </c>
      <c r="Q56" s="29">
        <f t="shared" ref="Q56" si="252">IF(Q55=0,0,Q55/$G55)</f>
        <v>0</v>
      </c>
      <c r="R56" s="29">
        <f t="shared" ref="R56" si="253">IF(R55=0,0,R55/$F55)</f>
        <v>0.5757575757575758</v>
      </c>
      <c r="S56" s="29">
        <f t="shared" ref="S56" si="254">IF(S55=0,0,S55/$F55)</f>
        <v>0.33333333333333331</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1" t="s">
        <v>562</v>
      </c>
      <c r="O57" s="33">
        <v>0</v>
      </c>
      <c r="P57" s="33">
        <v>0</v>
      </c>
      <c r="Q57" s="33">
        <v>0</v>
      </c>
      <c r="R57" s="33">
        <v>2</v>
      </c>
      <c r="S57" s="33">
        <v>3</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0.4</v>
      </c>
      <c r="S58" s="29">
        <f t="shared" ref="S58" si="267">IF(S57=0,0,S57/$F57)</f>
        <v>0.6</v>
      </c>
      <c r="T58" s="39"/>
      <c r="U58"/>
    </row>
    <row r="59" spans="1:21" ht="12.75" customHeight="1" x14ac:dyDescent="0.2">
      <c r="A59" s="157"/>
      <c r="B59" s="157"/>
      <c r="C59" s="35"/>
      <c r="D59" s="231" t="s">
        <v>21</v>
      </c>
      <c r="E59" s="34"/>
      <c r="F59" s="33">
        <f t="shared" si="33"/>
        <v>32</v>
      </c>
      <c r="G59" s="33">
        <f t="shared" ref="G59" si="268">SUM(O59:Q59)</f>
        <v>6</v>
      </c>
      <c r="H59" s="33">
        <v>3</v>
      </c>
      <c r="I59" s="33">
        <v>1</v>
      </c>
      <c r="J59" s="33">
        <v>0</v>
      </c>
      <c r="K59" s="33">
        <v>0</v>
      </c>
      <c r="L59" s="33">
        <v>0</v>
      </c>
      <c r="M59" s="33">
        <v>2</v>
      </c>
      <c r="N59" s="281">
        <v>6.25</v>
      </c>
      <c r="O59" s="33">
        <v>6</v>
      </c>
      <c r="P59" s="33">
        <v>0</v>
      </c>
      <c r="Q59" s="33">
        <v>0</v>
      </c>
      <c r="R59" s="33">
        <v>13</v>
      </c>
      <c r="S59" s="33">
        <v>13</v>
      </c>
      <c r="T59" s="46"/>
      <c r="U59" s="150"/>
    </row>
    <row r="60" spans="1:21" ht="12.75" customHeight="1" x14ac:dyDescent="0.2">
      <c r="A60" s="157"/>
      <c r="B60" s="157"/>
      <c r="C60" s="32"/>
      <c r="D60" s="232"/>
      <c r="E60" s="31"/>
      <c r="F60" s="36">
        <f t="shared" si="33"/>
        <v>1</v>
      </c>
      <c r="G60" s="29">
        <f t="shared" ref="G60" si="269">IF(G59=0,0,G59/$F59)</f>
        <v>0.1875</v>
      </c>
      <c r="H60" s="29">
        <f t="shared" ref="H60" si="270">IF(H59=0,0,H59/$G59)</f>
        <v>0.5</v>
      </c>
      <c r="I60" s="29">
        <f t="shared" ref="I60" si="271">IF(I59=0,0,I59/$G59)</f>
        <v>0.16666666666666666</v>
      </c>
      <c r="J60" s="29">
        <f t="shared" ref="J60" si="272">IF(J59=0,0,J59/$G59)</f>
        <v>0</v>
      </c>
      <c r="K60" s="29">
        <f t="shared" ref="K60" si="273">IF(K59=0,0,K59/$G59)</f>
        <v>0</v>
      </c>
      <c r="L60" s="29">
        <f t="shared" ref="L60" si="274">IF(L59=0,0,L59/$G59)</f>
        <v>0</v>
      </c>
      <c r="M60" s="29">
        <f t="shared" ref="M60" si="275">IF(M59=0,0,M59/$G59)</f>
        <v>0.33333333333333331</v>
      </c>
      <c r="N60" s="228"/>
      <c r="O60" s="29">
        <f t="shared" ref="O60" si="276">IF(O59=0,0,O59/$G59)</f>
        <v>1</v>
      </c>
      <c r="P60" s="29">
        <f t="shared" ref="P60" si="277">IF(P59=0,0,P59/$G59)</f>
        <v>0</v>
      </c>
      <c r="Q60" s="29">
        <f t="shared" ref="Q60" si="278">IF(Q59=0,0,Q59/$G59)</f>
        <v>0</v>
      </c>
      <c r="R60" s="29">
        <f t="shared" ref="R60" si="279">IF(R59=0,0,R59/$F59)</f>
        <v>0.40625</v>
      </c>
      <c r="S60" s="29">
        <f t="shared" ref="S60" si="280">IF(S59=0,0,S59/$F59)</f>
        <v>0.40625</v>
      </c>
      <c r="T60" s="39"/>
      <c r="U60"/>
    </row>
    <row r="61" spans="1:21" ht="12" customHeight="1" x14ac:dyDescent="0.2">
      <c r="A61" s="157"/>
      <c r="B61" s="157"/>
      <c r="C61" s="35"/>
      <c r="D61" s="231" t="s">
        <v>20</v>
      </c>
      <c r="E61" s="34"/>
      <c r="F61" s="33">
        <f t="shared" si="33"/>
        <v>17</v>
      </c>
      <c r="G61" s="33">
        <f t="shared" ref="G61" si="281">SUM(O61:Q61)</f>
        <v>1</v>
      </c>
      <c r="H61" s="33">
        <v>0</v>
      </c>
      <c r="I61" s="33">
        <v>1</v>
      </c>
      <c r="J61" s="33">
        <v>0</v>
      </c>
      <c r="K61" s="33">
        <v>0</v>
      </c>
      <c r="L61" s="33">
        <v>0</v>
      </c>
      <c r="M61" s="33">
        <v>0</v>
      </c>
      <c r="N61" s="281">
        <v>7</v>
      </c>
      <c r="O61" s="33">
        <v>1</v>
      </c>
      <c r="P61" s="33">
        <v>0</v>
      </c>
      <c r="Q61" s="33">
        <v>0</v>
      </c>
      <c r="R61" s="33">
        <v>12</v>
      </c>
      <c r="S61" s="33">
        <v>4</v>
      </c>
      <c r="T61" s="46"/>
      <c r="U61" s="150"/>
    </row>
    <row r="62" spans="1:21" ht="12" customHeight="1" x14ac:dyDescent="0.2">
      <c r="A62" s="157"/>
      <c r="B62" s="157"/>
      <c r="C62" s="32"/>
      <c r="D62" s="232"/>
      <c r="E62" s="31"/>
      <c r="F62" s="36">
        <f t="shared" si="33"/>
        <v>1</v>
      </c>
      <c r="G62" s="29">
        <f t="shared" ref="G62" si="282">IF(G61=0,0,G61/$F61)</f>
        <v>5.8823529411764705E-2</v>
      </c>
      <c r="H62" s="29">
        <f t="shared" ref="H62" si="283">IF(H61=0,0,H61/$G61)</f>
        <v>0</v>
      </c>
      <c r="I62" s="29">
        <f t="shared" ref="I62" si="284">IF(I61=0,0,I61/$G61)</f>
        <v>1</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1</v>
      </c>
      <c r="P62" s="29">
        <f t="shared" ref="P62" si="290">IF(P61=0,0,P61/$G61)</f>
        <v>0</v>
      </c>
      <c r="Q62" s="29">
        <f t="shared" ref="Q62" si="291">IF(Q61=0,0,Q61/$G61)</f>
        <v>0</v>
      </c>
      <c r="R62" s="29">
        <f t="shared" ref="R62" si="292">IF(R61=0,0,R61/$F61)</f>
        <v>0.70588235294117652</v>
      </c>
      <c r="S62" s="29">
        <f t="shared" ref="S62" si="293">IF(S61=0,0,S61/$F61)</f>
        <v>0.23529411764705882</v>
      </c>
      <c r="T62" s="39"/>
      <c r="U62"/>
    </row>
    <row r="63" spans="1:21" ht="12" customHeight="1" x14ac:dyDescent="0.2">
      <c r="A63" s="157"/>
      <c r="B63" s="157"/>
      <c r="C63" s="35"/>
      <c r="D63" s="231" t="s">
        <v>19</v>
      </c>
      <c r="E63" s="34"/>
      <c r="F63" s="33">
        <f t="shared" si="33"/>
        <v>8</v>
      </c>
      <c r="G63" s="33">
        <f t="shared" ref="G63" si="294">SUM(O63:Q63)</f>
        <v>5</v>
      </c>
      <c r="H63" s="33">
        <v>3</v>
      </c>
      <c r="I63" s="33">
        <v>1</v>
      </c>
      <c r="J63" s="33">
        <v>0</v>
      </c>
      <c r="K63" s="33">
        <v>0</v>
      </c>
      <c r="L63" s="33">
        <v>0</v>
      </c>
      <c r="M63" s="33">
        <v>1</v>
      </c>
      <c r="N63" s="281">
        <v>3.5</v>
      </c>
      <c r="O63" s="33">
        <v>5</v>
      </c>
      <c r="P63" s="33">
        <v>0</v>
      </c>
      <c r="Q63" s="33">
        <v>0</v>
      </c>
      <c r="R63" s="33">
        <v>0</v>
      </c>
      <c r="S63" s="33">
        <v>3</v>
      </c>
      <c r="T63" s="46"/>
      <c r="U63" s="150"/>
    </row>
    <row r="64" spans="1:21" ht="12" customHeight="1" x14ac:dyDescent="0.2">
      <c r="A64" s="157"/>
      <c r="B64" s="157"/>
      <c r="C64" s="32"/>
      <c r="D64" s="232"/>
      <c r="E64" s="31"/>
      <c r="F64" s="36">
        <f t="shared" si="33"/>
        <v>1</v>
      </c>
      <c r="G64" s="29">
        <f t="shared" ref="G64" si="295">IF(G63=0,0,G63/$F63)</f>
        <v>0.625</v>
      </c>
      <c r="H64" s="29">
        <f t="shared" ref="H64" si="296">IF(H63=0,0,H63/$G63)</f>
        <v>0.6</v>
      </c>
      <c r="I64" s="29">
        <f t="shared" ref="I64" si="297">IF(I63=0,0,I63/$G63)</f>
        <v>0.2</v>
      </c>
      <c r="J64" s="29">
        <f t="shared" ref="J64" si="298">IF(J63=0,0,J63/$G63)</f>
        <v>0</v>
      </c>
      <c r="K64" s="29">
        <f t="shared" ref="K64" si="299">IF(K63=0,0,K63/$G63)</f>
        <v>0</v>
      </c>
      <c r="L64" s="29">
        <f t="shared" ref="L64" si="300">IF(L63=0,0,L63/$G63)</f>
        <v>0</v>
      </c>
      <c r="M64" s="29">
        <f t="shared" ref="M64" si="301">IF(M63=0,0,M63/$G63)</f>
        <v>0.2</v>
      </c>
      <c r="N64" s="228"/>
      <c r="O64" s="29">
        <f t="shared" ref="O64" si="302">IF(O63=0,0,O63/$G63)</f>
        <v>1</v>
      </c>
      <c r="P64" s="29">
        <f t="shared" ref="P64" si="303">IF(P63=0,0,P63/$G63)</f>
        <v>0</v>
      </c>
      <c r="Q64" s="29">
        <f t="shared" ref="Q64" si="304">IF(Q63=0,0,Q63/$G63)</f>
        <v>0</v>
      </c>
      <c r="R64" s="29">
        <f t="shared" ref="R64" si="305">IF(R63=0,0,R63/$F63)</f>
        <v>0</v>
      </c>
      <c r="S64" s="29">
        <f t="shared" ref="S64" si="306">IF(S63=0,0,S63/$F63)</f>
        <v>0.375</v>
      </c>
      <c r="T64" s="39"/>
      <c r="U64"/>
    </row>
    <row r="65" spans="1:21" ht="12" customHeight="1" x14ac:dyDescent="0.2">
      <c r="A65" s="157"/>
      <c r="B65" s="157"/>
      <c r="C65" s="35"/>
      <c r="D65" s="231" t="s">
        <v>18</v>
      </c>
      <c r="E65" s="34"/>
      <c r="F65" s="33">
        <f t="shared" si="33"/>
        <v>14</v>
      </c>
      <c r="G65" s="33">
        <f t="shared" ref="G65" si="307">SUM(O65:Q65)</f>
        <v>2</v>
      </c>
      <c r="H65" s="33">
        <v>0</v>
      </c>
      <c r="I65" s="33">
        <v>0</v>
      </c>
      <c r="J65" s="33">
        <v>0</v>
      </c>
      <c r="K65" s="33">
        <v>1</v>
      </c>
      <c r="L65" s="33">
        <v>0</v>
      </c>
      <c r="M65" s="33">
        <v>1</v>
      </c>
      <c r="N65" s="281">
        <v>20</v>
      </c>
      <c r="O65" s="33">
        <v>2</v>
      </c>
      <c r="P65" s="33">
        <v>0</v>
      </c>
      <c r="Q65" s="33">
        <v>0</v>
      </c>
      <c r="R65" s="33">
        <v>6</v>
      </c>
      <c r="S65" s="33">
        <v>6</v>
      </c>
      <c r="T65" s="46"/>
      <c r="U65" s="150"/>
    </row>
    <row r="66" spans="1:21" ht="12" customHeight="1" x14ac:dyDescent="0.2">
      <c r="A66" s="157"/>
      <c r="B66" s="157"/>
      <c r="C66" s="32"/>
      <c r="D66" s="232"/>
      <c r="E66" s="31"/>
      <c r="F66" s="36">
        <f t="shared" si="33"/>
        <v>1</v>
      </c>
      <c r="G66" s="29">
        <f t="shared" ref="G66" si="308">IF(G65=0,0,G65/$F65)</f>
        <v>0.14285714285714285</v>
      </c>
      <c r="H66" s="29">
        <f t="shared" ref="H66" si="309">IF(H65=0,0,H65/$G65)</f>
        <v>0</v>
      </c>
      <c r="I66" s="29">
        <f t="shared" ref="I66" si="310">IF(I65=0,0,I65/$G65)</f>
        <v>0</v>
      </c>
      <c r="J66" s="29">
        <f t="shared" ref="J66" si="311">IF(J65=0,0,J65/$G65)</f>
        <v>0</v>
      </c>
      <c r="K66" s="29">
        <f t="shared" ref="K66" si="312">IF(K65=0,0,K65/$G65)</f>
        <v>0.5</v>
      </c>
      <c r="L66" s="29">
        <f t="shared" ref="L66" si="313">IF(L65=0,0,L65/$G65)</f>
        <v>0</v>
      </c>
      <c r="M66" s="29">
        <f t="shared" ref="M66" si="314">IF(M65=0,0,M65/$G65)</f>
        <v>0.5</v>
      </c>
      <c r="N66" s="228"/>
      <c r="O66" s="29">
        <f t="shared" ref="O66" si="315">IF(O65=0,0,O65/$G65)</f>
        <v>1</v>
      </c>
      <c r="P66" s="29">
        <f t="shared" ref="P66" si="316">IF(P65=0,0,P65/$G65)</f>
        <v>0</v>
      </c>
      <c r="Q66" s="29">
        <f t="shared" ref="Q66" si="317">IF(Q65=0,0,Q65/$G65)</f>
        <v>0</v>
      </c>
      <c r="R66" s="29">
        <f t="shared" ref="R66" si="318">IF(R65=0,0,R65/$F65)</f>
        <v>0.42857142857142855</v>
      </c>
      <c r="S66" s="29">
        <f t="shared" ref="S66" si="319">IF(S65=0,0,S65/$F65)</f>
        <v>0.42857142857142855</v>
      </c>
      <c r="T66" s="39"/>
      <c r="U66"/>
    </row>
    <row r="67" spans="1:21" ht="12" customHeight="1" x14ac:dyDescent="0.2">
      <c r="A67" s="157"/>
      <c r="B67" s="157"/>
      <c r="C67" s="35"/>
      <c r="D67" s="231" t="s">
        <v>17</v>
      </c>
      <c r="E67" s="34"/>
      <c r="F67" s="33">
        <f t="shared" si="33"/>
        <v>8</v>
      </c>
      <c r="G67" s="33">
        <f t="shared" ref="G67" si="320">SUM(O67:Q67)</f>
        <v>1</v>
      </c>
      <c r="H67" s="33">
        <v>0</v>
      </c>
      <c r="I67" s="33">
        <v>0</v>
      </c>
      <c r="J67" s="33">
        <v>0</v>
      </c>
      <c r="K67" s="33">
        <v>0</v>
      </c>
      <c r="L67" s="33">
        <v>0</v>
      </c>
      <c r="M67" s="33">
        <v>1</v>
      </c>
      <c r="N67" s="281" t="s">
        <v>562</v>
      </c>
      <c r="O67" s="33">
        <v>1</v>
      </c>
      <c r="P67" s="33">
        <v>0</v>
      </c>
      <c r="Q67" s="33">
        <v>0</v>
      </c>
      <c r="R67" s="33">
        <v>3</v>
      </c>
      <c r="S67" s="33">
        <v>4</v>
      </c>
      <c r="T67" s="46"/>
      <c r="U67" s="150"/>
    </row>
    <row r="68" spans="1:21" ht="12" customHeight="1" x14ac:dyDescent="0.2">
      <c r="A68" s="157"/>
      <c r="B68" s="158"/>
      <c r="C68" s="32"/>
      <c r="D68" s="232"/>
      <c r="E68" s="31"/>
      <c r="F68" s="36">
        <f t="shared" si="33"/>
        <v>1</v>
      </c>
      <c r="G68" s="29">
        <f t="shared" ref="G68" si="321">IF(G67=0,0,G67/$F67)</f>
        <v>0.125</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1</v>
      </c>
      <c r="N68" s="228"/>
      <c r="O68" s="29">
        <f t="shared" ref="O68" si="328">IF(O67=0,0,O67/$G67)</f>
        <v>1</v>
      </c>
      <c r="P68" s="29">
        <f t="shared" ref="P68" si="329">IF(P67=0,0,P67/$G67)</f>
        <v>0</v>
      </c>
      <c r="Q68" s="29">
        <f t="shared" ref="Q68" si="330">IF(Q67=0,0,Q67/$G67)</f>
        <v>0</v>
      </c>
      <c r="R68" s="29">
        <f t="shared" ref="R68" si="331">IF(R67=0,0,R67/$F67)</f>
        <v>0.375</v>
      </c>
      <c r="S68" s="29">
        <f t="shared" ref="S68" si="332">IF(S67=0,0,S67/$F67)</f>
        <v>0.5</v>
      </c>
      <c r="T68" s="39"/>
      <c r="U68"/>
    </row>
    <row r="69" spans="1:21" ht="12" customHeight="1" x14ac:dyDescent="0.2">
      <c r="A69" s="157"/>
      <c r="B69" s="156" t="s">
        <v>16</v>
      </c>
      <c r="C69" s="35"/>
      <c r="D69" s="231" t="s">
        <v>15</v>
      </c>
      <c r="E69" s="34"/>
      <c r="F69" s="33">
        <f t="shared" ref="F69:M69" si="333">SUM(F71,F73,F75,F77,F79,F81,F83,F85,F87,F89,F91,F93,F95,F97,F99)</f>
        <v>681</v>
      </c>
      <c r="G69" s="33">
        <f t="shared" si="333"/>
        <v>73</v>
      </c>
      <c r="H69" s="33">
        <f t="shared" si="333"/>
        <v>32</v>
      </c>
      <c r="I69" s="33">
        <f t="shared" si="333"/>
        <v>11</v>
      </c>
      <c r="J69" s="33">
        <f t="shared" si="333"/>
        <v>7</v>
      </c>
      <c r="K69" s="33">
        <f t="shared" si="333"/>
        <v>1</v>
      </c>
      <c r="L69" s="33">
        <f t="shared" si="333"/>
        <v>4</v>
      </c>
      <c r="M69" s="33">
        <f t="shared" si="333"/>
        <v>18</v>
      </c>
      <c r="N69" s="281">
        <v>11.727272727272727</v>
      </c>
      <c r="O69" s="33">
        <f t="shared" ref="O69:S69" si="334">SUM(O71,O73,O75,O77,O79,O81,O83,O85,O87,O89,O91,O93,O95,O97,O99)</f>
        <v>63</v>
      </c>
      <c r="P69" s="33">
        <f t="shared" si="334"/>
        <v>8</v>
      </c>
      <c r="Q69" s="33">
        <f t="shared" si="334"/>
        <v>2</v>
      </c>
      <c r="R69" s="33">
        <f t="shared" si="334"/>
        <v>356</v>
      </c>
      <c r="S69" s="33">
        <f t="shared" si="334"/>
        <v>252</v>
      </c>
      <c r="T69" s="46"/>
      <c r="U69" s="153"/>
    </row>
    <row r="70" spans="1:21" ht="12" customHeight="1" x14ac:dyDescent="0.2">
      <c r="A70" s="157"/>
      <c r="B70" s="157"/>
      <c r="C70" s="32"/>
      <c r="D70" s="232"/>
      <c r="E70" s="31"/>
      <c r="F70" s="36">
        <f t="shared" si="33"/>
        <v>1</v>
      </c>
      <c r="G70" s="29">
        <f t="shared" ref="G70" si="335">IF(G69=0,0,G69/$F69)</f>
        <v>0.10719530102790015</v>
      </c>
      <c r="H70" s="29">
        <f t="shared" ref="H70" si="336">IF(H69=0,0,H69/$G69)</f>
        <v>0.43835616438356162</v>
      </c>
      <c r="I70" s="29">
        <f t="shared" ref="I70" si="337">IF(I69=0,0,I69/$G69)</f>
        <v>0.15068493150684931</v>
      </c>
      <c r="J70" s="29">
        <f t="shared" ref="J70" si="338">IF(J69=0,0,J69/$G69)</f>
        <v>9.5890410958904104E-2</v>
      </c>
      <c r="K70" s="29">
        <f t="shared" ref="K70" si="339">IF(K69=0,0,K69/$G69)</f>
        <v>1.3698630136986301E-2</v>
      </c>
      <c r="L70" s="29">
        <f t="shared" ref="L70" si="340">IF(L69=0,0,L69/$G69)</f>
        <v>5.4794520547945202E-2</v>
      </c>
      <c r="M70" s="29">
        <f t="shared" ref="M70" si="341">IF(M69=0,0,M69/$G69)</f>
        <v>0.24657534246575341</v>
      </c>
      <c r="N70" s="228"/>
      <c r="O70" s="29">
        <f t="shared" ref="O70" si="342">IF(O69=0,0,O69/$G69)</f>
        <v>0.86301369863013699</v>
      </c>
      <c r="P70" s="29">
        <f t="shared" ref="P70" si="343">IF(P69=0,0,P69/$G69)</f>
        <v>0.1095890410958904</v>
      </c>
      <c r="Q70" s="29">
        <f t="shared" ref="Q70" si="344">IF(Q69=0,0,Q69/$G69)</f>
        <v>2.7397260273972601E-2</v>
      </c>
      <c r="R70" s="29">
        <f t="shared" ref="R70" si="345">IF(R69=0,0,R69/$F69)</f>
        <v>0.52276064610866368</v>
      </c>
      <c r="S70" s="29">
        <f t="shared" ref="S70" si="346">IF(S69=0,0,S69/$F69)</f>
        <v>0.37004405286343611</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1" t="s">
        <v>562</v>
      </c>
      <c r="O71" s="33">
        <v>0</v>
      </c>
      <c r="P71" s="33">
        <v>0</v>
      </c>
      <c r="Q71" s="33">
        <v>0</v>
      </c>
      <c r="R71" s="33">
        <v>4</v>
      </c>
      <c r="S71" s="33">
        <v>2</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0.66666666666666663</v>
      </c>
      <c r="S72" s="29">
        <f t="shared" ref="S72" si="359">IF(S71=0,0,S71/$F71)</f>
        <v>0.33333333333333331</v>
      </c>
      <c r="T72" s="39"/>
      <c r="U72"/>
    </row>
    <row r="73" spans="1:21" ht="12" customHeight="1" x14ac:dyDescent="0.2">
      <c r="A73" s="157"/>
      <c r="B73" s="157"/>
      <c r="C73" s="35"/>
      <c r="D73" s="231" t="s">
        <v>13</v>
      </c>
      <c r="E73" s="34"/>
      <c r="F73" s="33">
        <f t="shared" si="33"/>
        <v>77</v>
      </c>
      <c r="G73" s="33">
        <f t="shared" ref="G73" si="360">SUM(O73:Q73)</f>
        <v>8</v>
      </c>
      <c r="H73" s="33">
        <v>2</v>
      </c>
      <c r="I73" s="33">
        <v>1</v>
      </c>
      <c r="J73" s="33">
        <v>0</v>
      </c>
      <c r="K73" s="33">
        <v>0</v>
      </c>
      <c r="L73" s="33">
        <v>0</v>
      </c>
      <c r="M73" s="33">
        <v>5</v>
      </c>
      <c r="N73" s="281">
        <v>5</v>
      </c>
      <c r="O73" s="33">
        <v>7</v>
      </c>
      <c r="P73" s="33">
        <v>1</v>
      </c>
      <c r="Q73" s="33">
        <v>0</v>
      </c>
      <c r="R73" s="33">
        <v>36</v>
      </c>
      <c r="S73" s="33">
        <v>33</v>
      </c>
      <c r="T73" s="46"/>
      <c r="U73" s="150"/>
    </row>
    <row r="74" spans="1:21" ht="12" customHeight="1" x14ac:dyDescent="0.2">
      <c r="A74" s="157"/>
      <c r="B74" s="157"/>
      <c r="C74" s="32"/>
      <c r="D74" s="232"/>
      <c r="E74" s="31"/>
      <c r="F74" s="36">
        <f t="shared" si="33"/>
        <v>1</v>
      </c>
      <c r="G74" s="29">
        <f t="shared" ref="G74" si="361">IF(G73=0,0,G73/$F73)</f>
        <v>0.1038961038961039</v>
      </c>
      <c r="H74" s="29">
        <f t="shared" ref="H74" si="362">IF(H73=0,0,H73/$G73)</f>
        <v>0.25</v>
      </c>
      <c r="I74" s="29">
        <f t="shared" ref="I74" si="363">IF(I73=0,0,I73/$G73)</f>
        <v>0.125</v>
      </c>
      <c r="J74" s="29">
        <f t="shared" ref="J74" si="364">IF(J73=0,0,J73/$G73)</f>
        <v>0</v>
      </c>
      <c r="K74" s="29">
        <f t="shared" ref="K74" si="365">IF(K73=0,0,K73/$G73)</f>
        <v>0</v>
      </c>
      <c r="L74" s="29">
        <f t="shared" ref="L74" si="366">IF(L73=0,0,L73/$G73)</f>
        <v>0</v>
      </c>
      <c r="M74" s="29">
        <f t="shared" ref="M74" si="367">IF(M73=0,0,M73/$G73)</f>
        <v>0.625</v>
      </c>
      <c r="N74" s="228"/>
      <c r="O74" s="29">
        <f t="shared" ref="O74" si="368">IF(O73=0,0,O73/$G73)</f>
        <v>0.875</v>
      </c>
      <c r="P74" s="29">
        <f t="shared" ref="P74" si="369">IF(P73=0,0,P73/$G73)</f>
        <v>0.125</v>
      </c>
      <c r="Q74" s="29">
        <f t="shared" ref="Q74" si="370">IF(Q73=0,0,Q73/$G73)</f>
        <v>0</v>
      </c>
      <c r="R74" s="29">
        <f t="shared" ref="R74" si="371">IF(R73=0,0,R73/$F73)</f>
        <v>0.46753246753246752</v>
      </c>
      <c r="S74" s="29">
        <f t="shared" ref="S74" si="372">IF(S73=0,0,S73/$F73)</f>
        <v>0.42857142857142855</v>
      </c>
      <c r="T74" s="39"/>
      <c r="U74"/>
    </row>
    <row r="75" spans="1:21" ht="12" customHeight="1" x14ac:dyDescent="0.2">
      <c r="A75" s="157"/>
      <c r="B75" s="157"/>
      <c r="C75" s="35"/>
      <c r="D75" s="231" t="s">
        <v>12</v>
      </c>
      <c r="E75" s="34"/>
      <c r="F75" s="33">
        <f t="shared" si="33"/>
        <v>13</v>
      </c>
      <c r="G75" s="33">
        <f t="shared" ref="G75" si="373">SUM(O75:Q75)</f>
        <v>0</v>
      </c>
      <c r="H75" s="33">
        <v>0</v>
      </c>
      <c r="I75" s="33">
        <v>0</v>
      </c>
      <c r="J75" s="33">
        <v>0</v>
      </c>
      <c r="K75" s="33">
        <v>0</v>
      </c>
      <c r="L75" s="33">
        <v>0</v>
      </c>
      <c r="M75" s="33">
        <v>0</v>
      </c>
      <c r="N75" s="281" t="s">
        <v>562</v>
      </c>
      <c r="O75" s="33">
        <v>0</v>
      </c>
      <c r="P75" s="33">
        <v>0</v>
      </c>
      <c r="Q75" s="33">
        <v>0</v>
      </c>
      <c r="R75" s="33">
        <v>6</v>
      </c>
      <c r="S75" s="33">
        <v>7</v>
      </c>
      <c r="T75" s="46"/>
      <c r="U75" s="150"/>
    </row>
    <row r="76" spans="1:21" ht="12" customHeight="1" x14ac:dyDescent="0.2">
      <c r="A76" s="157"/>
      <c r="B76" s="157"/>
      <c r="C76" s="32"/>
      <c r="D76" s="232"/>
      <c r="E76" s="31"/>
      <c r="F76" s="36">
        <f t="shared" si="33"/>
        <v>1</v>
      </c>
      <c r="G76" s="29">
        <f t="shared" ref="G76" si="374">IF(G75=0,0,G75/$F75)</f>
        <v>0</v>
      </c>
      <c r="H76" s="29">
        <f t="shared" ref="H76" si="375">IF(H75=0,0,H75/$G75)</f>
        <v>0</v>
      </c>
      <c r="I76" s="29">
        <f t="shared" ref="I76" si="376">IF(I75=0,0,I75/$G75)</f>
        <v>0</v>
      </c>
      <c r="J76" s="29">
        <f t="shared" ref="J76" si="377">IF(J75=0,0,J75/$G75)</f>
        <v>0</v>
      </c>
      <c r="K76" s="29">
        <f t="shared" ref="K76" si="378">IF(K75=0,0,K75/$G75)</f>
        <v>0</v>
      </c>
      <c r="L76" s="29">
        <f t="shared" ref="L76" si="379">IF(L75=0,0,L75/$G75)</f>
        <v>0</v>
      </c>
      <c r="M76" s="29">
        <f t="shared" ref="M76" si="380">IF(M75=0,0,M75/$G75)</f>
        <v>0</v>
      </c>
      <c r="N76" s="228"/>
      <c r="O76" s="29">
        <f t="shared" ref="O76" si="381">IF(O75=0,0,O75/$G75)</f>
        <v>0</v>
      </c>
      <c r="P76" s="29">
        <f t="shared" ref="P76" si="382">IF(P75=0,0,P75/$G75)</f>
        <v>0</v>
      </c>
      <c r="Q76" s="29">
        <f t="shared" ref="Q76" si="383">IF(Q75=0,0,Q75/$G75)</f>
        <v>0</v>
      </c>
      <c r="R76" s="29">
        <f t="shared" ref="R76" si="384">IF(R75=0,0,R75/$F75)</f>
        <v>0.46153846153846156</v>
      </c>
      <c r="S76" s="29">
        <f t="shared" ref="S76" si="385">IF(S75=0,0,S75/$F75)</f>
        <v>0.53846153846153844</v>
      </c>
      <c r="T76" s="39"/>
      <c r="U76"/>
    </row>
    <row r="77" spans="1:21" ht="12" customHeight="1" x14ac:dyDescent="0.2">
      <c r="A77" s="157"/>
      <c r="B77" s="157"/>
      <c r="C77" s="35"/>
      <c r="D77" s="231" t="s">
        <v>11</v>
      </c>
      <c r="E77" s="34"/>
      <c r="F77" s="33">
        <f t="shared" si="33"/>
        <v>15</v>
      </c>
      <c r="G77" s="33">
        <f t="shared" ref="G77" si="386">SUM(O77:Q77)</f>
        <v>3</v>
      </c>
      <c r="H77" s="33">
        <v>1</v>
      </c>
      <c r="I77" s="33">
        <v>0</v>
      </c>
      <c r="J77" s="33">
        <v>0</v>
      </c>
      <c r="K77" s="33">
        <v>0</v>
      </c>
      <c r="L77" s="33">
        <v>2</v>
      </c>
      <c r="M77" s="33">
        <v>0</v>
      </c>
      <c r="N77" s="281">
        <v>57</v>
      </c>
      <c r="O77" s="33">
        <v>3</v>
      </c>
      <c r="P77" s="33">
        <v>0</v>
      </c>
      <c r="Q77" s="33">
        <v>0</v>
      </c>
      <c r="R77" s="33">
        <v>5</v>
      </c>
      <c r="S77" s="33">
        <v>7</v>
      </c>
      <c r="T77" s="46"/>
      <c r="U77" s="150"/>
    </row>
    <row r="78" spans="1:21" ht="12" customHeight="1" x14ac:dyDescent="0.2">
      <c r="A78" s="157"/>
      <c r="B78" s="157"/>
      <c r="C78" s="32"/>
      <c r="D78" s="232"/>
      <c r="E78" s="31"/>
      <c r="F78" s="36">
        <f t="shared" si="33"/>
        <v>1</v>
      </c>
      <c r="G78" s="29">
        <f t="shared" ref="G78" si="387">IF(G77=0,0,G77/$F77)</f>
        <v>0.2</v>
      </c>
      <c r="H78" s="29">
        <f t="shared" ref="H78" si="388">IF(H77=0,0,H77/$G77)</f>
        <v>0.33333333333333331</v>
      </c>
      <c r="I78" s="29">
        <f t="shared" ref="I78" si="389">IF(I77=0,0,I77/$G77)</f>
        <v>0</v>
      </c>
      <c r="J78" s="29">
        <f t="shared" ref="J78" si="390">IF(J77=0,0,J77/$G77)</f>
        <v>0</v>
      </c>
      <c r="K78" s="29">
        <f t="shared" ref="K78" si="391">IF(K77=0,0,K77/$G77)</f>
        <v>0</v>
      </c>
      <c r="L78" s="29">
        <f t="shared" ref="L78" si="392">IF(L77=0,0,L77/$G77)</f>
        <v>0.66666666666666663</v>
      </c>
      <c r="M78" s="29">
        <f t="shared" ref="M78" si="393">IF(M77=0,0,M77/$G77)</f>
        <v>0</v>
      </c>
      <c r="N78" s="228"/>
      <c r="O78" s="29">
        <f t="shared" ref="O78" si="394">IF(O77=0,0,O77/$G77)</f>
        <v>1</v>
      </c>
      <c r="P78" s="29">
        <f t="shared" ref="P78" si="395">IF(P77=0,0,P77/$G77)</f>
        <v>0</v>
      </c>
      <c r="Q78" s="29">
        <f t="shared" ref="Q78" si="396">IF(Q77=0,0,Q77/$G77)</f>
        <v>0</v>
      </c>
      <c r="R78" s="29">
        <f t="shared" ref="R78" si="397">IF(R77=0,0,R77/$F77)</f>
        <v>0.33333333333333331</v>
      </c>
      <c r="S78" s="29">
        <f t="shared" ref="S78" si="398">IF(S77=0,0,S77/$F77)</f>
        <v>0.46666666666666667</v>
      </c>
      <c r="T78" s="39"/>
      <c r="U78"/>
    </row>
    <row r="79" spans="1:21" ht="12" customHeight="1" x14ac:dyDescent="0.2">
      <c r="A79" s="157"/>
      <c r="B79" s="157"/>
      <c r="C79" s="35"/>
      <c r="D79" s="231" t="s">
        <v>10</v>
      </c>
      <c r="E79" s="34"/>
      <c r="F79" s="33">
        <f t="shared" si="33"/>
        <v>38</v>
      </c>
      <c r="G79" s="33">
        <f t="shared" ref="G79" si="399">SUM(O79:Q79)</f>
        <v>1</v>
      </c>
      <c r="H79" s="33">
        <v>1</v>
      </c>
      <c r="I79" s="33">
        <v>0</v>
      </c>
      <c r="J79" s="33">
        <v>0</v>
      </c>
      <c r="K79" s="33">
        <v>0</v>
      </c>
      <c r="L79" s="33">
        <v>0</v>
      </c>
      <c r="M79" s="33">
        <v>0</v>
      </c>
      <c r="N79" s="281">
        <v>1</v>
      </c>
      <c r="O79" s="33">
        <v>1</v>
      </c>
      <c r="P79" s="33">
        <v>0</v>
      </c>
      <c r="Q79" s="33">
        <v>0</v>
      </c>
      <c r="R79" s="33">
        <v>23</v>
      </c>
      <c r="S79" s="33">
        <v>14</v>
      </c>
      <c r="T79" s="46"/>
      <c r="U79" s="150"/>
    </row>
    <row r="80" spans="1:21" ht="12" customHeight="1" x14ac:dyDescent="0.2">
      <c r="A80" s="157"/>
      <c r="B80" s="157"/>
      <c r="C80" s="32"/>
      <c r="D80" s="232"/>
      <c r="E80" s="31"/>
      <c r="F80" s="36">
        <f t="shared" si="33"/>
        <v>1</v>
      </c>
      <c r="G80" s="29">
        <f t="shared" ref="G80" si="400">IF(G79=0,0,G79/$F79)</f>
        <v>2.6315789473684209E-2</v>
      </c>
      <c r="H80" s="29">
        <f t="shared" ref="H80" si="401">IF(H79=0,0,H79/$G79)</f>
        <v>1</v>
      </c>
      <c r="I80" s="29">
        <f t="shared" ref="I80" si="402">IF(I79=0,0,I79/$G79)</f>
        <v>0</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1</v>
      </c>
      <c r="P80" s="29">
        <f t="shared" ref="P80" si="408">IF(P79=0,0,P79/$G79)</f>
        <v>0</v>
      </c>
      <c r="Q80" s="29">
        <f t="shared" ref="Q80" si="409">IF(Q79=0,0,Q79/$G79)</f>
        <v>0</v>
      </c>
      <c r="R80" s="29">
        <f t="shared" ref="R80" si="410">IF(R79=0,0,R79/$F79)</f>
        <v>0.60526315789473684</v>
      </c>
      <c r="S80" s="29">
        <f t="shared" ref="S80" si="411">IF(S79=0,0,S79/$F79)</f>
        <v>0.36842105263157893</v>
      </c>
      <c r="T80" s="39"/>
      <c r="U80"/>
    </row>
    <row r="81" spans="1:21" ht="12" customHeight="1" x14ac:dyDescent="0.2">
      <c r="A81" s="157"/>
      <c r="B81" s="157"/>
      <c r="C81" s="35"/>
      <c r="D81" s="231" t="s">
        <v>9</v>
      </c>
      <c r="E81" s="34"/>
      <c r="F81" s="33">
        <f t="shared" si="33"/>
        <v>154</v>
      </c>
      <c r="G81" s="33">
        <f t="shared" ref="G81" si="412">SUM(O81:Q81)</f>
        <v>9</v>
      </c>
      <c r="H81" s="33">
        <v>5</v>
      </c>
      <c r="I81" s="33">
        <v>0</v>
      </c>
      <c r="J81" s="33">
        <v>0</v>
      </c>
      <c r="K81" s="33">
        <v>1</v>
      </c>
      <c r="L81" s="33">
        <v>0</v>
      </c>
      <c r="M81" s="33">
        <v>3</v>
      </c>
      <c r="N81" s="281">
        <v>4.833333333333333</v>
      </c>
      <c r="O81" s="33">
        <v>6</v>
      </c>
      <c r="P81" s="33">
        <v>2</v>
      </c>
      <c r="Q81" s="33">
        <v>1</v>
      </c>
      <c r="R81" s="33">
        <v>92</v>
      </c>
      <c r="S81" s="33">
        <v>53</v>
      </c>
      <c r="T81" s="46"/>
      <c r="U81" s="150"/>
    </row>
    <row r="82" spans="1:21" ht="12" customHeight="1" x14ac:dyDescent="0.2">
      <c r="A82" s="157"/>
      <c r="B82" s="157"/>
      <c r="C82" s="32"/>
      <c r="D82" s="232"/>
      <c r="E82" s="31"/>
      <c r="F82" s="36">
        <f t="shared" si="33"/>
        <v>1</v>
      </c>
      <c r="G82" s="29">
        <f t="shared" ref="G82" si="413">IF(G81=0,0,G81/$F81)</f>
        <v>5.844155844155844E-2</v>
      </c>
      <c r="H82" s="29">
        <f t="shared" ref="H82" si="414">IF(H81=0,0,H81/$G81)</f>
        <v>0.55555555555555558</v>
      </c>
      <c r="I82" s="29">
        <f t="shared" ref="I82" si="415">IF(I81=0,0,I81/$G81)</f>
        <v>0</v>
      </c>
      <c r="J82" s="29">
        <f t="shared" ref="J82" si="416">IF(J81=0,0,J81/$G81)</f>
        <v>0</v>
      </c>
      <c r="K82" s="29">
        <f t="shared" ref="K82" si="417">IF(K81=0,0,K81/$G81)</f>
        <v>0.1111111111111111</v>
      </c>
      <c r="L82" s="29">
        <f t="shared" ref="L82" si="418">IF(L81=0,0,L81/$G81)</f>
        <v>0</v>
      </c>
      <c r="M82" s="29">
        <f t="shared" ref="M82" si="419">IF(M81=0,0,M81/$G81)</f>
        <v>0.33333333333333331</v>
      </c>
      <c r="N82" s="228"/>
      <c r="O82" s="29">
        <f t="shared" ref="O82" si="420">IF(O81=0,0,O81/$G81)</f>
        <v>0.66666666666666663</v>
      </c>
      <c r="P82" s="29">
        <f t="shared" ref="P82" si="421">IF(P81=0,0,P81/$G81)</f>
        <v>0.22222222222222221</v>
      </c>
      <c r="Q82" s="29">
        <f t="shared" ref="Q82" si="422">IF(Q81=0,0,Q81/$G81)</f>
        <v>0.1111111111111111</v>
      </c>
      <c r="R82" s="29">
        <f t="shared" ref="R82" si="423">IF(R81=0,0,R81/$F81)</f>
        <v>0.59740259740259738</v>
      </c>
      <c r="S82" s="29">
        <f t="shared" ref="S82" si="424">IF(S81=0,0,S81/$F81)</f>
        <v>0.34415584415584416</v>
      </c>
      <c r="T82" s="39"/>
      <c r="U82"/>
    </row>
    <row r="83" spans="1:21" ht="12" customHeight="1" x14ac:dyDescent="0.2">
      <c r="A83" s="157"/>
      <c r="B83" s="157"/>
      <c r="C83" s="35"/>
      <c r="D83" s="231" t="s">
        <v>8</v>
      </c>
      <c r="E83" s="34"/>
      <c r="F83" s="33">
        <f t="shared" si="33"/>
        <v>22</v>
      </c>
      <c r="G83" s="33">
        <f t="shared" ref="G83" si="425">SUM(O83:Q83)</f>
        <v>2</v>
      </c>
      <c r="H83" s="33">
        <v>1</v>
      </c>
      <c r="I83" s="33">
        <v>1</v>
      </c>
      <c r="J83" s="33">
        <v>0</v>
      </c>
      <c r="K83" s="33">
        <v>0</v>
      </c>
      <c r="L83" s="33">
        <v>0</v>
      </c>
      <c r="M83" s="33">
        <v>0</v>
      </c>
      <c r="N83" s="281">
        <v>5.5</v>
      </c>
      <c r="O83" s="33">
        <v>1</v>
      </c>
      <c r="P83" s="33">
        <v>0</v>
      </c>
      <c r="Q83" s="33">
        <v>1</v>
      </c>
      <c r="R83" s="33">
        <v>3</v>
      </c>
      <c r="S83" s="33">
        <v>17</v>
      </c>
      <c r="T83" s="46"/>
      <c r="U83" s="150"/>
    </row>
    <row r="84" spans="1:21" ht="12" customHeight="1" x14ac:dyDescent="0.2">
      <c r="A84" s="157"/>
      <c r="B84" s="157"/>
      <c r="C84" s="32"/>
      <c r="D84" s="232"/>
      <c r="E84" s="31"/>
      <c r="F84" s="36">
        <f t="shared" si="33"/>
        <v>1</v>
      </c>
      <c r="G84" s="29">
        <f t="shared" ref="G84" si="426">IF(G83=0,0,G83/$F83)</f>
        <v>9.0909090909090912E-2</v>
      </c>
      <c r="H84" s="29">
        <f t="shared" ref="H84" si="427">IF(H83=0,0,H83/$G83)</f>
        <v>0.5</v>
      </c>
      <c r="I84" s="29">
        <f t="shared" ref="I84" si="428">IF(I83=0,0,I83/$G83)</f>
        <v>0.5</v>
      </c>
      <c r="J84" s="29">
        <f t="shared" ref="J84" si="429">IF(J83=0,0,J83/$G83)</f>
        <v>0</v>
      </c>
      <c r="K84" s="29">
        <f t="shared" ref="K84" si="430">IF(K83=0,0,K83/$G83)</f>
        <v>0</v>
      </c>
      <c r="L84" s="29">
        <f t="shared" ref="L84" si="431">IF(L83=0,0,L83/$G83)</f>
        <v>0</v>
      </c>
      <c r="M84" s="29">
        <f t="shared" ref="M84" si="432">IF(M83=0,0,M83/$G83)</f>
        <v>0</v>
      </c>
      <c r="N84" s="228"/>
      <c r="O84" s="29">
        <f t="shared" ref="O84" si="433">IF(O83=0,0,O83/$G83)</f>
        <v>0.5</v>
      </c>
      <c r="P84" s="29">
        <f t="shared" ref="P84" si="434">IF(P83=0,0,P83/$G83)</f>
        <v>0</v>
      </c>
      <c r="Q84" s="29">
        <f t="shared" ref="Q84" si="435">IF(Q83=0,0,Q83/$G83)</f>
        <v>0.5</v>
      </c>
      <c r="R84" s="29">
        <f t="shared" ref="R84" si="436">IF(R83=0,0,R83/$F83)</f>
        <v>0.13636363636363635</v>
      </c>
      <c r="S84" s="29">
        <f t="shared" ref="S84" si="437">IF(S83=0,0,S83/$F83)</f>
        <v>0.77272727272727271</v>
      </c>
      <c r="T84" s="39"/>
      <c r="U84"/>
    </row>
    <row r="85" spans="1:21" ht="12" customHeight="1" x14ac:dyDescent="0.2">
      <c r="A85" s="157"/>
      <c r="B85" s="157"/>
      <c r="C85" s="35"/>
      <c r="D85" s="231" t="s">
        <v>7</v>
      </c>
      <c r="E85" s="34"/>
      <c r="F85" s="33">
        <f t="shared" si="33"/>
        <v>10</v>
      </c>
      <c r="G85" s="33">
        <f t="shared" ref="G85" si="438">SUM(O85:Q85)</f>
        <v>1</v>
      </c>
      <c r="H85" s="33">
        <v>1</v>
      </c>
      <c r="I85" s="33">
        <v>0</v>
      </c>
      <c r="J85" s="33">
        <v>0</v>
      </c>
      <c r="K85" s="33">
        <v>0</v>
      </c>
      <c r="L85" s="33">
        <v>0</v>
      </c>
      <c r="M85" s="33">
        <v>0</v>
      </c>
      <c r="N85" s="281">
        <v>5</v>
      </c>
      <c r="O85" s="33">
        <v>1</v>
      </c>
      <c r="P85" s="33">
        <v>0</v>
      </c>
      <c r="Q85" s="33">
        <v>0</v>
      </c>
      <c r="R85" s="33">
        <v>7</v>
      </c>
      <c r="S85" s="33">
        <v>2</v>
      </c>
      <c r="T85" s="46"/>
      <c r="U85" s="150"/>
    </row>
    <row r="86" spans="1:21" ht="12" customHeight="1" x14ac:dyDescent="0.2">
      <c r="A86" s="157"/>
      <c r="B86" s="157"/>
      <c r="C86" s="32"/>
      <c r="D86" s="232"/>
      <c r="E86" s="31"/>
      <c r="F86" s="36">
        <f t="shared" si="33"/>
        <v>1</v>
      </c>
      <c r="G86" s="29">
        <f t="shared" ref="G86" si="439">IF(G85=0,0,G85/$F85)</f>
        <v>0.1</v>
      </c>
      <c r="H86" s="29">
        <f t="shared" ref="H86" si="440">IF(H85=0,0,H85/$G85)</f>
        <v>1</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1</v>
      </c>
      <c r="P86" s="29">
        <f t="shared" ref="P86" si="447">IF(P85=0,0,P85/$G85)</f>
        <v>0</v>
      </c>
      <c r="Q86" s="29">
        <f t="shared" ref="Q86" si="448">IF(Q85=0,0,Q85/$G85)</f>
        <v>0</v>
      </c>
      <c r="R86" s="29">
        <f t="shared" ref="R86" si="449">IF(R85=0,0,R85/$F85)</f>
        <v>0.7</v>
      </c>
      <c r="S86" s="29">
        <f t="shared" ref="S86" si="450">IF(S85=0,0,S85/$F85)</f>
        <v>0.2</v>
      </c>
      <c r="T86" s="39"/>
      <c r="U86"/>
    </row>
    <row r="87" spans="1:21" ht="13.5" customHeight="1" x14ac:dyDescent="0.2">
      <c r="A87" s="157"/>
      <c r="B87" s="157"/>
      <c r="C87" s="35"/>
      <c r="D87" s="248" t="s">
        <v>116</v>
      </c>
      <c r="E87" s="34"/>
      <c r="F87" s="33">
        <f t="shared" ref="F87:F100" si="451">SUM(G87,R87,S87)</f>
        <v>17</v>
      </c>
      <c r="G87" s="33">
        <f t="shared" ref="G87" si="452">SUM(O87:Q87)</f>
        <v>3</v>
      </c>
      <c r="H87" s="33">
        <v>0</v>
      </c>
      <c r="I87" s="33">
        <v>1</v>
      </c>
      <c r="J87" s="33">
        <v>1</v>
      </c>
      <c r="K87" s="33">
        <v>0</v>
      </c>
      <c r="L87" s="33">
        <v>0</v>
      </c>
      <c r="M87" s="33">
        <v>1</v>
      </c>
      <c r="N87" s="281">
        <v>11</v>
      </c>
      <c r="O87" s="33">
        <v>3</v>
      </c>
      <c r="P87" s="33">
        <v>0</v>
      </c>
      <c r="Q87" s="33">
        <v>0</v>
      </c>
      <c r="R87" s="33">
        <v>8</v>
      </c>
      <c r="S87" s="33">
        <v>6</v>
      </c>
      <c r="T87" s="46"/>
      <c r="U87" s="150"/>
    </row>
    <row r="88" spans="1:21" ht="13.5" customHeight="1" x14ac:dyDescent="0.2">
      <c r="A88" s="157"/>
      <c r="B88" s="157"/>
      <c r="C88" s="32"/>
      <c r="D88" s="232"/>
      <c r="E88" s="31"/>
      <c r="F88" s="36">
        <f t="shared" si="451"/>
        <v>1</v>
      </c>
      <c r="G88" s="29">
        <f t="shared" ref="G88" si="453">IF(G87=0,0,G87/$F87)</f>
        <v>0.17647058823529413</v>
      </c>
      <c r="H88" s="29">
        <f t="shared" ref="H88" si="454">IF(H87=0,0,H87/$G87)</f>
        <v>0</v>
      </c>
      <c r="I88" s="29">
        <f t="shared" ref="I88" si="455">IF(I87=0,0,I87/$G87)</f>
        <v>0.33333333333333331</v>
      </c>
      <c r="J88" s="29">
        <f t="shared" ref="J88" si="456">IF(J87=0,0,J87/$G87)</f>
        <v>0.33333333333333331</v>
      </c>
      <c r="K88" s="29">
        <f t="shared" ref="K88" si="457">IF(K87=0,0,K87/$G87)</f>
        <v>0</v>
      </c>
      <c r="L88" s="29">
        <f t="shared" ref="L88" si="458">IF(L87=0,0,L87/$G87)</f>
        <v>0</v>
      </c>
      <c r="M88" s="29">
        <f t="shared" ref="M88" si="459">IF(M87=0,0,M87/$G87)</f>
        <v>0.33333333333333331</v>
      </c>
      <c r="N88" s="228"/>
      <c r="O88" s="29">
        <f t="shared" ref="O88" si="460">IF(O87=0,0,O87/$G87)</f>
        <v>1</v>
      </c>
      <c r="P88" s="29">
        <f t="shared" ref="P88" si="461">IF(P87=0,0,P87/$G87)</f>
        <v>0</v>
      </c>
      <c r="Q88" s="29">
        <f t="shared" ref="Q88" si="462">IF(Q87=0,0,Q87/$G87)</f>
        <v>0</v>
      </c>
      <c r="R88" s="29">
        <f t="shared" ref="R88" si="463">IF(R87=0,0,R87/$F87)</f>
        <v>0.47058823529411764</v>
      </c>
      <c r="S88" s="29">
        <f t="shared" ref="S88" si="464">IF(S87=0,0,S87/$F87)</f>
        <v>0.35294117647058826</v>
      </c>
      <c r="T88" s="39"/>
      <c r="U88"/>
    </row>
    <row r="89" spans="1:21" ht="12" customHeight="1" x14ac:dyDescent="0.2">
      <c r="A89" s="157"/>
      <c r="B89" s="157"/>
      <c r="C89" s="35"/>
      <c r="D89" s="231" t="s">
        <v>5</v>
      </c>
      <c r="E89" s="34"/>
      <c r="F89" s="33">
        <f t="shared" si="451"/>
        <v>41</v>
      </c>
      <c r="G89" s="33">
        <f t="shared" ref="G89" si="465">SUM(O89:Q89)</f>
        <v>5</v>
      </c>
      <c r="H89" s="33">
        <v>4</v>
      </c>
      <c r="I89" s="33">
        <v>1</v>
      </c>
      <c r="J89" s="33">
        <v>0</v>
      </c>
      <c r="K89" s="33">
        <v>0</v>
      </c>
      <c r="L89" s="33">
        <v>0</v>
      </c>
      <c r="M89" s="33">
        <v>0</v>
      </c>
      <c r="N89" s="281">
        <v>5.2</v>
      </c>
      <c r="O89" s="33">
        <v>5</v>
      </c>
      <c r="P89" s="33">
        <v>0</v>
      </c>
      <c r="Q89" s="33">
        <v>0</v>
      </c>
      <c r="R89" s="33">
        <v>23</v>
      </c>
      <c r="S89" s="33">
        <v>13</v>
      </c>
      <c r="T89" s="46"/>
      <c r="U89" s="150"/>
    </row>
    <row r="90" spans="1:21" ht="12" customHeight="1" x14ac:dyDescent="0.2">
      <c r="A90" s="157"/>
      <c r="B90" s="157"/>
      <c r="C90" s="32"/>
      <c r="D90" s="232"/>
      <c r="E90" s="31"/>
      <c r="F90" s="36">
        <f t="shared" si="451"/>
        <v>1</v>
      </c>
      <c r="G90" s="29">
        <f t="shared" ref="G90" si="466">IF(G89=0,0,G89/$F89)</f>
        <v>0.12195121951219512</v>
      </c>
      <c r="H90" s="29">
        <f t="shared" ref="H90" si="467">IF(H89=0,0,H89/$G89)</f>
        <v>0.8</v>
      </c>
      <c r="I90" s="29">
        <f t="shared" ref="I90" si="468">IF(I89=0,0,I89/$G89)</f>
        <v>0.2</v>
      </c>
      <c r="J90" s="29">
        <f t="shared" ref="J90" si="469">IF(J89=0,0,J89/$G89)</f>
        <v>0</v>
      </c>
      <c r="K90" s="29">
        <f t="shared" ref="K90" si="470">IF(K89=0,0,K89/$G89)</f>
        <v>0</v>
      </c>
      <c r="L90" s="29">
        <f t="shared" ref="L90" si="471">IF(L89=0,0,L89/$G89)</f>
        <v>0</v>
      </c>
      <c r="M90" s="29">
        <f t="shared" ref="M90" si="472">IF(M89=0,0,M89/$G89)</f>
        <v>0</v>
      </c>
      <c r="N90" s="228"/>
      <c r="O90" s="29">
        <f t="shared" ref="O90" si="473">IF(O89=0,0,O89/$G89)</f>
        <v>1</v>
      </c>
      <c r="P90" s="29">
        <f t="shared" ref="P90" si="474">IF(P89=0,0,P89/$G89)</f>
        <v>0</v>
      </c>
      <c r="Q90" s="29">
        <f t="shared" ref="Q90" si="475">IF(Q89=0,0,Q89/$G89)</f>
        <v>0</v>
      </c>
      <c r="R90" s="29">
        <f t="shared" ref="R90" si="476">IF(R89=0,0,R89/$F89)</f>
        <v>0.56097560975609762</v>
      </c>
      <c r="S90" s="29">
        <f t="shared" ref="S90" si="477">IF(S89=0,0,S89/$F89)</f>
        <v>0.31707317073170732</v>
      </c>
      <c r="T90" s="39"/>
      <c r="U90"/>
    </row>
    <row r="91" spans="1:21" ht="12" customHeight="1" x14ac:dyDescent="0.2">
      <c r="A91" s="157"/>
      <c r="B91" s="157"/>
      <c r="C91" s="35"/>
      <c r="D91" s="231" t="s">
        <v>4</v>
      </c>
      <c r="E91" s="34"/>
      <c r="F91" s="33">
        <f t="shared" si="451"/>
        <v>23</v>
      </c>
      <c r="G91" s="33">
        <f t="shared" ref="G91" si="478">SUM(O91:Q91)</f>
        <v>1</v>
      </c>
      <c r="H91" s="33">
        <v>1</v>
      </c>
      <c r="I91" s="33">
        <v>0</v>
      </c>
      <c r="J91" s="33">
        <v>0</v>
      </c>
      <c r="K91" s="33">
        <v>0</v>
      </c>
      <c r="L91" s="33">
        <v>0</v>
      </c>
      <c r="M91" s="33">
        <v>0</v>
      </c>
      <c r="N91" s="281">
        <v>2</v>
      </c>
      <c r="O91" s="33">
        <v>1</v>
      </c>
      <c r="P91" s="33">
        <v>0</v>
      </c>
      <c r="Q91" s="33">
        <v>0</v>
      </c>
      <c r="R91" s="33">
        <v>13</v>
      </c>
      <c r="S91" s="33">
        <v>9</v>
      </c>
      <c r="T91" s="46"/>
      <c r="U91" s="150"/>
    </row>
    <row r="92" spans="1:21" ht="12" customHeight="1" x14ac:dyDescent="0.2">
      <c r="A92" s="157"/>
      <c r="B92" s="157"/>
      <c r="C92" s="32"/>
      <c r="D92" s="232"/>
      <c r="E92" s="31"/>
      <c r="F92" s="36">
        <f t="shared" si="451"/>
        <v>1</v>
      </c>
      <c r="G92" s="29">
        <f t="shared" ref="G92" si="479">IF(G91=0,0,G91/$F91)</f>
        <v>4.3478260869565216E-2</v>
      </c>
      <c r="H92" s="29">
        <f t="shared" ref="H92" si="480">IF(H91=0,0,H91/$G91)</f>
        <v>1</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1</v>
      </c>
      <c r="P92" s="29">
        <f t="shared" ref="P92" si="487">IF(P91=0,0,P91/$G91)</f>
        <v>0</v>
      </c>
      <c r="Q92" s="29">
        <f t="shared" ref="Q92" si="488">IF(Q91=0,0,Q91/$G91)</f>
        <v>0</v>
      </c>
      <c r="R92" s="29">
        <f t="shared" ref="R92" si="489">IF(R91=0,0,R91/$F91)</f>
        <v>0.56521739130434778</v>
      </c>
      <c r="S92" s="29">
        <f t="shared" ref="S92" si="490">IF(S91=0,0,S91/$F91)</f>
        <v>0.39130434782608697</v>
      </c>
      <c r="T92" s="39"/>
      <c r="U92"/>
    </row>
    <row r="93" spans="1:21" ht="12" customHeight="1" x14ac:dyDescent="0.2">
      <c r="A93" s="157"/>
      <c r="B93" s="157"/>
      <c r="C93" s="35"/>
      <c r="D93" s="231" t="s">
        <v>3</v>
      </c>
      <c r="E93" s="34"/>
      <c r="F93" s="33">
        <f t="shared" si="451"/>
        <v>24</v>
      </c>
      <c r="G93" s="33">
        <f t="shared" ref="G93" si="491">SUM(O93:Q93)</f>
        <v>4</v>
      </c>
      <c r="H93" s="33">
        <v>2</v>
      </c>
      <c r="I93" s="33">
        <v>0</v>
      </c>
      <c r="J93" s="33">
        <v>0</v>
      </c>
      <c r="K93" s="33">
        <v>0</v>
      </c>
      <c r="L93" s="33">
        <v>0</v>
      </c>
      <c r="M93" s="33">
        <v>2</v>
      </c>
      <c r="N93" s="281">
        <v>1</v>
      </c>
      <c r="O93" s="33">
        <v>4</v>
      </c>
      <c r="P93" s="33">
        <v>0</v>
      </c>
      <c r="Q93" s="33">
        <v>0</v>
      </c>
      <c r="R93" s="33">
        <v>8</v>
      </c>
      <c r="S93" s="33">
        <v>12</v>
      </c>
      <c r="T93" s="46"/>
      <c r="U93" s="150"/>
    </row>
    <row r="94" spans="1:21" ht="12" customHeight="1" x14ac:dyDescent="0.2">
      <c r="A94" s="157"/>
      <c r="B94" s="157"/>
      <c r="C94" s="32"/>
      <c r="D94" s="232"/>
      <c r="E94" s="31"/>
      <c r="F94" s="36">
        <f t="shared" si="451"/>
        <v>1</v>
      </c>
      <c r="G94" s="29">
        <f t="shared" ref="G94" si="492">IF(G93=0,0,G93/$F93)</f>
        <v>0.16666666666666666</v>
      </c>
      <c r="H94" s="29">
        <f t="shared" ref="H94" si="493">IF(H93=0,0,H93/$G93)</f>
        <v>0.5</v>
      </c>
      <c r="I94" s="29">
        <f t="shared" ref="I94" si="494">IF(I93=0,0,I93/$G93)</f>
        <v>0</v>
      </c>
      <c r="J94" s="29">
        <f t="shared" ref="J94" si="495">IF(J93=0,0,J93/$G93)</f>
        <v>0</v>
      </c>
      <c r="K94" s="29">
        <f t="shared" ref="K94" si="496">IF(K93=0,0,K93/$G93)</f>
        <v>0</v>
      </c>
      <c r="L94" s="29">
        <f t="shared" ref="L94" si="497">IF(L93=0,0,L93/$G93)</f>
        <v>0</v>
      </c>
      <c r="M94" s="29">
        <f t="shared" ref="M94" si="498">IF(M93=0,0,M93/$G93)</f>
        <v>0.5</v>
      </c>
      <c r="N94" s="228"/>
      <c r="O94" s="29">
        <f t="shared" ref="O94" si="499">IF(O93=0,0,O93/$G93)</f>
        <v>1</v>
      </c>
      <c r="P94" s="29">
        <f t="shared" ref="P94" si="500">IF(P93=0,0,P93/$G93)</f>
        <v>0</v>
      </c>
      <c r="Q94" s="29">
        <f t="shared" ref="Q94" si="501">IF(Q93=0,0,Q93/$G93)</f>
        <v>0</v>
      </c>
      <c r="R94" s="29">
        <f t="shared" ref="R94" si="502">IF(R93=0,0,R93/$F93)</f>
        <v>0.33333333333333331</v>
      </c>
      <c r="S94" s="29">
        <f t="shared" ref="S94" si="503">IF(S93=0,0,S93/$F93)</f>
        <v>0.5</v>
      </c>
      <c r="T94" s="39"/>
      <c r="U94"/>
    </row>
    <row r="95" spans="1:21" ht="12" customHeight="1" x14ac:dyDescent="0.2">
      <c r="A95" s="157"/>
      <c r="B95" s="157"/>
      <c r="C95" s="35"/>
      <c r="D95" s="231" t="s">
        <v>2</v>
      </c>
      <c r="E95" s="34"/>
      <c r="F95" s="33">
        <f t="shared" si="451"/>
        <v>159</v>
      </c>
      <c r="G95" s="33">
        <f t="shared" ref="G95" si="504">SUM(O95:Q95)</f>
        <v>29</v>
      </c>
      <c r="H95" s="33">
        <v>9</v>
      </c>
      <c r="I95" s="33">
        <v>7</v>
      </c>
      <c r="J95" s="33">
        <v>6</v>
      </c>
      <c r="K95" s="33">
        <v>0</v>
      </c>
      <c r="L95" s="33">
        <v>2</v>
      </c>
      <c r="M95" s="33">
        <v>5</v>
      </c>
      <c r="N95" s="281">
        <v>14.583333333333334</v>
      </c>
      <c r="O95" s="33">
        <v>25</v>
      </c>
      <c r="P95" s="33">
        <v>4</v>
      </c>
      <c r="Q95" s="33">
        <v>0</v>
      </c>
      <c r="R95" s="33">
        <v>82</v>
      </c>
      <c r="S95" s="33">
        <v>48</v>
      </c>
      <c r="T95" s="46"/>
      <c r="U95" s="150"/>
    </row>
    <row r="96" spans="1:21" ht="12" customHeight="1" x14ac:dyDescent="0.2">
      <c r="A96" s="157"/>
      <c r="B96" s="157"/>
      <c r="C96" s="32"/>
      <c r="D96" s="232"/>
      <c r="E96" s="31"/>
      <c r="F96" s="36">
        <f t="shared" si="451"/>
        <v>1</v>
      </c>
      <c r="G96" s="29">
        <f t="shared" ref="G96" si="505">IF(G95=0,0,G95/$F95)</f>
        <v>0.18238993710691823</v>
      </c>
      <c r="H96" s="29">
        <f t="shared" ref="H96" si="506">IF(H95=0,0,H95/$G95)</f>
        <v>0.31034482758620691</v>
      </c>
      <c r="I96" s="29">
        <f t="shared" ref="I96" si="507">IF(I95=0,0,I95/$G95)</f>
        <v>0.2413793103448276</v>
      </c>
      <c r="J96" s="29">
        <f t="shared" ref="J96" si="508">IF(J95=0,0,J95/$G95)</f>
        <v>0.20689655172413793</v>
      </c>
      <c r="K96" s="29">
        <f t="shared" ref="K96" si="509">IF(K95=0,0,K95/$G95)</f>
        <v>0</v>
      </c>
      <c r="L96" s="29">
        <f t="shared" ref="L96" si="510">IF(L95=0,0,L95/$G95)</f>
        <v>6.8965517241379309E-2</v>
      </c>
      <c r="M96" s="29">
        <f t="shared" ref="M96" si="511">IF(M95=0,0,M95/$G95)</f>
        <v>0.17241379310344829</v>
      </c>
      <c r="N96" s="228"/>
      <c r="O96" s="29">
        <f t="shared" ref="O96" si="512">IF(O95=0,0,O95/$G95)</f>
        <v>0.86206896551724133</v>
      </c>
      <c r="P96" s="29">
        <f t="shared" ref="P96" si="513">IF(P95=0,0,P95/$G95)</f>
        <v>0.13793103448275862</v>
      </c>
      <c r="Q96" s="29">
        <f t="shared" ref="Q96" si="514">IF(Q95=0,0,Q95/$G95)</f>
        <v>0</v>
      </c>
      <c r="R96" s="29">
        <f t="shared" ref="R96" si="515">IF(R95=0,0,R95/$F95)</f>
        <v>0.51572327044025157</v>
      </c>
      <c r="S96" s="29">
        <f t="shared" ref="S96" si="516">IF(S95=0,0,S95/$F95)</f>
        <v>0.30188679245283018</v>
      </c>
      <c r="T96" s="39"/>
      <c r="U96"/>
    </row>
    <row r="97" spans="1:21" ht="12" customHeight="1" x14ac:dyDescent="0.2">
      <c r="A97" s="157"/>
      <c r="B97" s="157"/>
      <c r="C97" s="35"/>
      <c r="D97" s="231" t="s">
        <v>1</v>
      </c>
      <c r="E97" s="34"/>
      <c r="F97" s="33">
        <f t="shared" si="451"/>
        <v>21</v>
      </c>
      <c r="G97" s="33">
        <f t="shared" ref="G97" si="517">SUM(O97:Q97)</f>
        <v>4</v>
      </c>
      <c r="H97" s="33">
        <v>4</v>
      </c>
      <c r="I97" s="33">
        <v>0</v>
      </c>
      <c r="J97" s="33">
        <v>0</v>
      </c>
      <c r="K97" s="33">
        <v>0</v>
      </c>
      <c r="L97" s="33">
        <v>0</v>
      </c>
      <c r="M97" s="33">
        <v>0</v>
      </c>
      <c r="N97" s="281">
        <v>2.5</v>
      </c>
      <c r="O97" s="33">
        <v>4</v>
      </c>
      <c r="P97" s="33">
        <v>0</v>
      </c>
      <c r="Q97" s="33">
        <v>0</v>
      </c>
      <c r="R97" s="33">
        <v>4</v>
      </c>
      <c r="S97" s="33">
        <v>13</v>
      </c>
      <c r="T97" s="46"/>
      <c r="U97" s="150"/>
    </row>
    <row r="98" spans="1:21" ht="12" customHeight="1" x14ac:dyDescent="0.2">
      <c r="A98" s="157"/>
      <c r="B98" s="157"/>
      <c r="C98" s="32"/>
      <c r="D98" s="232"/>
      <c r="E98" s="31"/>
      <c r="F98" s="36">
        <f t="shared" si="451"/>
        <v>1</v>
      </c>
      <c r="G98" s="29">
        <f t="shared" ref="G98" si="518">IF(G97=0,0,G97/$F97)</f>
        <v>0.19047619047619047</v>
      </c>
      <c r="H98" s="29">
        <f t="shared" ref="H98" si="519">IF(H97=0,0,H97/$G97)</f>
        <v>1</v>
      </c>
      <c r="I98" s="29">
        <f t="shared" ref="I98" si="520">IF(I97=0,0,I97/$G97)</f>
        <v>0</v>
      </c>
      <c r="J98" s="29">
        <f t="shared" ref="J98" si="521">IF(J97=0,0,J97/$G97)</f>
        <v>0</v>
      </c>
      <c r="K98" s="29">
        <f t="shared" ref="K98" si="522">IF(K97=0,0,K97/$G97)</f>
        <v>0</v>
      </c>
      <c r="L98" s="29">
        <f t="shared" ref="L98" si="523">IF(L97=0,0,L97/$G97)</f>
        <v>0</v>
      </c>
      <c r="M98" s="29">
        <f t="shared" ref="M98" si="524">IF(M97=0,0,M97/$G97)</f>
        <v>0</v>
      </c>
      <c r="N98" s="228"/>
      <c r="O98" s="29">
        <f t="shared" ref="O98" si="525">IF(O97=0,0,O97/$G97)</f>
        <v>1</v>
      </c>
      <c r="P98" s="29">
        <f t="shared" ref="P98" si="526">IF(P97=0,0,P97/$G97)</f>
        <v>0</v>
      </c>
      <c r="Q98" s="29">
        <f t="shared" ref="Q98" si="527">IF(Q97=0,0,Q97/$G97)</f>
        <v>0</v>
      </c>
      <c r="R98" s="29">
        <f t="shared" ref="R98" si="528">IF(R97=0,0,R97/$F97)</f>
        <v>0.19047619047619047</v>
      </c>
      <c r="S98" s="29">
        <f t="shared" ref="S98" si="529">IF(S97=0,0,S97/$F97)</f>
        <v>0.61904761904761907</v>
      </c>
      <c r="T98" s="39"/>
      <c r="U98"/>
    </row>
    <row r="99" spans="1:21" ht="12.75" customHeight="1" x14ac:dyDescent="0.2">
      <c r="A99" s="157"/>
      <c r="B99" s="157"/>
      <c r="C99" s="35"/>
      <c r="D99" s="231" t="s">
        <v>0</v>
      </c>
      <c r="E99" s="34"/>
      <c r="F99" s="33">
        <f t="shared" si="451"/>
        <v>61</v>
      </c>
      <c r="G99" s="33">
        <f t="shared" ref="G99" si="530">SUM(O99:Q99)</f>
        <v>3</v>
      </c>
      <c r="H99" s="33">
        <v>1</v>
      </c>
      <c r="I99" s="33">
        <v>0</v>
      </c>
      <c r="J99" s="33">
        <v>0</v>
      </c>
      <c r="K99" s="33">
        <v>0</v>
      </c>
      <c r="L99" s="33">
        <v>0</v>
      </c>
      <c r="M99" s="33">
        <v>2</v>
      </c>
      <c r="N99" s="281">
        <v>1</v>
      </c>
      <c r="O99" s="33">
        <v>2</v>
      </c>
      <c r="P99" s="33">
        <v>1</v>
      </c>
      <c r="Q99" s="33">
        <v>0</v>
      </c>
      <c r="R99" s="33">
        <v>42</v>
      </c>
      <c r="S99" s="33">
        <v>16</v>
      </c>
      <c r="T99" s="46"/>
      <c r="U99" s="150"/>
    </row>
    <row r="100" spans="1:21" ht="12.75" customHeight="1" x14ac:dyDescent="0.2">
      <c r="A100" s="158"/>
      <c r="B100" s="158"/>
      <c r="C100" s="32"/>
      <c r="D100" s="232"/>
      <c r="E100" s="31"/>
      <c r="F100" s="30">
        <f t="shared" si="451"/>
        <v>1</v>
      </c>
      <c r="G100" s="29">
        <f t="shared" ref="G100" si="531">IF(G99=0,0,G99/$F99)</f>
        <v>4.9180327868852458E-2</v>
      </c>
      <c r="H100" s="29">
        <f t="shared" ref="H100" si="532">IF(H99=0,0,H99/$G99)</f>
        <v>0.33333333333333331</v>
      </c>
      <c r="I100" s="29">
        <f t="shared" ref="I100" si="533">IF(I99=0,0,I99/$G99)</f>
        <v>0</v>
      </c>
      <c r="J100" s="29">
        <f t="shared" ref="J100" si="534">IF(J99=0,0,J99/$G99)</f>
        <v>0</v>
      </c>
      <c r="K100" s="29">
        <f t="shared" ref="K100" si="535">IF(K99=0,0,K99/$G99)</f>
        <v>0</v>
      </c>
      <c r="L100" s="29">
        <f t="shared" ref="L100" si="536">IF(L99=0,0,L99/$G99)</f>
        <v>0</v>
      </c>
      <c r="M100" s="29">
        <f t="shared" ref="M100" si="537">IF(M99=0,0,M99/$G99)</f>
        <v>0.66666666666666663</v>
      </c>
      <c r="N100" s="228"/>
      <c r="O100" s="29">
        <f t="shared" ref="O100" si="538">IF(O99=0,0,O99/$G99)</f>
        <v>0.66666666666666663</v>
      </c>
      <c r="P100" s="29">
        <f t="shared" ref="P100" si="539">IF(P99=0,0,P99/$G99)</f>
        <v>0.33333333333333331</v>
      </c>
      <c r="Q100" s="29">
        <f t="shared" ref="Q100" si="540">IF(Q99=0,0,Q99/$G99)</f>
        <v>0</v>
      </c>
      <c r="R100" s="29">
        <f t="shared" ref="R100" si="541">IF(R99=0,0,R99/$F99)</f>
        <v>0.68852459016393441</v>
      </c>
      <c r="S100" s="29">
        <f t="shared" ref="S100" si="542">IF(S99=0,0,S99/$F99)</f>
        <v>0.26229508196721313</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9" width="10.6640625" style="1" customWidth="1"/>
    <col min="10" max="15" width="8.109375" style="1" customWidth="1"/>
    <col min="16" max="16384" width="9" style="1"/>
  </cols>
  <sheetData>
    <row r="1" spans="1:17" ht="14.4" x14ac:dyDescent="0.2">
      <c r="A1" s="16" t="s">
        <v>545</v>
      </c>
    </row>
    <row r="2" spans="1:17" x14ac:dyDescent="0.2">
      <c r="O2" s="38" t="s">
        <v>453</v>
      </c>
    </row>
    <row r="3" spans="1:17" ht="18.75" customHeight="1" x14ac:dyDescent="0.2">
      <c r="A3" s="233" t="s">
        <v>63</v>
      </c>
      <c r="B3" s="234"/>
      <c r="C3" s="234"/>
      <c r="D3" s="234"/>
      <c r="E3" s="235"/>
      <c r="F3" s="179" t="s">
        <v>126</v>
      </c>
      <c r="G3" s="223" t="s">
        <v>230</v>
      </c>
      <c r="H3" s="271"/>
      <c r="I3" s="272"/>
      <c r="J3" s="223" t="s">
        <v>229</v>
      </c>
      <c r="K3" s="271"/>
      <c r="L3" s="271"/>
      <c r="M3" s="271"/>
      <c r="N3" s="271"/>
      <c r="O3" s="272"/>
    </row>
    <row r="4" spans="1:17" ht="18.75" customHeight="1" x14ac:dyDescent="0.2">
      <c r="A4" s="236"/>
      <c r="B4" s="237"/>
      <c r="C4" s="237"/>
      <c r="D4" s="237"/>
      <c r="E4" s="238"/>
      <c r="F4" s="183"/>
      <c r="G4" s="224" t="s">
        <v>132</v>
      </c>
      <c r="H4" s="224" t="s">
        <v>131</v>
      </c>
      <c r="I4" s="224" t="s">
        <v>141</v>
      </c>
      <c r="J4" s="223" t="s">
        <v>228</v>
      </c>
      <c r="K4" s="271"/>
      <c r="L4" s="271"/>
      <c r="M4" s="271"/>
      <c r="N4" s="224" t="s">
        <v>227</v>
      </c>
      <c r="O4" s="215" t="s">
        <v>127</v>
      </c>
    </row>
    <row r="5" spans="1:17" ht="44.25" customHeight="1" x14ac:dyDescent="0.2">
      <c r="A5" s="236"/>
      <c r="B5" s="237"/>
      <c r="C5" s="237"/>
      <c r="D5" s="237"/>
      <c r="E5" s="238"/>
      <c r="F5" s="183"/>
      <c r="G5" s="229"/>
      <c r="H5" s="229"/>
      <c r="I5" s="229"/>
      <c r="J5" s="215" t="s">
        <v>226</v>
      </c>
      <c r="K5" s="215" t="s">
        <v>225</v>
      </c>
      <c r="L5" s="215" t="s">
        <v>224</v>
      </c>
      <c r="M5" s="215" t="s">
        <v>223</v>
      </c>
      <c r="N5" s="229"/>
      <c r="O5" s="216"/>
    </row>
    <row r="6" spans="1:17" ht="24.75" customHeight="1" x14ac:dyDescent="0.2">
      <c r="A6" s="239"/>
      <c r="B6" s="240"/>
      <c r="C6" s="240"/>
      <c r="D6" s="240"/>
      <c r="E6" s="241"/>
      <c r="F6" s="180"/>
      <c r="G6" s="230"/>
      <c r="H6" s="230"/>
      <c r="I6" s="230"/>
      <c r="J6" s="217"/>
      <c r="K6" s="217"/>
      <c r="L6" s="217"/>
      <c r="M6" s="217"/>
      <c r="N6" s="230"/>
      <c r="O6" s="217"/>
    </row>
    <row r="7" spans="1:17" ht="12" customHeight="1" x14ac:dyDescent="0.2">
      <c r="A7" s="170" t="s">
        <v>49</v>
      </c>
      <c r="B7" s="171"/>
      <c r="C7" s="171"/>
      <c r="D7" s="171"/>
      <c r="E7" s="172"/>
      <c r="F7" s="33">
        <f>SUM(G7:O7)/2</f>
        <v>920</v>
      </c>
      <c r="G7" s="33">
        <f>SUM(G9,G11,G13,G15,G17)</f>
        <v>711</v>
      </c>
      <c r="H7" s="33">
        <f t="shared" ref="H7:O7" si="0">SUM(H9,H11,H13,H15,H17)</f>
        <v>165</v>
      </c>
      <c r="I7" s="33">
        <f t="shared" si="0"/>
        <v>44</v>
      </c>
      <c r="J7" s="33">
        <f>SUM(J9,J11,J13,J15,J17)</f>
        <v>408</v>
      </c>
      <c r="K7" s="33">
        <f>SUM(K9,K11,K13,K15,K17)</f>
        <v>20</v>
      </c>
      <c r="L7" s="33">
        <f t="shared" si="0"/>
        <v>151</v>
      </c>
      <c r="M7" s="33">
        <f t="shared" si="0"/>
        <v>60</v>
      </c>
      <c r="N7" s="33">
        <f t="shared" si="0"/>
        <v>211</v>
      </c>
      <c r="O7" s="33">
        <f t="shared" si="0"/>
        <v>70</v>
      </c>
      <c r="P7" s="46">
        <f>SUM(J7:M7)</f>
        <v>639</v>
      </c>
    </row>
    <row r="8" spans="1:17" ht="12" customHeight="1" x14ac:dyDescent="0.2">
      <c r="A8" s="173"/>
      <c r="B8" s="174"/>
      <c r="C8" s="174"/>
      <c r="D8" s="174"/>
      <c r="E8" s="175"/>
      <c r="F8" s="36">
        <f>SUM(G8:O8)/2</f>
        <v>1.0000000000000002</v>
      </c>
      <c r="G8" s="29">
        <f>IF(G7=0,0,G7/$F7)</f>
        <v>0.77282608695652177</v>
      </c>
      <c r="H8" s="29">
        <f t="shared" ref="H8:I8" si="1">IF(H7=0,0,H7/$F7)</f>
        <v>0.17934782608695651</v>
      </c>
      <c r="I8" s="29">
        <f t="shared" si="1"/>
        <v>4.7826086956521741E-2</v>
      </c>
      <c r="J8" s="29">
        <f>IF(J7=0,0,J7/$F7)</f>
        <v>0.44347826086956521</v>
      </c>
      <c r="K8" s="29">
        <f t="shared" ref="K8:O8" si="2">IF(K7=0,0,K7/$F7)</f>
        <v>2.1739130434782608E-2</v>
      </c>
      <c r="L8" s="29">
        <f t="shared" si="2"/>
        <v>0.16413043478260869</v>
      </c>
      <c r="M8" s="29">
        <f t="shared" si="2"/>
        <v>6.5217391304347824E-2</v>
      </c>
      <c r="N8" s="29">
        <f t="shared" si="2"/>
        <v>0.22934782608695653</v>
      </c>
      <c r="O8" s="29">
        <f t="shared" si="2"/>
        <v>7.6086956521739135E-2</v>
      </c>
    </row>
    <row r="9" spans="1:17" ht="12" customHeight="1" x14ac:dyDescent="0.2">
      <c r="A9" s="159" t="s">
        <v>48</v>
      </c>
      <c r="B9" s="242" t="s">
        <v>47</v>
      </c>
      <c r="C9" s="243"/>
      <c r="D9" s="243"/>
      <c r="E9" s="244"/>
      <c r="F9" s="33">
        <f>SUM(G9:O9)/2</f>
        <v>262</v>
      </c>
      <c r="G9" s="33">
        <v>114</v>
      </c>
      <c r="H9" s="33">
        <v>123</v>
      </c>
      <c r="I9" s="33">
        <v>25</v>
      </c>
      <c r="J9" s="33">
        <v>59</v>
      </c>
      <c r="K9" s="33">
        <v>3</v>
      </c>
      <c r="L9" s="33">
        <v>23</v>
      </c>
      <c r="M9" s="33">
        <v>9</v>
      </c>
      <c r="N9" s="33">
        <v>140</v>
      </c>
      <c r="O9" s="33">
        <v>28</v>
      </c>
      <c r="P9" s="46">
        <f>SUM(J9:M9)</f>
        <v>94</v>
      </c>
      <c r="Q9" s="46"/>
    </row>
    <row r="10" spans="1:17" ht="12" customHeight="1" x14ac:dyDescent="0.2">
      <c r="A10" s="160"/>
      <c r="B10" s="245"/>
      <c r="C10" s="246"/>
      <c r="D10" s="246"/>
      <c r="E10" s="247"/>
      <c r="F10" s="36">
        <f t="shared" ref="F10:F70" si="3">SUM(G10:O10)/2</f>
        <v>1</v>
      </c>
      <c r="G10" s="29">
        <f>IF(G9=0,0,G9/$F9)</f>
        <v>0.4351145038167939</v>
      </c>
      <c r="H10" s="29">
        <f>IF(H9=0,0,H9/$F9)</f>
        <v>0.46946564885496184</v>
      </c>
      <c r="I10" s="29">
        <f>IF(I9=0,0,I9/$F9)</f>
        <v>9.5419847328244281E-2</v>
      </c>
      <c r="J10" s="29">
        <f>IF(J9=0,0,J9/$F9)</f>
        <v>0.22519083969465647</v>
      </c>
      <c r="K10" s="29">
        <f>IF(K9=0,0,K9/$F9)</f>
        <v>1.1450381679389313E-2</v>
      </c>
      <c r="L10" s="29">
        <f t="shared" ref="L10:O18" si="4">IF(L9=0,0,L9/$F9)</f>
        <v>8.7786259541984726E-2</v>
      </c>
      <c r="M10" s="29">
        <f>IF(M9=0,0,M9/$F9)</f>
        <v>3.4351145038167941E-2</v>
      </c>
      <c r="N10" s="29">
        <f>IF(N9=0,0,N9/$F9)</f>
        <v>0.53435114503816794</v>
      </c>
      <c r="O10" s="29">
        <f>IF(O9=0,0,O9/$F9)</f>
        <v>0.10687022900763359</v>
      </c>
    </row>
    <row r="11" spans="1:17" ht="12" customHeight="1" x14ac:dyDescent="0.2">
      <c r="A11" s="160"/>
      <c r="B11" s="242" t="s">
        <v>46</v>
      </c>
      <c r="C11" s="243"/>
      <c r="D11" s="243"/>
      <c r="E11" s="244"/>
      <c r="F11" s="33">
        <f t="shared" si="3"/>
        <v>136</v>
      </c>
      <c r="G11" s="33">
        <v>104</v>
      </c>
      <c r="H11" s="33">
        <v>23</v>
      </c>
      <c r="I11" s="33">
        <v>9</v>
      </c>
      <c r="J11" s="33">
        <v>69</v>
      </c>
      <c r="K11" s="33">
        <v>3</v>
      </c>
      <c r="L11" s="33">
        <v>19</v>
      </c>
      <c r="M11" s="33">
        <v>5</v>
      </c>
      <c r="N11" s="33">
        <v>28</v>
      </c>
      <c r="O11" s="33">
        <v>12</v>
      </c>
      <c r="P11" s="46">
        <f t="shared" ref="P11" si="5">SUM(J11:M11)</f>
        <v>96</v>
      </c>
    </row>
    <row r="12" spans="1:17" ht="12" customHeight="1" x14ac:dyDescent="0.2">
      <c r="A12" s="160"/>
      <c r="B12" s="245"/>
      <c r="C12" s="246"/>
      <c r="D12" s="246"/>
      <c r="E12" s="247"/>
      <c r="F12" s="36">
        <f t="shared" ref="F12:F18" si="6">SUM(G12:O12)/2</f>
        <v>0.99999999999999989</v>
      </c>
      <c r="G12" s="29">
        <f t="shared" ref="G12" si="7">IF(G11=0,0,G11/$F11)</f>
        <v>0.76470588235294112</v>
      </c>
      <c r="H12" s="29">
        <f t="shared" ref="H12" si="8">IF(H11=0,0,H11/$F11)</f>
        <v>0.16911764705882354</v>
      </c>
      <c r="I12" s="29">
        <f t="shared" ref="I12" si="9">IF(I11=0,0,I11/$F11)</f>
        <v>6.6176470588235295E-2</v>
      </c>
      <c r="J12" s="29">
        <f t="shared" ref="J12" si="10">IF(J11=0,0,J11/$F11)</f>
        <v>0.50735294117647056</v>
      </c>
      <c r="K12" s="29">
        <f t="shared" ref="K12" si="11">IF(K11=0,0,K11/$F11)</f>
        <v>2.2058823529411766E-2</v>
      </c>
      <c r="L12" s="29">
        <f t="shared" si="4"/>
        <v>0.13970588235294118</v>
      </c>
      <c r="M12" s="29">
        <f t="shared" si="4"/>
        <v>3.6764705882352942E-2</v>
      </c>
      <c r="N12" s="29">
        <f t="shared" si="4"/>
        <v>0.20588235294117646</v>
      </c>
      <c r="O12" s="29">
        <f t="shared" si="4"/>
        <v>8.8235294117647065E-2</v>
      </c>
    </row>
    <row r="13" spans="1:17" ht="12" customHeight="1" x14ac:dyDescent="0.2">
      <c r="A13" s="160"/>
      <c r="B13" s="242" t="s">
        <v>45</v>
      </c>
      <c r="C13" s="243"/>
      <c r="D13" s="243"/>
      <c r="E13" s="244"/>
      <c r="F13" s="33">
        <f t="shared" si="6"/>
        <v>249</v>
      </c>
      <c r="G13" s="33">
        <v>229</v>
      </c>
      <c r="H13" s="33">
        <v>16</v>
      </c>
      <c r="I13" s="33">
        <v>4</v>
      </c>
      <c r="J13" s="33">
        <v>143</v>
      </c>
      <c r="K13" s="33">
        <v>8</v>
      </c>
      <c r="L13" s="33">
        <v>56</v>
      </c>
      <c r="M13" s="33">
        <v>7</v>
      </c>
      <c r="N13" s="33">
        <v>25</v>
      </c>
      <c r="O13" s="33">
        <v>10</v>
      </c>
      <c r="P13" s="46">
        <f t="shared" ref="P13" si="12">SUM(J13:M13)</f>
        <v>214</v>
      </c>
    </row>
    <row r="14" spans="1:17" ht="12" customHeight="1" x14ac:dyDescent="0.2">
      <c r="A14" s="160"/>
      <c r="B14" s="245"/>
      <c r="C14" s="246"/>
      <c r="D14" s="246"/>
      <c r="E14" s="247"/>
      <c r="F14" s="36">
        <f t="shared" si="6"/>
        <v>0.99999999999999989</v>
      </c>
      <c r="G14" s="29">
        <f t="shared" ref="G14" si="13">IF(G13=0,0,G13/$F13)</f>
        <v>0.91967871485943775</v>
      </c>
      <c r="H14" s="29">
        <f t="shared" ref="H14" si="14">IF(H13=0,0,H13/$F13)</f>
        <v>6.4257028112449793E-2</v>
      </c>
      <c r="I14" s="29">
        <f t="shared" ref="I14" si="15">IF(I13=0,0,I13/$F13)</f>
        <v>1.6064257028112448E-2</v>
      </c>
      <c r="J14" s="29">
        <f t="shared" ref="J14" si="16">IF(J13=0,0,J13/$F13)</f>
        <v>0.57429718875502012</v>
      </c>
      <c r="K14" s="29">
        <f t="shared" ref="K14" si="17">IF(K13=0,0,K13/$F13)</f>
        <v>3.2128514056224897E-2</v>
      </c>
      <c r="L14" s="29">
        <f t="shared" si="4"/>
        <v>0.22489959839357429</v>
      </c>
      <c r="M14" s="29">
        <f t="shared" si="4"/>
        <v>2.8112449799196786E-2</v>
      </c>
      <c r="N14" s="29">
        <f t="shared" si="4"/>
        <v>0.10040160642570281</v>
      </c>
      <c r="O14" s="29">
        <f t="shared" si="4"/>
        <v>4.0160642570281124E-2</v>
      </c>
    </row>
    <row r="15" spans="1:17" ht="12" customHeight="1" x14ac:dyDescent="0.2">
      <c r="A15" s="160"/>
      <c r="B15" s="242" t="s">
        <v>44</v>
      </c>
      <c r="C15" s="243"/>
      <c r="D15" s="243"/>
      <c r="E15" s="244"/>
      <c r="F15" s="33">
        <f t="shared" si="6"/>
        <v>72</v>
      </c>
      <c r="G15" s="33">
        <v>70</v>
      </c>
      <c r="H15" s="33">
        <v>1</v>
      </c>
      <c r="I15" s="33">
        <v>1</v>
      </c>
      <c r="J15" s="33">
        <v>50</v>
      </c>
      <c r="K15" s="33">
        <v>1</v>
      </c>
      <c r="L15" s="33">
        <v>11</v>
      </c>
      <c r="M15" s="33">
        <v>3</v>
      </c>
      <c r="N15" s="33">
        <v>4</v>
      </c>
      <c r="O15" s="33">
        <v>3</v>
      </c>
      <c r="P15" s="46">
        <f t="shared" ref="P15" si="18">SUM(J15:M15)</f>
        <v>65</v>
      </c>
    </row>
    <row r="16" spans="1:17" ht="12" customHeight="1" x14ac:dyDescent="0.2">
      <c r="A16" s="160"/>
      <c r="B16" s="245"/>
      <c r="C16" s="246"/>
      <c r="D16" s="246"/>
      <c r="E16" s="247"/>
      <c r="F16" s="36">
        <f t="shared" si="6"/>
        <v>0.99999999999999989</v>
      </c>
      <c r="G16" s="29">
        <f t="shared" ref="G16" si="19">IF(G15=0,0,G15/$F15)</f>
        <v>0.97222222222222221</v>
      </c>
      <c r="H16" s="29">
        <f t="shared" ref="H16" si="20">IF(H15=0,0,H15/$F15)</f>
        <v>1.3888888888888888E-2</v>
      </c>
      <c r="I16" s="29">
        <f t="shared" ref="I16" si="21">IF(I15=0,0,I15/$F15)</f>
        <v>1.3888888888888888E-2</v>
      </c>
      <c r="J16" s="29">
        <f t="shared" ref="J16" si="22">IF(J15=0,0,J15/$F15)</f>
        <v>0.69444444444444442</v>
      </c>
      <c r="K16" s="29">
        <f t="shared" ref="K16" si="23">IF(K15=0,0,K15/$F15)</f>
        <v>1.3888888888888888E-2</v>
      </c>
      <c r="L16" s="29">
        <f t="shared" si="4"/>
        <v>0.15277777777777779</v>
      </c>
      <c r="M16" s="29">
        <f t="shared" si="4"/>
        <v>4.1666666666666664E-2</v>
      </c>
      <c r="N16" s="29">
        <f t="shared" si="4"/>
        <v>5.5555555555555552E-2</v>
      </c>
      <c r="O16" s="29">
        <f t="shared" si="4"/>
        <v>4.1666666666666664E-2</v>
      </c>
    </row>
    <row r="17" spans="1:22" ht="12" customHeight="1" x14ac:dyDescent="0.2">
      <c r="A17" s="160"/>
      <c r="B17" s="242" t="s">
        <v>43</v>
      </c>
      <c r="C17" s="243"/>
      <c r="D17" s="243"/>
      <c r="E17" s="244"/>
      <c r="F17" s="33">
        <f t="shared" si="6"/>
        <v>201</v>
      </c>
      <c r="G17" s="33">
        <v>194</v>
      </c>
      <c r="H17" s="33">
        <v>2</v>
      </c>
      <c r="I17" s="33">
        <v>5</v>
      </c>
      <c r="J17" s="33">
        <v>87</v>
      </c>
      <c r="K17" s="33">
        <v>5</v>
      </c>
      <c r="L17" s="33">
        <v>42</v>
      </c>
      <c r="M17" s="33">
        <v>36</v>
      </c>
      <c r="N17" s="33">
        <v>14</v>
      </c>
      <c r="O17" s="33">
        <v>17</v>
      </c>
      <c r="P17" s="46">
        <f t="shared" ref="P17" si="24">SUM(J17:M17)</f>
        <v>170</v>
      </c>
    </row>
    <row r="18" spans="1:22" ht="12" customHeight="1" x14ac:dyDescent="0.2">
      <c r="A18" s="161"/>
      <c r="B18" s="245"/>
      <c r="C18" s="246"/>
      <c r="D18" s="246"/>
      <c r="E18" s="247"/>
      <c r="F18" s="36">
        <f t="shared" si="6"/>
        <v>0.99999999999999989</v>
      </c>
      <c r="G18" s="29">
        <f t="shared" ref="G18:K18" si="25">IF(G17=0,0,G17/$F17)</f>
        <v>0.96517412935323388</v>
      </c>
      <c r="H18" s="29">
        <f t="shared" si="25"/>
        <v>9.9502487562189053E-3</v>
      </c>
      <c r="I18" s="29">
        <f t="shared" si="25"/>
        <v>2.4875621890547265E-2</v>
      </c>
      <c r="J18" s="29">
        <f t="shared" si="25"/>
        <v>0.43283582089552236</v>
      </c>
      <c r="K18" s="29">
        <f t="shared" si="25"/>
        <v>2.4875621890547265E-2</v>
      </c>
      <c r="L18" s="29">
        <f t="shared" si="4"/>
        <v>0.20895522388059701</v>
      </c>
      <c r="M18" s="29">
        <f t="shared" si="4"/>
        <v>0.17910447761194029</v>
      </c>
      <c r="N18" s="29">
        <f t="shared" si="4"/>
        <v>6.965174129353234E-2</v>
      </c>
      <c r="O18" s="29">
        <f t="shared" si="4"/>
        <v>8.45771144278607E-2</v>
      </c>
    </row>
    <row r="19" spans="1:22" ht="12" customHeight="1" x14ac:dyDescent="0.2">
      <c r="A19" s="156" t="s">
        <v>42</v>
      </c>
      <c r="B19" s="156" t="s">
        <v>41</v>
      </c>
      <c r="C19" s="35"/>
      <c r="D19" s="231" t="s">
        <v>15</v>
      </c>
      <c r="E19" s="34"/>
      <c r="F19" s="33">
        <f>SUM(G19:O19)/2</f>
        <v>239</v>
      </c>
      <c r="G19" s="33">
        <f>SUM(G21,G23,G25,G27,G29,G31,G33,G35,G37,G39,G41,G43,G45,G47,G49,G51,G53,G55,G57,G59,G61,G63,G65,G67)</f>
        <v>210</v>
      </c>
      <c r="H19" s="33">
        <f t="shared" ref="H19:O19" si="26">SUM(H21,H23,H25,H27,H29,H31,H33,H35,H37,H39,H41,H43,H45,H47,H49,H51,H53,H55,H57,H59,H61,H63,H65,H67)</f>
        <v>25</v>
      </c>
      <c r="I19" s="33">
        <f t="shared" si="26"/>
        <v>4</v>
      </c>
      <c r="J19" s="33">
        <f>SUM(J21,J23,J25,J27,J29,J31,J33,J35,J37,J39,J41,J43,J45,J47,J49,J51,J53,J55,J57,J59,J61,J63,J65,J67)</f>
        <v>132</v>
      </c>
      <c r="K19" s="33">
        <f t="shared" si="26"/>
        <v>6</v>
      </c>
      <c r="L19" s="33">
        <f t="shared" si="26"/>
        <v>40</v>
      </c>
      <c r="M19" s="33">
        <f t="shared" si="26"/>
        <v>14</v>
      </c>
      <c r="N19" s="33">
        <f t="shared" si="26"/>
        <v>37</v>
      </c>
      <c r="O19" s="33">
        <f t="shared" si="26"/>
        <v>10</v>
      </c>
      <c r="P19" s="46">
        <f t="shared" ref="P19" si="27">SUM(J19:M19)</f>
        <v>192</v>
      </c>
      <c r="Q19" s="46"/>
    </row>
    <row r="20" spans="1:22" ht="12" customHeight="1" x14ac:dyDescent="0.2">
      <c r="A20" s="157"/>
      <c r="B20" s="157"/>
      <c r="C20" s="32"/>
      <c r="D20" s="232"/>
      <c r="E20" s="31"/>
      <c r="F20" s="36">
        <f>SUM(G20:O20)/2</f>
        <v>0.99999999999999989</v>
      </c>
      <c r="G20" s="29">
        <f>IF(G19=0,0,G19/$F19)</f>
        <v>0.87866108786610875</v>
      </c>
      <c r="H20" s="29">
        <f t="shared" ref="H20" si="28">IF(H19=0,0,H19/$F19)</f>
        <v>0.10460251046025104</v>
      </c>
      <c r="I20" s="29">
        <f t="shared" ref="I20" si="29">IF(I19=0,0,I19/$F19)</f>
        <v>1.6736401673640166E-2</v>
      </c>
      <c r="J20" s="29">
        <f t="shared" ref="J20" si="30">IF(J19=0,0,J19/$F19)</f>
        <v>0.55230125523012552</v>
      </c>
      <c r="K20" s="29">
        <f t="shared" ref="K20:L20" si="31">IF(K19=0,0,K19/$F19)</f>
        <v>2.5104602510460251E-2</v>
      </c>
      <c r="L20" s="29">
        <f t="shared" si="31"/>
        <v>0.16736401673640167</v>
      </c>
      <c r="M20" s="29">
        <f t="shared" ref="M20" si="32">IF(M19=0,0,M19/$F19)</f>
        <v>5.8577405857740586E-2</v>
      </c>
      <c r="N20" s="29">
        <f t="shared" ref="N20" si="33">IF(N19=0,0,N19/$F19)</f>
        <v>0.15481171548117154</v>
      </c>
      <c r="O20" s="29">
        <f t="shared" ref="O20" si="34">IF(O19=0,0,O19/$F19)</f>
        <v>4.1841004184100417E-2</v>
      </c>
      <c r="Q20" s="46"/>
      <c r="R20" s="46"/>
      <c r="S20" s="46"/>
      <c r="T20" s="46"/>
      <c r="U20" s="46"/>
      <c r="V20" s="46"/>
    </row>
    <row r="21" spans="1:22" ht="12" customHeight="1" x14ac:dyDescent="0.2">
      <c r="A21" s="157"/>
      <c r="B21" s="157"/>
      <c r="C21" s="35"/>
      <c r="D21" s="231" t="s">
        <v>354</v>
      </c>
      <c r="E21" s="34"/>
      <c r="F21" s="33">
        <f t="shared" ref="F21:F68" si="35">SUM(G21:O21)/2</f>
        <v>32</v>
      </c>
      <c r="G21" s="33">
        <v>27</v>
      </c>
      <c r="H21" s="33">
        <v>5</v>
      </c>
      <c r="I21" s="33">
        <v>0</v>
      </c>
      <c r="J21" s="33">
        <v>16</v>
      </c>
      <c r="K21" s="33">
        <v>1</v>
      </c>
      <c r="L21" s="33">
        <v>2</v>
      </c>
      <c r="M21" s="33">
        <v>4</v>
      </c>
      <c r="N21" s="33">
        <v>8</v>
      </c>
      <c r="O21" s="33">
        <v>1</v>
      </c>
      <c r="P21" s="46">
        <f t="shared" ref="P21" si="36">SUM(J21:M21)</f>
        <v>23</v>
      </c>
    </row>
    <row r="22" spans="1:22" ht="12" customHeight="1" x14ac:dyDescent="0.2">
      <c r="A22" s="157"/>
      <c r="B22" s="157"/>
      <c r="C22" s="32"/>
      <c r="D22" s="232"/>
      <c r="E22" s="31"/>
      <c r="F22" s="36">
        <f t="shared" si="35"/>
        <v>1</v>
      </c>
      <c r="G22" s="29">
        <f t="shared" ref="G22" si="37">IF(G21=0,0,G21/$F21)</f>
        <v>0.84375</v>
      </c>
      <c r="H22" s="29">
        <f t="shared" ref="H22" si="38">IF(H21=0,0,H21/$F21)</f>
        <v>0.15625</v>
      </c>
      <c r="I22" s="29">
        <f t="shared" ref="I22" si="39">IF(I21=0,0,I21/$F21)</f>
        <v>0</v>
      </c>
      <c r="J22" s="29">
        <f t="shared" ref="J22" si="40">IF(J21=0,0,J21/$F21)</f>
        <v>0.5</v>
      </c>
      <c r="K22" s="29">
        <f t="shared" ref="K22:L22" si="41">IF(K21=0,0,K21/$F21)</f>
        <v>3.125E-2</v>
      </c>
      <c r="L22" s="29">
        <f t="shared" si="41"/>
        <v>6.25E-2</v>
      </c>
      <c r="M22" s="29">
        <f t="shared" ref="M22" si="42">IF(M21=0,0,M21/$F21)</f>
        <v>0.125</v>
      </c>
      <c r="N22" s="29">
        <f t="shared" ref="N22" si="43">IF(N21=0,0,N21/$F21)</f>
        <v>0.25</v>
      </c>
      <c r="O22" s="29">
        <f t="shared" ref="O22" si="44">IF(O21=0,0,O21/$F21)</f>
        <v>3.125E-2</v>
      </c>
    </row>
    <row r="23" spans="1:22" ht="12" customHeight="1" x14ac:dyDescent="0.2">
      <c r="A23" s="157"/>
      <c r="B23" s="157"/>
      <c r="C23" s="35"/>
      <c r="D23" s="231" t="s">
        <v>355</v>
      </c>
      <c r="E23" s="34"/>
      <c r="F23" s="33">
        <f t="shared" si="35"/>
        <v>4</v>
      </c>
      <c r="G23" s="33">
        <v>4</v>
      </c>
      <c r="H23" s="33">
        <v>0</v>
      </c>
      <c r="I23" s="33">
        <v>0</v>
      </c>
      <c r="J23" s="33">
        <v>3</v>
      </c>
      <c r="K23" s="33">
        <v>0</v>
      </c>
      <c r="L23" s="33">
        <v>1</v>
      </c>
      <c r="M23" s="33">
        <v>0</v>
      </c>
      <c r="N23" s="33">
        <v>0</v>
      </c>
      <c r="O23" s="33">
        <v>0</v>
      </c>
      <c r="P23" s="46">
        <f t="shared" ref="P23" si="45">SUM(J23:M23)</f>
        <v>4</v>
      </c>
    </row>
    <row r="24" spans="1:22" ht="12" customHeight="1" x14ac:dyDescent="0.2">
      <c r="A24" s="157"/>
      <c r="B24" s="157"/>
      <c r="C24" s="32"/>
      <c r="D24" s="232"/>
      <c r="E24" s="31"/>
      <c r="F24" s="36">
        <f t="shared" si="35"/>
        <v>1</v>
      </c>
      <c r="G24" s="29">
        <f t="shared" ref="G24" si="46">IF(G23=0,0,G23/$F23)</f>
        <v>1</v>
      </c>
      <c r="H24" s="29">
        <f t="shared" ref="H24" si="47">IF(H23=0,0,H23/$F23)</f>
        <v>0</v>
      </c>
      <c r="I24" s="29">
        <f t="shared" ref="I24" si="48">IF(I23=0,0,I23/$F23)</f>
        <v>0</v>
      </c>
      <c r="J24" s="29">
        <f t="shared" ref="J24" si="49">IF(J23=0,0,J23/$F23)</f>
        <v>0.75</v>
      </c>
      <c r="K24" s="29">
        <f t="shared" ref="K24:L24" si="50">IF(K23=0,0,K23/$F23)</f>
        <v>0</v>
      </c>
      <c r="L24" s="29">
        <f t="shared" si="50"/>
        <v>0.25</v>
      </c>
      <c r="M24" s="29">
        <f t="shared" ref="M24" si="51">IF(M23=0,0,M23/$F23)</f>
        <v>0</v>
      </c>
      <c r="N24" s="29">
        <f t="shared" ref="N24" si="52">IF(N23=0,0,N23/$F23)</f>
        <v>0</v>
      </c>
      <c r="O24" s="29">
        <f t="shared" ref="O24" si="53">IF(O23=0,0,O23/$F23)</f>
        <v>0</v>
      </c>
    </row>
    <row r="25" spans="1:22" ht="12" customHeight="1" x14ac:dyDescent="0.2">
      <c r="A25" s="157"/>
      <c r="B25" s="157"/>
      <c r="C25" s="35"/>
      <c r="D25" s="231" t="s">
        <v>356</v>
      </c>
      <c r="E25" s="34"/>
      <c r="F25" s="33">
        <f t="shared" si="35"/>
        <v>11</v>
      </c>
      <c r="G25" s="33">
        <v>9</v>
      </c>
      <c r="H25" s="33">
        <v>2</v>
      </c>
      <c r="I25" s="33">
        <v>0</v>
      </c>
      <c r="J25" s="33">
        <v>6</v>
      </c>
      <c r="K25" s="33">
        <v>1</v>
      </c>
      <c r="L25" s="33">
        <v>0</v>
      </c>
      <c r="M25" s="33">
        <v>0</v>
      </c>
      <c r="N25" s="33">
        <v>3</v>
      </c>
      <c r="O25" s="33">
        <v>1</v>
      </c>
      <c r="P25" s="46">
        <f t="shared" ref="P25" si="54">SUM(J25:M25)</f>
        <v>7</v>
      </c>
    </row>
    <row r="26" spans="1:22" ht="12" customHeight="1" x14ac:dyDescent="0.2">
      <c r="A26" s="157"/>
      <c r="B26" s="157"/>
      <c r="C26" s="32"/>
      <c r="D26" s="232"/>
      <c r="E26" s="31"/>
      <c r="F26" s="36">
        <f t="shared" si="35"/>
        <v>0.99999999999999989</v>
      </c>
      <c r="G26" s="29">
        <f t="shared" ref="G26" si="55">IF(G25=0,0,G25/$F25)</f>
        <v>0.81818181818181823</v>
      </c>
      <c r="H26" s="29">
        <f t="shared" ref="H26" si="56">IF(H25=0,0,H25/$F25)</f>
        <v>0.18181818181818182</v>
      </c>
      <c r="I26" s="29">
        <f t="shared" ref="I26" si="57">IF(I25=0,0,I25/$F25)</f>
        <v>0</v>
      </c>
      <c r="J26" s="29">
        <f t="shared" ref="J26" si="58">IF(J25=0,0,J25/$F25)</f>
        <v>0.54545454545454541</v>
      </c>
      <c r="K26" s="29">
        <f t="shared" ref="K26:L26" si="59">IF(K25=0,0,K25/$F25)</f>
        <v>9.0909090909090912E-2</v>
      </c>
      <c r="L26" s="29">
        <f t="shared" si="59"/>
        <v>0</v>
      </c>
      <c r="M26" s="29">
        <f t="shared" ref="M26" si="60">IF(M25=0,0,M25/$F25)</f>
        <v>0</v>
      </c>
      <c r="N26" s="29">
        <f t="shared" ref="N26" si="61">IF(N25=0,0,N25/$F25)</f>
        <v>0.27272727272727271</v>
      </c>
      <c r="O26" s="29">
        <f t="shared" ref="O26" si="62">IF(O25=0,0,O25/$F25)</f>
        <v>9.0909090909090912E-2</v>
      </c>
    </row>
    <row r="27" spans="1:22" ht="12" customHeight="1" x14ac:dyDescent="0.2">
      <c r="A27" s="157"/>
      <c r="B27" s="157"/>
      <c r="C27" s="35"/>
      <c r="D27" s="231" t="s">
        <v>357</v>
      </c>
      <c r="E27" s="34"/>
      <c r="F27" s="33">
        <f t="shared" si="35"/>
        <v>2</v>
      </c>
      <c r="G27" s="33">
        <v>2</v>
      </c>
      <c r="H27" s="33">
        <v>0</v>
      </c>
      <c r="I27" s="33">
        <v>0</v>
      </c>
      <c r="J27" s="33">
        <v>2</v>
      </c>
      <c r="K27" s="33">
        <v>0</v>
      </c>
      <c r="L27" s="33">
        <v>0</v>
      </c>
      <c r="M27" s="33">
        <v>0</v>
      </c>
      <c r="N27" s="33">
        <v>0</v>
      </c>
      <c r="O27" s="33">
        <v>0</v>
      </c>
      <c r="P27" s="46">
        <f t="shared" ref="P27" si="63">SUM(J27:M27)</f>
        <v>2</v>
      </c>
    </row>
    <row r="28" spans="1:22" ht="12" customHeight="1" x14ac:dyDescent="0.2">
      <c r="A28" s="157"/>
      <c r="B28" s="157"/>
      <c r="C28" s="32"/>
      <c r="D28" s="232"/>
      <c r="E28" s="31"/>
      <c r="F28" s="36">
        <f t="shared" si="35"/>
        <v>1</v>
      </c>
      <c r="G28" s="29">
        <f t="shared" ref="G28" si="64">IF(G27=0,0,G27/$F27)</f>
        <v>1</v>
      </c>
      <c r="H28" s="29">
        <f t="shared" ref="H28" si="65">IF(H27=0,0,H27/$F27)</f>
        <v>0</v>
      </c>
      <c r="I28" s="29">
        <f t="shared" ref="I28" si="66">IF(I27=0,0,I27/$F27)</f>
        <v>0</v>
      </c>
      <c r="J28" s="29">
        <f t="shared" ref="J28" si="67">IF(J27=0,0,J27/$F27)</f>
        <v>1</v>
      </c>
      <c r="K28" s="29">
        <f t="shared" ref="K28:L28" si="68">IF(K27=0,0,K27/$F27)</f>
        <v>0</v>
      </c>
      <c r="L28" s="29">
        <f t="shared" si="68"/>
        <v>0</v>
      </c>
      <c r="M28" s="29">
        <f t="shared" ref="M28" si="69">IF(M27=0,0,M27/$F27)</f>
        <v>0</v>
      </c>
      <c r="N28" s="29">
        <f t="shared" ref="N28" si="70">IF(N27=0,0,N27/$F27)</f>
        <v>0</v>
      </c>
      <c r="O28" s="29">
        <f t="shared" ref="O28" si="71">IF(O27=0,0,O27/$F27)</f>
        <v>0</v>
      </c>
    </row>
    <row r="29" spans="1:22" ht="12" customHeight="1" x14ac:dyDescent="0.2">
      <c r="A29" s="157"/>
      <c r="B29" s="157"/>
      <c r="C29" s="35"/>
      <c r="D29" s="231" t="s">
        <v>358</v>
      </c>
      <c r="E29" s="34"/>
      <c r="F29" s="33">
        <f t="shared" si="35"/>
        <v>6</v>
      </c>
      <c r="G29" s="33">
        <v>5</v>
      </c>
      <c r="H29" s="33">
        <v>1</v>
      </c>
      <c r="I29" s="33">
        <v>0</v>
      </c>
      <c r="J29" s="33">
        <v>2</v>
      </c>
      <c r="K29" s="33">
        <v>0</v>
      </c>
      <c r="L29" s="33">
        <v>3</v>
      </c>
      <c r="M29" s="33">
        <v>0</v>
      </c>
      <c r="N29" s="33">
        <v>1</v>
      </c>
      <c r="O29" s="33">
        <v>0</v>
      </c>
      <c r="P29" s="46">
        <f t="shared" ref="P29" si="72">SUM(J29:M29)</f>
        <v>5</v>
      </c>
    </row>
    <row r="30" spans="1:22" ht="12" customHeight="1" x14ac:dyDescent="0.2">
      <c r="A30" s="157"/>
      <c r="B30" s="157"/>
      <c r="C30" s="32"/>
      <c r="D30" s="232"/>
      <c r="E30" s="31"/>
      <c r="F30" s="36">
        <f t="shared" si="35"/>
        <v>1</v>
      </c>
      <c r="G30" s="29">
        <f t="shared" ref="G30" si="73">IF(G29=0,0,G29/$F29)</f>
        <v>0.83333333333333337</v>
      </c>
      <c r="H30" s="29">
        <f t="shared" ref="H30" si="74">IF(H29=0,0,H29/$F29)</f>
        <v>0.16666666666666666</v>
      </c>
      <c r="I30" s="29">
        <f t="shared" ref="I30" si="75">IF(I29=0,0,I29/$F29)</f>
        <v>0</v>
      </c>
      <c r="J30" s="29">
        <f t="shared" ref="J30" si="76">IF(J29=0,0,J29/$F29)</f>
        <v>0.33333333333333331</v>
      </c>
      <c r="K30" s="29">
        <f t="shared" ref="K30:L30" si="77">IF(K29=0,0,K29/$F29)</f>
        <v>0</v>
      </c>
      <c r="L30" s="29">
        <f t="shared" si="77"/>
        <v>0.5</v>
      </c>
      <c r="M30" s="29">
        <f t="shared" ref="M30" si="78">IF(M29=0,0,M29/$F29)</f>
        <v>0</v>
      </c>
      <c r="N30" s="29">
        <f t="shared" ref="N30" si="79">IF(N29=0,0,N29/$F29)</f>
        <v>0.16666666666666666</v>
      </c>
      <c r="O30" s="29">
        <f t="shared" ref="O30" si="80">IF(O29=0,0,O29/$F29)</f>
        <v>0</v>
      </c>
    </row>
    <row r="31" spans="1:22" ht="12" customHeight="1" x14ac:dyDescent="0.2">
      <c r="A31" s="157"/>
      <c r="B31" s="157"/>
      <c r="C31" s="35"/>
      <c r="D31" s="231" t="s">
        <v>359</v>
      </c>
      <c r="E31" s="34"/>
      <c r="F31" s="33">
        <f t="shared" si="35"/>
        <v>1</v>
      </c>
      <c r="G31" s="33">
        <v>1</v>
      </c>
      <c r="H31" s="33">
        <v>0</v>
      </c>
      <c r="I31" s="33">
        <v>0</v>
      </c>
      <c r="J31" s="33">
        <v>0</v>
      </c>
      <c r="K31" s="33">
        <v>0</v>
      </c>
      <c r="L31" s="33">
        <v>1</v>
      </c>
      <c r="M31" s="33">
        <v>0</v>
      </c>
      <c r="N31" s="33">
        <v>0</v>
      </c>
      <c r="O31" s="33">
        <v>0</v>
      </c>
      <c r="P31" s="46">
        <f t="shared" ref="P31" si="81">SUM(J31:M31)</f>
        <v>1</v>
      </c>
    </row>
    <row r="32" spans="1:22" ht="12" customHeight="1" x14ac:dyDescent="0.2">
      <c r="A32" s="157"/>
      <c r="B32" s="157"/>
      <c r="C32" s="32"/>
      <c r="D32" s="232"/>
      <c r="E32" s="31"/>
      <c r="F32" s="36">
        <f t="shared" si="35"/>
        <v>1</v>
      </c>
      <c r="G32" s="29">
        <f t="shared" ref="G32" si="82">IF(G31=0,0,G31/$F31)</f>
        <v>1</v>
      </c>
      <c r="H32" s="29">
        <f t="shared" ref="H32" si="83">IF(H31=0,0,H31/$F31)</f>
        <v>0</v>
      </c>
      <c r="I32" s="29">
        <f t="shared" ref="I32" si="84">IF(I31=0,0,I31/$F31)</f>
        <v>0</v>
      </c>
      <c r="J32" s="29">
        <f t="shared" ref="J32" si="85">IF(J31=0,0,J31/$F31)</f>
        <v>0</v>
      </c>
      <c r="K32" s="29">
        <f t="shared" ref="K32:L32" si="86">IF(K31=0,0,K31/$F31)</f>
        <v>0</v>
      </c>
      <c r="L32" s="29">
        <f t="shared" si="86"/>
        <v>1</v>
      </c>
      <c r="M32" s="29">
        <f t="shared" ref="M32" si="87">IF(M31=0,0,M31/$F31)</f>
        <v>0</v>
      </c>
      <c r="N32" s="29">
        <f t="shared" ref="N32" si="88">IF(N31=0,0,N31/$F31)</f>
        <v>0</v>
      </c>
      <c r="O32" s="29">
        <f t="shared" ref="O32" si="89">IF(O31=0,0,O31/$F31)</f>
        <v>0</v>
      </c>
    </row>
    <row r="33" spans="1:16" ht="12" customHeight="1" x14ac:dyDescent="0.2">
      <c r="A33" s="157"/>
      <c r="B33" s="157"/>
      <c r="C33" s="35"/>
      <c r="D33" s="231" t="s">
        <v>360</v>
      </c>
      <c r="E33" s="34"/>
      <c r="F33" s="33">
        <f t="shared" si="35"/>
        <v>8</v>
      </c>
      <c r="G33" s="33">
        <v>7</v>
      </c>
      <c r="H33" s="33">
        <v>1</v>
      </c>
      <c r="I33" s="33">
        <v>0</v>
      </c>
      <c r="J33" s="33">
        <v>2</v>
      </c>
      <c r="K33" s="33">
        <v>0</v>
      </c>
      <c r="L33" s="33">
        <v>2</v>
      </c>
      <c r="M33" s="33">
        <v>0</v>
      </c>
      <c r="N33" s="33">
        <v>3</v>
      </c>
      <c r="O33" s="33">
        <v>1</v>
      </c>
      <c r="P33" s="46">
        <f t="shared" ref="P33" si="90">SUM(J33:M33)</f>
        <v>4</v>
      </c>
    </row>
    <row r="34" spans="1:16" ht="12" customHeight="1" x14ac:dyDescent="0.2">
      <c r="A34" s="157"/>
      <c r="B34" s="157"/>
      <c r="C34" s="32"/>
      <c r="D34" s="232"/>
      <c r="E34" s="31"/>
      <c r="F34" s="36">
        <f t="shared" si="35"/>
        <v>1</v>
      </c>
      <c r="G34" s="29">
        <f t="shared" ref="G34" si="91">IF(G33=0,0,G33/$F33)</f>
        <v>0.875</v>
      </c>
      <c r="H34" s="29">
        <f t="shared" ref="H34" si="92">IF(H33=0,0,H33/$F33)</f>
        <v>0.125</v>
      </c>
      <c r="I34" s="29">
        <f t="shared" ref="I34" si="93">IF(I33=0,0,I33/$F33)</f>
        <v>0</v>
      </c>
      <c r="J34" s="29">
        <f t="shared" ref="J34" si="94">IF(J33=0,0,J33/$F33)</f>
        <v>0.25</v>
      </c>
      <c r="K34" s="29">
        <f t="shared" ref="K34:L34" si="95">IF(K33=0,0,K33/$F33)</f>
        <v>0</v>
      </c>
      <c r="L34" s="29">
        <f t="shared" si="95"/>
        <v>0.25</v>
      </c>
      <c r="M34" s="29">
        <f t="shared" ref="M34" si="96">IF(M33=0,0,M33/$F33)</f>
        <v>0</v>
      </c>
      <c r="N34" s="29">
        <f t="shared" ref="N34" si="97">IF(N33=0,0,N33/$F33)</f>
        <v>0.375</v>
      </c>
      <c r="O34" s="29">
        <f t="shared" ref="O34" si="98">IF(O33=0,0,O33/$F33)</f>
        <v>0.125</v>
      </c>
    </row>
    <row r="35" spans="1:16" ht="12" customHeight="1" x14ac:dyDescent="0.2">
      <c r="A35" s="157"/>
      <c r="B35" s="157"/>
      <c r="C35" s="35"/>
      <c r="D35" s="231" t="s">
        <v>361</v>
      </c>
      <c r="E35" s="34"/>
      <c r="F35" s="33">
        <f t="shared" si="35"/>
        <v>7</v>
      </c>
      <c r="G35" s="33">
        <v>7</v>
      </c>
      <c r="H35" s="33">
        <v>0</v>
      </c>
      <c r="I35" s="33">
        <v>0</v>
      </c>
      <c r="J35" s="33">
        <v>6</v>
      </c>
      <c r="K35" s="33">
        <v>0</v>
      </c>
      <c r="L35" s="33">
        <v>1</v>
      </c>
      <c r="M35" s="33">
        <v>0</v>
      </c>
      <c r="N35" s="33">
        <v>0</v>
      </c>
      <c r="O35" s="33">
        <v>0</v>
      </c>
      <c r="P35" s="46">
        <f t="shared" ref="P35" si="99">SUM(J35:M35)</f>
        <v>7</v>
      </c>
    </row>
    <row r="36" spans="1:16" ht="12" customHeight="1" x14ac:dyDescent="0.2">
      <c r="A36" s="157"/>
      <c r="B36" s="157"/>
      <c r="C36" s="32"/>
      <c r="D36" s="232"/>
      <c r="E36" s="31"/>
      <c r="F36" s="36">
        <f t="shared" si="35"/>
        <v>1</v>
      </c>
      <c r="G36" s="29">
        <f t="shared" ref="G36" si="100">IF(G35=0,0,G35/$F35)</f>
        <v>1</v>
      </c>
      <c r="H36" s="29">
        <f t="shared" ref="H36" si="101">IF(H35=0,0,H35/$F35)</f>
        <v>0</v>
      </c>
      <c r="I36" s="29">
        <f t="shared" ref="I36" si="102">IF(I35=0,0,I35/$F35)</f>
        <v>0</v>
      </c>
      <c r="J36" s="29">
        <f t="shared" ref="J36" si="103">IF(J35=0,0,J35/$F35)</f>
        <v>0.8571428571428571</v>
      </c>
      <c r="K36" s="29">
        <f t="shared" ref="K36:L36" si="104">IF(K35=0,0,K35/$F35)</f>
        <v>0</v>
      </c>
      <c r="L36" s="29">
        <f t="shared" si="104"/>
        <v>0.14285714285714285</v>
      </c>
      <c r="M36" s="29">
        <f t="shared" ref="M36" si="105">IF(M35=0,0,M35/$F35)</f>
        <v>0</v>
      </c>
      <c r="N36" s="29">
        <f t="shared" ref="N36" si="106">IF(N35=0,0,N35/$F35)</f>
        <v>0</v>
      </c>
      <c r="O36" s="29">
        <f t="shared" ref="O36" si="107">IF(O35=0,0,O35/$F35)</f>
        <v>0</v>
      </c>
    </row>
    <row r="37" spans="1:16" ht="12" customHeight="1" x14ac:dyDescent="0.2">
      <c r="A37" s="157"/>
      <c r="B37" s="157"/>
      <c r="C37" s="35"/>
      <c r="D37" s="231" t="s">
        <v>362</v>
      </c>
      <c r="E37" s="34"/>
      <c r="F37" s="33">
        <f t="shared" si="35"/>
        <v>1</v>
      </c>
      <c r="G37" s="33">
        <v>1</v>
      </c>
      <c r="H37" s="33">
        <v>0</v>
      </c>
      <c r="I37" s="33">
        <v>0</v>
      </c>
      <c r="J37" s="33">
        <v>0</v>
      </c>
      <c r="K37" s="33">
        <v>0</v>
      </c>
      <c r="L37" s="33">
        <v>1</v>
      </c>
      <c r="M37" s="33">
        <v>0</v>
      </c>
      <c r="N37" s="33">
        <v>0</v>
      </c>
      <c r="O37" s="33">
        <v>0</v>
      </c>
      <c r="P37" s="46">
        <f t="shared" ref="P37" si="108">SUM(J37:M37)</f>
        <v>1</v>
      </c>
    </row>
    <row r="38" spans="1:16" ht="12" customHeight="1" x14ac:dyDescent="0.2">
      <c r="A38" s="157"/>
      <c r="B38" s="157"/>
      <c r="C38" s="32"/>
      <c r="D38" s="232"/>
      <c r="E38" s="31"/>
      <c r="F38" s="36">
        <f t="shared" si="35"/>
        <v>1</v>
      </c>
      <c r="G38" s="29">
        <f t="shared" ref="G38" si="109">IF(G37=0,0,G37/$F37)</f>
        <v>1</v>
      </c>
      <c r="H38" s="29">
        <f t="shared" ref="H38" si="110">IF(H37=0,0,H37/$F37)</f>
        <v>0</v>
      </c>
      <c r="I38" s="29">
        <f t="shared" ref="I38" si="111">IF(I37=0,0,I37/$F37)</f>
        <v>0</v>
      </c>
      <c r="J38" s="29">
        <f t="shared" ref="J38" si="112">IF(J37=0,0,J37/$F37)</f>
        <v>0</v>
      </c>
      <c r="K38" s="29">
        <f t="shared" ref="K38:L38" si="113">IF(K37=0,0,K37/$F37)</f>
        <v>0</v>
      </c>
      <c r="L38" s="29">
        <f t="shared" si="113"/>
        <v>1</v>
      </c>
      <c r="M38" s="29">
        <f t="shared" ref="M38" si="114">IF(M37=0,0,M37/$F37)</f>
        <v>0</v>
      </c>
      <c r="N38" s="29">
        <f t="shared" ref="N38" si="115">IF(N37=0,0,N37/$F37)</f>
        <v>0</v>
      </c>
      <c r="O38" s="29">
        <f t="shared" ref="O38" si="116">IF(O37=0,0,O37/$F37)</f>
        <v>0</v>
      </c>
    </row>
    <row r="39" spans="1:16" ht="12" customHeight="1" x14ac:dyDescent="0.2">
      <c r="A39" s="157"/>
      <c r="B39" s="157"/>
      <c r="C39" s="35"/>
      <c r="D39" s="231" t="s">
        <v>363</v>
      </c>
      <c r="E39" s="34"/>
      <c r="F39" s="33">
        <f t="shared" si="35"/>
        <v>9</v>
      </c>
      <c r="G39" s="33">
        <v>7</v>
      </c>
      <c r="H39" s="33">
        <v>0</v>
      </c>
      <c r="I39" s="33">
        <v>2</v>
      </c>
      <c r="J39" s="33">
        <v>4</v>
      </c>
      <c r="K39" s="33">
        <v>0</v>
      </c>
      <c r="L39" s="33">
        <v>3</v>
      </c>
      <c r="M39" s="33">
        <v>0</v>
      </c>
      <c r="N39" s="33">
        <v>0</v>
      </c>
      <c r="O39" s="33">
        <v>2</v>
      </c>
      <c r="P39" s="46">
        <f t="shared" ref="P39" si="117">SUM(J39:M39)</f>
        <v>7</v>
      </c>
    </row>
    <row r="40" spans="1:16" ht="12" customHeight="1" x14ac:dyDescent="0.2">
      <c r="A40" s="157"/>
      <c r="B40" s="157"/>
      <c r="C40" s="32"/>
      <c r="D40" s="232"/>
      <c r="E40" s="31"/>
      <c r="F40" s="36">
        <f t="shared" si="35"/>
        <v>1</v>
      </c>
      <c r="G40" s="29">
        <f t="shared" ref="G40" si="118">IF(G39=0,0,G39/$F39)</f>
        <v>0.77777777777777779</v>
      </c>
      <c r="H40" s="29">
        <f t="shared" ref="H40" si="119">IF(H39=0,0,H39/$F39)</f>
        <v>0</v>
      </c>
      <c r="I40" s="29">
        <f t="shared" ref="I40" si="120">IF(I39=0,0,I39/$F39)</f>
        <v>0.22222222222222221</v>
      </c>
      <c r="J40" s="29">
        <f t="shared" ref="J40" si="121">IF(J39=0,0,J39/$F39)</f>
        <v>0.44444444444444442</v>
      </c>
      <c r="K40" s="29">
        <f t="shared" ref="K40:L40" si="122">IF(K39=0,0,K39/$F39)</f>
        <v>0</v>
      </c>
      <c r="L40" s="29">
        <f t="shared" si="122"/>
        <v>0.33333333333333331</v>
      </c>
      <c r="M40" s="29">
        <f t="shared" ref="M40" si="123">IF(M39=0,0,M39/$F39)</f>
        <v>0</v>
      </c>
      <c r="N40" s="29">
        <f t="shared" ref="N40" si="124">IF(N39=0,0,N39/$F39)</f>
        <v>0</v>
      </c>
      <c r="O40" s="29">
        <f t="shared" ref="O40" si="125">IF(O39=0,0,O39/$F39)</f>
        <v>0.22222222222222221</v>
      </c>
    </row>
    <row r="41" spans="1:16" ht="12" customHeight="1" x14ac:dyDescent="0.2">
      <c r="A41" s="157"/>
      <c r="B41" s="157"/>
      <c r="C41" s="35"/>
      <c r="D41" s="231" t="s">
        <v>364</v>
      </c>
      <c r="E41" s="34"/>
      <c r="F41" s="33">
        <f t="shared" si="35"/>
        <v>1</v>
      </c>
      <c r="G41" s="33">
        <v>1</v>
      </c>
      <c r="H41" s="33">
        <v>0</v>
      </c>
      <c r="I41" s="33">
        <v>0</v>
      </c>
      <c r="J41" s="33">
        <v>1</v>
      </c>
      <c r="K41" s="33">
        <v>0</v>
      </c>
      <c r="L41" s="33">
        <v>0</v>
      </c>
      <c r="M41" s="33">
        <v>0</v>
      </c>
      <c r="N41" s="33">
        <v>0</v>
      </c>
      <c r="O41" s="33">
        <v>0</v>
      </c>
      <c r="P41" s="46">
        <f t="shared" ref="P41" si="126">SUM(J41:M41)</f>
        <v>1</v>
      </c>
    </row>
    <row r="42" spans="1:16" ht="12" customHeight="1" x14ac:dyDescent="0.2">
      <c r="A42" s="157"/>
      <c r="B42" s="157"/>
      <c r="C42" s="32"/>
      <c r="D42" s="232"/>
      <c r="E42" s="31"/>
      <c r="F42" s="36">
        <f t="shared" si="35"/>
        <v>1</v>
      </c>
      <c r="G42" s="29">
        <f t="shared" ref="G42" si="127">IF(G41=0,0,G41/$F41)</f>
        <v>1</v>
      </c>
      <c r="H42" s="29">
        <f t="shared" ref="H42" si="128">IF(H41=0,0,H41/$F41)</f>
        <v>0</v>
      </c>
      <c r="I42" s="29">
        <f t="shared" ref="I42" si="129">IF(I41=0,0,I41/$F41)</f>
        <v>0</v>
      </c>
      <c r="J42" s="29">
        <f t="shared" ref="J42" si="130">IF(J41=0,0,J41/$F41)</f>
        <v>1</v>
      </c>
      <c r="K42" s="29">
        <f t="shared" ref="K42:L42" si="131">IF(K41=0,0,K41/$F41)</f>
        <v>0</v>
      </c>
      <c r="L42" s="29">
        <f t="shared" si="131"/>
        <v>0</v>
      </c>
      <c r="M42" s="29">
        <f t="shared" ref="M42" si="132">IF(M41=0,0,M41/$F41)</f>
        <v>0</v>
      </c>
      <c r="N42" s="29">
        <f t="shared" ref="N42" si="133">IF(N41=0,0,N41/$F41)</f>
        <v>0</v>
      </c>
      <c r="O42" s="29">
        <f t="shared" ref="O42" si="134">IF(O41=0,0,O41/$F41)</f>
        <v>0</v>
      </c>
    </row>
    <row r="43" spans="1:16" ht="12" customHeight="1" x14ac:dyDescent="0.2">
      <c r="A43" s="157"/>
      <c r="B43" s="157"/>
      <c r="C43" s="35"/>
      <c r="D43" s="231" t="s">
        <v>365</v>
      </c>
      <c r="E43" s="34"/>
      <c r="F43" s="33">
        <f t="shared" si="35"/>
        <v>2</v>
      </c>
      <c r="G43" s="33">
        <v>2</v>
      </c>
      <c r="H43" s="33">
        <v>0</v>
      </c>
      <c r="I43" s="33">
        <v>0</v>
      </c>
      <c r="J43" s="33">
        <v>0</v>
      </c>
      <c r="K43" s="33">
        <v>0</v>
      </c>
      <c r="L43" s="33">
        <v>2</v>
      </c>
      <c r="M43" s="33">
        <v>0</v>
      </c>
      <c r="N43" s="33">
        <v>0</v>
      </c>
      <c r="O43" s="33">
        <v>0</v>
      </c>
      <c r="P43" s="46">
        <f t="shared" ref="P43" si="135">SUM(J43:M43)</f>
        <v>2</v>
      </c>
    </row>
    <row r="44" spans="1:16" ht="12" customHeight="1" x14ac:dyDescent="0.2">
      <c r="A44" s="157"/>
      <c r="B44" s="157"/>
      <c r="C44" s="32"/>
      <c r="D44" s="232"/>
      <c r="E44" s="31"/>
      <c r="F44" s="36">
        <f t="shared" si="35"/>
        <v>1</v>
      </c>
      <c r="G44" s="29">
        <f t="shared" ref="G44" si="136">IF(G43=0,0,G43/$F43)</f>
        <v>1</v>
      </c>
      <c r="H44" s="29">
        <f t="shared" ref="H44" si="137">IF(H43=0,0,H43/$F43)</f>
        <v>0</v>
      </c>
      <c r="I44" s="29">
        <f t="shared" ref="I44" si="138">IF(I43=0,0,I43/$F43)</f>
        <v>0</v>
      </c>
      <c r="J44" s="29">
        <f t="shared" ref="J44" si="139">IF(J43=0,0,J43/$F43)</f>
        <v>0</v>
      </c>
      <c r="K44" s="29">
        <f t="shared" ref="K44:L44" si="140">IF(K43=0,0,K43/$F43)</f>
        <v>0</v>
      </c>
      <c r="L44" s="29">
        <f t="shared" si="140"/>
        <v>1</v>
      </c>
      <c r="M44" s="29">
        <f t="shared" ref="M44" si="141">IF(M43=0,0,M43/$F43)</f>
        <v>0</v>
      </c>
      <c r="N44" s="29">
        <f t="shared" ref="N44" si="142">IF(N43=0,0,N43/$F43)</f>
        <v>0</v>
      </c>
      <c r="O44" s="29">
        <f t="shared" ref="O44" si="143">IF(O43=0,0,O43/$F43)</f>
        <v>0</v>
      </c>
    </row>
    <row r="45" spans="1:16" ht="12" customHeight="1" x14ac:dyDescent="0.2">
      <c r="A45" s="157"/>
      <c r="B45" s="157"/>
      <c r="C45" s="35"/>
      <c r="D45" s="231" t="s">
        <v>366</v>
      </c>
      <c r="E45" s="34"/>
      <c r="F45" s="33">
        <f t="shared" si="35"/>
        <v>11</v>
      </c>
      <c r="G45" s="33">
        <v>10</v>
      </c>
      <c r="H45" s="33">
        <v>0</v>
      </c>
      <c r="I45" s="33">
        <v>1</v>
      </c>
      <c r="J45" s="33">
        <v>7</v>
      </c>
      <c r="K45" s="33">
        <v>0</v>
      </c>
      <c r="L45" s="33">
        <v>3</v>
      </c>
      <c r="M45" s="33">
        <v>0</v>
      </c>
      <c r="N45" s="33">
        <v>0</v>
      </c>
      <c r="O45" s="33">
        <v>1</v>
      </c>
      <c r="P45" s="46">
        <f t="shared" ref="P45" si="144">SUM(J45:M45)</f>
        <v>10</v>
      </c>
    </row>
    <row r="46" spans="1:16" ht="12" customHeight="1" x14ac:dyDescent="0.2">
      <c r="A46" s="157"/>
      <c r="B46" s="157"/>
      <c r="C46" s="32"/>
      <c r="D46" s="232"/>
      <c r="E46" s="31"/>
      <c r="F46" s="36">
        <f t="shared" si="35"/>
        <v>0.99999999999999989</v>
      </c>
      <c r="G46" s="29">
        <f t="shared" ref="G46" si="145">IF(G45=0,0,G45/$F45)</f>
        <v>0.90909090909090906</v>
      </c>
      <c r="H46" s="29">
        <f t="shared" ref="H46" si="146">IF(H45=0,0,H45/$F45)</f>
        <v>0</v>
      </c>
      <c r="I46" s="29">
        <f t="shared" ref="I46" si="147">IF(I45=0,0,I45/$F45)</f>
        <v>9.0909090909090912E-2</v>
      </c>
      <c r="J46" s="29">
        <f t="shared" ref="J46" si="148">IF(J45=0,0,J45/$F45)</f>
        <v>0.63636363636363635</v>
      </c>
      <c r="K46" s="29">
        <f t="shared" ref="K46:L46" si="149">IF(K45=0,0,K45/$F45)</f>
        <v>0</v>
      </c>
      <c r="L46" s="29">
        <f t="shared" si="149"/>
        <v>0.27272727272727271</v>
      </c>
      <c r="M46" s="29">
        <f t="shared" ref="M46" si="150">IF(M45=0,0,M45/$F45)</f>
        <v>0</v>
      </c>
      <c r="N46" s="29">
        <f t="shared" ref="N46" si="151">IF(N45=0,0,N45/$F45)</f>
        <v>0</v>
      </c>
      <c r="O46" s="29">
        <f t="shared" ref="O46" si="152">IF(O45=0,0,O45/$F45)</f>
        <v>9.0909090909090912E-2</v>
      </c>
    </row>
    <row r="47" spans="1:16" ht="11.25" customHeight="1" x14ac:dyDescent="0.2">
      <c r="A47" s="157"/>
      <c r="B47" s="157"/>
      <c r="C47" s="35"/>
      <c r="D47" s="231" t="s">
        <v>367</v>
      </c>
      <c r="E47" s="34"/>
      <c r="F47" s="33">
        <f t="shared" si="35"/>
        <v>4</v>
      </c>
      <c r="G47" s="33">
        <v>4</v>
      </c>
      <c r="H47" s="33">
        <v>0</v>
      </c>
      <c r="I47" s="33">
        <v>0</v>
      </c>
      <c r="J47" s="33">
        <v>2</v>
      </c>
      <c r="K47" s="33">
        <v>0</v>
      </c>
      <c r="L47" s="33">
        <v>2</v>
      </c>
      <c r="M47" s="33">
        <v>0</v>
      </c>
      <c r="N47" s="33">
        <v>0</v>
      </c>
      <c r="O47" s="33">
        <v>0</v>
      </c>
      <c r="P47" s="46">
        <f t="shared" ref="P47" si="153">SUM(J47:M47)</f>
        <v>4</v>
      </c>
    </row>
    <row r="48" spans="1:16" ht="12" customHeight="1" x14ac:dyDescent="0.2">
      <c r="A48" s="157"/>
      <c r="B48" s="157"/>
      <c r="C48" s="32"/>
      <c r="D48" s="232"/>
      <c r="E48" s="31"/>
      <c r="F48" s="36">
        <f t="shared" si="35"/>
        <v>1</v>
      </c>
      <c r="G48" s="29">
        <f t="shared" ref="G48" si="154">IF(G47=0,0,G47/$F47)</f>
        <v>1</v>
      </c>
      <c r="H48" s="29">
        <f t="shared" ref="H48" si="155">IF(H47=0,0,H47/$F47)</f>
        <v>0</v>
      </c>
      <c r="I48" s="29">
        <f t="shared" ref="I48" si="156">IF(I47=0,0,I47/$F47)</f>
        <v>0</v>
      </c>
      <c r="J48" s="29">
        <f t="shared" ref="J48" si="157">IF(J47=0,0,J47/$F47)</f>
        <v>0.5</v>
      </c>
      <c r="K48" s="29">
        <f t="shared" ref="K48:L48" si="158">IF(K47=0,0,K47/$F47)</f>
        <v>0</v>
      </c>
      <c r="L48" s="29">
        <f t="shared" si="158"/>
        <v>0.5</v>
      </c>
      <c r="M48" s="29">
        <f t="shared" ref="M48" si="159">IF(M47=0,0,M47/$F47)</f>
        <v>0</v>
      </c>
      <c r="N48" s="29">
        <f t="shared" ref="N48" si="160">IF(N47=0,0,N47/$F47)</f>
        <v>0</v>
      </c>
      <c r="O48" s="29">
        <f t="shared" ref="O48" si="161">IF(O47=0,0,O47/$F47)</f>
        <v>0</v>
      </c>
    </row>
    <row r="49" spans="1:16" ht="12" customHeight="1" x14ac:dyDescent="0.2">
      <c r="A49" s="157"/>
      <c r="B49" s="157"/>
      <c r="C49" s="35"/>
      <c r="D49" s="231" t="s">
        <v>368</v>
      </c>
      <c r="E49" s="34"/>
      <c r="F49" s="33">
        <f t="shared" si="35"/>
        <v>5</v>
      </c>
      <c r="G49" s="33">
        <v>4</v>
      </c>
      <c r="H49" s="33">
        <v>1</v>
      </c>
      <c r="I49" s="33">
        <v>0</v>
      </c>
      <c r="J49" s="33">
        <v>2</v>
      </c>
      <c r="K49" s="33">
        <v>0</v>
      </c>
      <c r="L49" s="33">
        <v>0</v>
      </c>
      <c r="M49" s="33">
        <v>1</v>
      </c>
      <c r="N49" s="33">
        <v>2</v>
      </c>
      <c r="O49" s="33">
        <v>0</v>
      </c>
      <c r="P49" s="46">
        <f t="shared" ref="P49" si="162">SUM(J49:M49)</f>
        <v>3</v>
      </c>
    </row>
    <row r="50" spans="1:16" ht="12" customHeight="1" x14ac:dyDescent="0.2">
      <c r="A50" s="157"/>
      <c r="B50" s="157"/>
      <c r="C50" s="32"/>
      <c r="D50" s="232"/>
      <c r="E50" s="31"/>
      <c r="F50" s="36">
        <f t="shared" si="35"/>
        <v>1</v>
      </c>
      <c r="G50" s="29">
        <f t="shared" ref="G50" si="163">IF(G49=0,0,G49/$F49)</f>
        <v>0.8</v>
      </c>
      <c r="H50" s="29">
        <f t="shared" ref="H50" si="164">IF(H49=0,0,H49/$F49)</f>
        <v>0.2</v>
      </c>
      <c r="I50" s="29">
        <f t="shared" ref="I50" si="165">IF(I49=0,0,I49/$F49)</f>
        <v>0</v>
      </c>
      <c r="J50" s="29">
        <f t="shared" ref="J50" si="166">IF(J49=0,0,J49/$F49)</f>
        <v>0.4</v>
      </c>
      <c r="K50" s="29">
        <f t="shared" ref="K50:L50" si="167">IF(K49=0,0,K49/$F49)</f>
        <v>0</v>
      </c>
      <c r="L50" s="29">
        <f t="shared" si="167"/>
        <v>0</v>
      </c>
      <c r="M50" s="29">
        <f t="shared" ref="M50" si="168">IF(M49=0,0,M49/$F49)</f>
        <v>0.2</v>
      </c>
      <c r="N50" s="29">
        <f t="shared" ref="N50" si="169">IF(N49=0,0,N49/$F49)</f>
        <v>0.4</v>
      </c>
      <c r="O50" s="29">
        <f t="shared" ref="O50" si="170">IF(O49=0,0,O49/$F49)</f>
        <v>0</v>
      </c>
    </row>
    <row r="51" spans="1:16" ht="12" customHeight="1" x14ac:dyDescent="0.2">
      <c r="A51" s="157"/>
      <c r="B51" s="157"/>
      <c r="C51" s="35"/>
      <c r="D51" s="231" t="s">
        <v>369</v>
      </c>
      <c r="E51" s="34"/>
      <c r="F51" s="33">
        <f t="shared" si="35"/>
        <v>13</v>
      </c>
      <c r="G51" s="33">
        <v>12</v>
      </c>
      <c r="H51" s="33">
        <v>1</v>
      </c>
      <c r="I51" s="33">
        <v>0</v>
      </c>
      <c r="J51" s="33">
        <v>10</v>
      </c>
      <c r="K51" s="33">
        <v>0</v>
      </c>
      <c r="L51" s="33">
        <v>1</v>
      </c>
      <c r="M51" s="33">
        <v>0</v>
      </c>
      <c r="N51" s="33">
        <v>2</v>
      </c>
      <c r="O51" s="33">
        <v>0</v>
      </c>
      <c r="P51" s="46">
        <f t="shared" ref="P51" si="171">SUM(J51:M51)</f>
        <v>11</v>
      </c>
    </row>
    <row r="52" spans="1:16" ht="12" customHeight="1" x14ac:dyDescent="0.2">
      <c r="A52" s="157"/>
      <c r="B52" s="157"/>
      <c r="C52" s="32"/>
      <c r="D52" s="232"/>
      <c r="E52" s="31"/>
      <c r="F52" s="36">
        <f t="shared" si="35"/>
        <v>1</v>
      </c>
      <c r="G52" s="29">
        <f t="shared" ref="G52" si="172">IF(G51=0,0,G51/$F51)</f>
        <v>0.92307692307692313</v>
      </c>
      <c r="H52" s="29">
        <f t="shared" ref="H52" si="173">IF(H51=0,0,H51/$F51)</f>
        <v>7.6923076923076927E-2</v>
      </c>
      <c r="I52" s="29">
        <f t="shared" ref="I52" si="174">IF(I51=0,0,I51/$F51)</f>
        <v>0</v>
      </c>
      <c r="J52" s="29">
        <f t="shared" ref="J52" si="175">IF(J51=0,0,J51/$F51)</f>
        <v>0.76923076923076927</v>
      </c>
      <c r="K52" s="29">
        <f t="shared" ref="K52:L52" si="176">IF(K51=0,0,K51/$F51)</f>
        <v>0</v>
      </c>
      <c r="L52" s="29">
        <f t="shared" si="176"/>
        <v>7.6923076923076927E-2</v>
      </c>
      <c r="M52" s="29">
        <f t="shared" ref="M52" si="177">IF(M51=0,0,M51/$F51)</f>
        <v>0</v>
      </c>
      <c r="N52" s="29">
        <f t="shared" ref="N52" si="178">IF(N51=0,0,N51/$F51)</f>
        <v>0.15384615384615385</v>
      </c>
      <c r="O52" s="29">
        <f t="shared" ref="O52" si="179">IF(O51=0,0,O51/$F51)</f>
        <v>0</v>
      </c>
    </row>
    <row r="53" spans="1:16" ht="12" customHeight="1" x14ac:dyDescent="0.2">
      <c r="A53" s="157"/>
      <c r="B53" s="157"/>
      <c r="C53" s="35"/>
      <c r="D53" s="231" t="s">
        <v>370</v>
      </c>
      <c r="E53" s="34"/>
      <c r="F53" s="33">
        <f t="shared" si="35"/>
        <v>5</v>
      </c>
      <c r="G53" s="33">
        <v>4</v>
      </c>
      <c r="H53" s="33">
        <v>1</v>
      </c>
      <c r="I53" s="33">
        <v>0</v>
      </c>
      <c r="J53" s="33">
        <v>2</v>
      </c>
      <c r="K53" s="33">
        <v>0</v>
      </c>
      <c r="L53" s="33">
        <v>2</v>
      </c>
      <c r="M53" s="33">
        <v>0</v>
      </c>
      <c r="N53" s="33">
        <v>1</v>
      </c>
      <c r="O53" s="33">
        <v>0</v>
      </c>
      <c r="P53" s="46">
        <f t="shared" ref="P53" si="180">SUM(J53:M53)</f>
        <v>4</v>
      </c>
    </row>
    <row r="54" spans="1:16" ht="12" customHeight="1" x14ac:dyDescent="0.2">
      <c r="A54" s="157"/>
      <c r="B54" s="157"/>
      <c r="C54" s="32"/>
      <c r="D54" s="232"/>
      <c r="E54" s="31"/>
      <c r="F54" s="36">
        <f t="shared" si="35"/>
        <v>0.99999999999999989</v>
      </c>
      <c r="G54" s="29">
        <f t="shared" ref="G54" si="181">IF(G53=0,0,G53/$F53)</f>
        <v>0.8</v>
      </c>
      <c r="H54" s="29">
        <f t="shared" ref="H54" si="182">IF(H53=0,0,H53/$F53)</f>
        <v>0.2</v>
      </c>
      <c r="I54" s="29">
        <f t="shared" ref="I54" si="183">IF(I53=0,0,I53/$F53)</f>
        <v>0</v>
      </c>
      <c r="J54" s="29">
        <f t="shared" ref="J54" si="184">IF(J53=0,0,J53/$F53)</f>
        <v>0.4</v>
      </c>
      <c r="K54" s="29">
        <f t="shared" ref="K54:L54" si="185">IF(K53=0,0,K53/$F53)</f>
        <v>0</v>
      </c>
      <c r="L54" s="29">
        <f t="shared" si="185"/>
        <v>0.4</v>
      </c>
      <c r="M54" s="29">
        <f t="shared" ref="M54" si="186">IF(M53=0,0,M53/$F53)</f>
        <v>0</v>
      </c>
      <c r="N54" s="29">
        <f t="shared" ref="N54" si="187">IF(N53=0,0,N53/$F53)</f>
        <v>0.2</v>
      </c>
      <c r="O54" s="29">
        <f t="shared" ref="O54" si="188">IF(O53=0,0,O53/$F53)</f>
        <v>0</v>
      </c>
    </row>
    <row r="55" spans="1:16" ht="12" customHeight="1" x14ac:dyDescent="0.2">
      <c r="A55" s="157"/>
      <c r="B55" s="157"/>
      <c r="C55" s="35"/>
      <c r="D55" s="231" t="s">
        <v>371</v>
      </c>
      <c r="E55" s="34"/>
      <c r="F55" s="33">
        <f t="shared" si="35"/>
        <v>33</v>
      </c>
      <c r="G55" s="33">
        <v>26</v>
      </c>
      <c r="H55" s="33">
        <v>6</v>
      </c>
      <c r="I55" s="33">
        <v>1</v>
      </c>
      <c r="J55" s="33">
        <v>17</v>
      </c>
      <c r="K55" s="33">
        <v>0</v>
      </c>
      <c r="L55" s="33">
        <v>6</v>
      </c>
      <c r="M55" s="33">
        <v>0</v>
      </c>
      <c r="N55" s="33">
        <v>7</v>
      </c>
      <c r="O55" s="33">
        <v>3</v>
      </c>
      <c r="P55" s="46">
        <f t="shared" ref="P55" si="189">SUM(J55:M55)</f>
        <v>23</v>
      </c>
    </row>
    <row r="56" spans="1:16" ht="12" customHeight="1" x14ac:dyDescent="0.2">
      <c r="A56" s="157"/>
      <c r="B56" s="157"/>
      <c r="C56" s="32"/>
      <c r="D56" s="232"/>
      <c r="E56" s="31"/>
      <c r="F56" s="36">
        <f t="shared" si="35"/>
        <v>1</v>
      </c>
      <c r="G56" s="29">
        <f t="shared" ref="G56" si="190">IF(G55=0,0,G55/$F55)</f>
        <v>0.78787878787878785</v>
      </c>
      <c r="H56" s="29">
        <f t="shared" ref="H56" si="191">IF(H55=0,0,H55/$F55)</f>
        <v>0.18181818181818182</v>
      </c>
      <c r="I56" s="29">
        <f t="shared" ref="I56" si="192">IF(I55=0,0,I55/$F55)</f>
        <v>3.0303030303030304E-2</v>
      </c>
      <c r="J56" s="29">
        <f t="shared" ref="J56" si="193">IF(J55=0,0,J55/$F55)</f>
        <v>0.51515151515151514</v>
      </c>
      <c r="K56" s="29">
        <f t="shared" ref="K56:L56" si="194">IF(K55=0,0,K55/$F55)</f>
        <v>0</v>
      </c>
      <c r="L56" s="29">
        <f t="shared" si="194"/>
        <v>0.18181818181818182</v>
      </c>
      <c r="M56" s="29">
        <f t="shared" ref="M56" si="195">IF(M55=0,0,M55/$F55)</f>
        <v>0</v>
      </c>
      <c r="N56" s="29">
        <f t="shared" ref="N56" si="196">IF(N55=0,0,N55/$F55)</f>
        <v>0.21212121212121213</v>
      </c>
      <c r="O56" s="29">
        <f t="shared" ref="O56" si="197">IF(O55=0,0,O55/$F55)</f>
        <v>9.0909090909090912E-2</v>
      </c>
    </row>
    <row r="57" spans="1:16" ht="12" customHeight="1" x14ac:dyDescent="0.2">
      <c r="A57" s="157"/>
      <c r="B57" s="157"/>
      <c r="C57" s="35"/>
      <c r="D57" s="231" t="s">
        <v>372</v>
      </c>
      <c r="E57" s="34"/>
      <c r="F57" s="33">
        <f t="shared" si="35"/>
        <v>5</v>
      </c>
      <c r="G57" s="33">
        <v>5</v>
      </c>
      <c r="H57" s="33">
        <v>0</v>
      </c>
      <c r="I57" s="33">
        <v>0</v>
      </c>
      <c r="J57" s="33">
        <v>4</v>
      </c>
      <c r="K57" s="33">
        <v>0</v>
      </c>
      <c r="L57" s="33">
        <v>0</v>
      </c>
      <c r="M57" s="33">
        <v>0</v>
      </c>
      <c r="N57" s="33">
        <v>1</v>
      </c>
      <c r="O57" s="33">
        <v>0</v>
      </c>
      <c r="P57" s="46">
        <f t="shared" ref="P57" si="198">SUM(J57:M57)</f>
        <v>4</v>
      </c>
    </row>
    <row r="58" spans="1:16" ht="12" customHeight="1" x14ac:dyDescent="0.2">
      <c r="A58" s="157"/>
      <c r="B58" s="157"/>
      <c r="C58" s="32"/>
      <c r="D58" s="232"/>
      <c r="E58" s="31"/>
      <c r="F58" s="36">
        <f t="shared" si="35"/>
        <v>1</v>
      </c>
      <c r="G58" s="29">
        <f t="shared" ref="G58" si="199">IF(G57=0,0,G57/$F57)</f>
        <v>1</v>
      </c>
      <c r="H58" s="29">
        <f t="shared" ref="H58" si="200">IF(H57=0,0,H57/$F57)</f>
        <v>0</v>
      </c>
      <c r="I58" s="29">
        <f t="shared" ref="I58" si="201">IF(I57=0,0,I57/$F57)</f>
        <v>0</v>
      </c>
      <c r="J58" s="29">
        <f t="shared" ref="J58" si="202">IF(J57=0,0,J57/$F57)</f>
        <v>0.8</v>
      </c>
      <c r="K58" s="29">
        <f t="shared" ref="K58:L58" si="203">IF(K57=0,0,K57/$F57)</f>
        <v>0</v>
      </c>
      <c r="L58" s="29">
        <f t="shared" si="203"/>
        <v>0</v>
      </c>
      <c r="M58" s="29">
        <f t="shared" ref="M58" si="204">IF(M57=0,0,M57/$F57)</f>
        <v>0</v>
      </c>
      <c r="N58" s="29">
        <f t="shared" ref="N58" si="205">IF(N57=0,0,N57/$F57)</f>
        <v>0.2</v>
      </c>
      <c r="O58" s="29">
        <f t="shared" ref="O58" si="206">IF(O57=0,0,O57/$F57)</f>
        <v>0</v>
      </c>
    </row>
    <row r="59" spans="1:16" ht="12.75" customHeight="1" x14ac:dyDescent="0.2">
      <c r="A59" s="157"/>
      <c r="B59" s="157"/>
      <c r="C59" s="35"/>
      <c r="D59" s="231" t="s">
        <v>373</v>
      </c>
      <c r="E59" s="34"/>
      <c r="F59" s="33">
        <f t="shared" si="35"/>
        <v>32</v>
      </c>
      <c r="G59" s="33">
        <v>29</v>
      </c>
      <c r="H59" s="33">
        <v>3</v>
      </c>
      <c r="I59" s="33">
        <v>0</v>
      </c>
      <c r="J59" s="33">
        <v>16</v>
      </c>
      <c r="K59" s="33">
        <v>2</v>
      </c>
      <c r="L59" s="33">
        <v>4</v>
      </c>
      <c r="M59" s="33">
        <v>5</v>
      </c>
      <c r="N59" s="33">
        <v>4</v>
      </c>
      <c r="O59" s="33">
        <v>1</v>
      </c>
      <c r="P59" s="46">
        <f t="shared" ref="P59" si="207">SUM(J59:M59)</f>
        <v>27</v>
      </c>
    </row>
    <row r="60" spans="1:16" ht="12.75" customHeight="1" x14ac:dyDescent="0.2">
      <c r="A60" s="157"/>
      <c r="B60" s="157"/>
      <c r="C60" s="32"/>
      <c r="D60" s="232"/>
      <c r="E60" s="31"/>
      <c r="F60" s="36">
        <f t="shared" si="35"/>
        <v>1</v>
      </c>
      <c r="G60" s="29">
        <f t="shared" ref="G60" si="208">IF(G59=0,0,G59/$F59)</f>
        <v>0.90625</v>
      </c>
      <c r="H60" s="29">
        <f t="shared" ref="H60" si="209">IF(H59=0,0,H59/$F59)</f>
        <v>9.375E-2</v>
      </c>
      <c r="I60" s="29">
        <f t="shared" ref="I60" si="210">IF(I59=0,0,I59/$F59)</f>
        <v>0</v>
      </c>
      <c r="J60" s="29">
        <f t="shared" ref="J60" si="211">IF(J59=0,0,J59/$F59)</f>
        <v>0.5</v>
      </c>
      <c r="K60" s="29">
        <f t="shared" ref="K60:L60" si="212">IF(K59=0,0,K59/$F59)</f>
        <v>6.25E-2</v>
      </c>
      <c r="L60" s="29">
        <f t="shared" si="212"/>
        <v>0.125</v>
      </c>
      <c r="M60" s="29">
        <f t="shared" ref="M60" si="213">IF(M59=0,0,M59/$F59)</f>
        <v>0.15625</v>
      </c>
      <c r="N60" s="29">
        <f t="shared" ref="N60" si="214">IF(N59=0,0,N59/$F59)</f>
        <v>0.125</v>
      </c>
      <c r="O60" s="29">
        <f t="shared" ref="O60" si="215">IF(O59=0,0,O59/$F59)</f>
        <v>3.125E-2</v>
      </c>
    </row>
    <row r="61" spans="1:16" ht="12" customHeight="1" x14ac:dyDescent="0.2">
      <c r="A61" s="157"/>
      <c r="B61" s="157"/>
      <c r="C61" s="35"/>
      <c r="D61" s="231" t="s">
        <v>20</v>
      </c>
      <c r="E61" s="34"/>
      <c r="F61" s="33">
        <f t="shared" si="35"/>
        <v>17</v>
      </c>
      <c r="G61" s="33">
        <v>14</v>
      </c>
      <c r="H61" s="33">
        <v>3</v>
      </c>
      <c r="I61" s="33">
        <v>0</v>
      </c>
      <c r="J61" s="33">
        <v>9</v>
      </c>
      <c r="K61" s="33">
        <v>2</v>
      </c>
      <c r="L61" s="33">
        <v>2</v>
      </c>
      <c r="M61" s="33">
        <v>0</v>
      </c>
      <c r="N61" s="33">
        <v>4</v>
      </c>
      <c r="O61" s="33">
        <v>0</v>
      </c>
      <c r="P61" s="46">
        <f t="shared" ref="P61" si="216">SUM(J61:M61)</f>
        <v>13</v>
      </c>
    </row>
    <row r="62" spans="1:16" ht="12" customHeight="1" x14ac:dyDescent="0.2">
      <c r="A62" s="157"/>
      <c r="B62" s="157"/>
      <c r="C62" s="32"/>
      <c r="D62" s="232"/>
      <c r="E62" s="31"/>
      <c r="F62" s="36">
        <f t="shared" si="35"/>
        <v>1</v>
      </c>
      <c r="G62" s="29">
        <f t="shared" ref="G62" si="217">IF(G61=0,0,G61/$F61)</f>
        <v>0.82352941176470584</v>
      </c>
      <c r="H62" s="29">
        <f t="shared" ref="H62" si="218">IF(H61=0,0,H61/$F61)</f>
        <v>0.17647058823529413</v>
      </c>
      <c r="I62" s="29">
        <f t="shared" ref="I62" si="219">IF(I61=0,0,I61/$F61)</f>
        <v>0</v>
      </c>
      <c r="J62" s="29">
        <f t="shared" ref="J62" si="220">IF(J61=0,0,J61/$F61)</f>
        <v>0.52941176470588236</v>
      </c>
      <c r="K62" s="29">
        <f t="shared" ref="K62:L62" si="221">IF(K61=0,0,K61/$F61)</f>
        <v>0.11764705882352941</v>
      </c>
      <c r="L62" s="29">
        <f t="shared" si="221"/>
        <v>0.11764705882352941</v>
      </c>
      <c r="M62" s="29">
        <f t="shared" ref="M62" si="222">IF(M61=0,0,M61/$F61)</f>
        <v>0</v>
      </c>
      <c r="N62" s="29">
        <f t="shared" ref="N62" si="223">IF(N61=0,0,N61/$F61)</f>
        <v>0.23529411764705882</v>
      </c>
      <c r="O62" s="29">
        <f t="shared" ref="O62" si="224">IF(O61=0,0,O61/$F61)</f>
        <v>0</v>
      </c>
    </row>
    <row r="63" spans="1:16" ht="12" customHeight="1" x14ac:dyDescent="0.2">
      <c r="A63" s="157"/>
      <c r="B63" s="157"/>
      <c r="C63" s="35"/>
      <c r="D63" s="231" t="s">
        <v>374</v>
      </c>
      <c r="E63" s="34"/>
      <c r="F63" s="33">
        <f t="shared" si="35"/>
        <v>8</v>
      </c>
      <c r="G63" s="33">
        <v>8</v>
      </c>
      <c r="H63" s="33">
        <v>0</v>
      </c>
      <c r="I63" s="33">
        <v>0</v>
      </c>
      <c r="J63" s="33">
        <v>4</v>
      </c>
      <c r="K63" s="33">
        <v>0</v>
      </c>
      <c r="L63" s="33">
        <v>1</v>
      </c>
      <c r="M63" s="33">
        <v>3</v>
      </c>
      <c r="N63" s="33">
        <v>0</v>
      </c>
      <c r="O63" s="33">
        <v>0</v>
      </c>
      <c r="P63" s="46">
        <f t="shared" ref="P63" si="225">SUM(J63:M63)</f>
        <v>8</v>
      </c>
    </row>
    <row r="64" spans="1:16" ht="12" customHeight="1" x14ac:dyDescent="0.2">
      <c r="A64" s="157"/>
      <c r="B64" s="157"/>
      <c r="C64" s="32"/>
      <c r="D64" s="232"/>
      <c r="E64" s="31"/>
      <c r="F64" s="36">
        <f t="shared" si="35"/>
        <v>1</v>
      </c>
      <c r="G64" s="29">
        <f t="shared" ref="G64" si="226">IF(G63=0,0,G63/$F63)</f>
        <v>1</v>
      </c>
      <c r="H64" s="29">
        <f t="shared" ref="H64" si="227">IF(H63=0,0,H63/$F63)</f>
        <v>0</v>
      </c>
      <c r="I64" s="29">
        <f t="shared" ref="I64" si="228">IF(I63=0,0,I63/$F63)</f>
        <v>0</v>
      </c>
      <c r="J64" s="29">
        <f t="shared" ref="J64" si="229">IF(J63=0,0,J63/$F63)</f>
        <v>0.5</v>
      </c>
      <c r="K64" s="29">
        <f t="shared" ref="K64:L64" si="230">IF(K63=0,0,K63/$F63)</f>
        <v>0</v>
      </c>
      <c r="L64" s="29">
        <f t="shared" si="230"/>
        <v>0.125</v>
      </c>
      <c r="M64" s="29">
        <f t="shared" ref="M64" si="231">IF(M63=0,0,M63/$F63)</f>
        <v>0.375</v>
      </c>
      <c r="N64" s="29">
        <f t="shared" ref="N64" si="232">IF(N63=0,0,N63/$F63)</f>
        <v>0</v>
      </c>
      <c r="O64" s="29">
        <f t="shared" ref="O64" si="233">IF(O63=0,0,O63/$F63)</f>
        <v>0</v>
      </c>
    </row>
    <row r="65" spans="1:16" ht="12" customHeight="1" x14ac:dyDescent="0.2">
      <c r="A65" s="157"/>
      <c r="B65" s="157"/>
      <c r="C65" s="35"/>
      <c r="D65" s="231" t="s">
        <v>375</v>
      </c>
      <c r="E65" s="34"/>
      <c r="F65" s="33">
        <f t="shared" si="35"/>
        <v>14</v>
      </c>
      <c r="G65" s="33">
        <v>14</v>
      </c>
      <c r="H65" s="33">
        <v>0</v>
      </c>
      <c r="I65" s="33">
        <v>0</v>
      </c>
      <c r="J65" s="33">
        <v>12</v>
      </c>
      <c r="K65" s="33">
        <v>0</v>
      </c>
      <c r="L65" s="33">
        <v>2</v>
      </c>
      <c r="M65" s="33">
        <v>0</v>
      </c>
      <c r="N65" s="33">
        <v>0</v>
      </c>
      <c r="O65" s="33">
        <v>0</v>
      </c>
      <c r="P65" s="46">
        <f t="shared" ref="P65" si="234">SUM(J65:M65)</f>
        <v>14</v>
      </c>
    </row>
    <row r="66" spans="1:16" ht="12" customHeight="1" x14ac:dyDescent="0.2">
      <c r="A66" s="157"/>
      <c r="B66" s="157"/>
      <c r="C66" s="32"/>
      <c r="D66" s="232"/>
      <c r="E66" s="31"/>
      <c r="F66" s="36">
        <f t="shared" si="35"/>
        <v>1</v>
      </c>
      <c r="G66" s="29">
        <f t="shared" ref="G66" si="235">IF(G65=0,0,G65/$F65)</f>
        <v>1</v>
      </c>
      <c r="H66" s="29">
        <f t="shared" ref="H66" si="236">IF(H65=0,0,H65/$F65)</f>
        <v>0</v>
      </c>
      <c r="I66" s="29">
        <f t="shared" ref="I66" si="237">IF(I65=0,0,I65/$F65)</f>
        <v>0</v>
      </c>
      <c r="J66" s="29">
        <f t="shared" ref="J66" si="238">IF(J65=0,0,J65/$F65)</f>
        <v>0.8571428571428571</v>
      </c>
      <c r="K66" s="29">
        <f t="shared" ref="K66:L66" si="239">IF(K65=0,0,K65/$F65)</f>
        <v>0</v>
      </c>
      <c r="L66" s="29">
        <f t="shared" si="239"/>
        <v>0.14285714285714285</v>
      </c>
      <c r="M66" s="29">
        <f t="shared" ref="M66" si="240">IF(M65=0,0,M65/$F65)</f>
        <v>0</v>
      </c>
      <c r="N66" s="29">
        <f t="shared" ref="N66" si="241">IF(N65=0,0,N65/$F65)</f>
        <v>0</v>
      </c>
      <c r="O66" s="29">
        <f t="shared" ref="O66" si="242">IF(O65=0,0,O65/$F65)</f>
        <v>0</v>
      </c>
    </row>
    <row r="67" spans="1:16" ht="12" customHeight="1" x14ac:dyDescent="0.2">
      <c r="A67" s="157"/>
      <c r="B67" s="157"/>
      <c r="C67" s="35"/>
      <c r="D67" s="231" t="s">
        <v>376</v>
      </c>
      <c r="E67" s="34"/>
      <c r="F67" s="33">
        <f t="shared" si="35"/>
        <v>8</v>
      </c>
      <c r="G67" s="33">
        <v>7</v>
      </c>
      <c r="H67" s="33">
        <v>1</v>
      </c>
      <c r="I67" s="33">
        <v>0</v>
      </c>
      <c r="J67" s="33">
        <v>5</v>
      </c>
      <c r="K67" s="33">
        <v>0</v>
      </c>
      <c r="L67" s="33">
        <v>1</v>
      </c>
      <c r="M67" s="33">
        <v>1</v>
      </c>
      <c r="N67" s="33">
        <v>1</v>
      </c>
      <c r="O67" s="33">
        <v>0</v>
      </c>
      <c r="P67" s="46">
        <f t="shared" ref="P67" si="243">SUM(J67:M67)</f>
        <v>7</v>
      </c>
    </row>
    <row r="68" spans="1:16" ht="12" customHeight="1" x14ac:dyDescent="0.2">
      <c r="A68" s="157"/>
      <c r="B68" s="158"/>
      <c r="C68" s="32"/>
      <c r="D68" s="232"/>
      <c r="E68" s="31"/>
      <c r="F68" s="36">
        <f t="shared" si="35"/>
        <v>1</v>
      </c>
      <c r="G68" s="29">
        <f t="shared" ref="G68:O68" si="244">IF(G67=0,0,G67/$F67)</f>
        <v>0.875</v>
      </c>
      <c r="H68" s="29">
        <f t="shared" si="244"/>
        <v>0.125</v>
      </c>
      <c r="I68" s="29">
        <f t="shared" si="244"/>
        <v>0</v>
      </c>
      <c r="J68" s="29">
        <f t="shared" si="244"/>
        <v>0.625</v>
      </c>
      <c r="K68" s="29">
        <f t="shared" si="244"/>
        <v>0</v>
      </c>
      <c r="L68" s="29">
        <f t="shared" si="244"/>
        <v>0.125</v>
      </c>
      <c r="M68" s="29">
        <f t="shared" si="244"/>
        <v>0.125</v>
      </c>
      <c r="N68" s="29">
        <f t="shared" si="244"/>
        <v>0.125</v>
      </c>
      <c r="O68" s="29">
        <f t="shared" si="244"/>
        <v>0</v>
      </c>
    </row>
    <row r="69" spans="1:16" ht="12" customHeight="1" x14ac:dyDescent="0.2">
      <c r="A69" s="157"/>
      <c r="B69" s="156" t="s">
        <v>16</v>
      </c>
      <c r="C69" s="35"/>
      <c r="D69" s="231" t="s">
        <v>15</v>
      </c>
      <c r="E69" s="34"/>
      <c r="F69" s="33">
        <f>SUM(G69:O69)/2</f>
        <v>681</v>
      </c>
      <c r="G69" s="33">
        <f t="shared" ref="G69:I69" si="245">SUM(G71,G73,G75,G77,G79,G81,G83,G85,G87,G89,G91,G93,G95,G97,G99)</f>
        <v>501</v>
      </c>
      <c r="H69" s="33">
        <f t="shared" si="245"/>
        <v>140</v>
      </c>
      <c r="I69" s="33">
        <f t="shared" si="245"/>
        <v>40</v>
      </c>
      <c r="J69" s="33">
        <f>SUM(J71,J73,J75,J77,J79,J81,J83,J85,J87,J89,J91,J93,J95,J97,J99)</f>
        <v>276</v>
      </c>
      <c r="K69" s="33">
        <f t="shared" ref="K69:O69" si="246">SUM(K71,K73,K75,K77,K79,K81,K83,K85,K87,K89,K91,K93,K95,K97,K99)</f>
        <v>14</v>
      </c>
      <c r="L69" s="33">
        <f t="shared" si="246"/>
        <v>111</v>
      </c>
      <c r="M69" s="33">
        <f t="shared" si="246"/>
        <v>46</v>
      </c>
      <c r="N69" s="33">
        <f t="shared" si="246"/>
        <v>174</v>
      </c>
      <c r="O69" s="33">
        <f t="shared" si="246"/>
        <v>60</v>
      </c>
      <c r="P69" s="46">
        <f t="shared" ref="P69" si="247">SUM(J69:M69)</f>
        <v>447</v>
      </c>
    </row>
    <row r="70" spans="1:16" ht="12" customHeight="1" x14ac:dyDescent="0.2">
      <c r="A70" s="157"/>
      <c r="B70" s="157"/>
      <c r="C70" s="32"/>
      <c r="D70" s="232"/>
      <c r="E70" s="31"/>
      <c r="F70" s="36">
        <f t="shared" si="3"/>
        <v>1</v>
      </c>
      <c r="G70" s="29">
        <f t="shared" ref="G70" si="248">IF(G69=0,0,G69/$F69)</f>
        <v>0.73568281938325997</v>
      </c>
      <c r="H70" s="29">
        <f t="shared" ref="H70" si="249">IF(H69=0,0,H69/$F69)</f>
        <v>0.20558002936857561</v>
      </c>
      <c r="I70" s="29">
        <f t="shared" ref="I70" si="250">IF(I69=0,0,I69/$F69)</f>
        <v>5.8737151248164463E-2</v>
      </c>
      <c r="J70" s="29">
        <f t="shared" ref="J70" si="251">IF(J69=0,0,J69/$F69)</f>
        <v>0.40528634361233479</v>
      </c>
      <c r="K70" s="29">
        <f t="shared" ref="K70:L70" si="252">IF(K69=0,0,K69/$F69)</f>
        <v>2.0558002936857563E-2</v>
      </c>
      <c r="L70" s="29">
        <f t="shared" si="252"/>
        <v>0.16299559471365638</v>
      </c>
      <c r="M70" s="29">
        <f t="shared" ref="M70" si="253">IF(M69=0,0,M69/$F69)</f>
        <v>6.7547723935389131E-2</v>
      </c>
      <c r="N70" s="29">
        <f t="shared" ref="N70" si="254">IF(N69=0,0,N69/$F69)</f>
        <v>0.25550660792951541</v>
      </c>
      <c r="O70" s="29">
        <f t="shared" ref="O70" si="255">IF(O69=0,0,O69/$F69)</f>
        <v>8.8105726872246701E-2</v>
      </c>
    </row>
    <row r="71" spans="1:16" ht="12" customHeight="1" x14ac:dyDescent="0.2">
      <c r="A71" s="157"/>
      <c r="B71" s="157"/>
      <c r="C71" s="35"/>
      <c r="D71" s="231" t="s">
        <v>117</v>
      </c>
      <c r="E71" s="34"/>
      <c r="F71" s="33">
        <f t="shared" ref="F71:F100" si="256">SUM(G71:O71)/2</f>
        <v>6</v>
      </c>
      <c r="G71" s="33">
        <v>2</v>
      </c>
      <c r="H71" s="33">
        <v>4</v>
      </c>
      <c r="I71" s="33">
        <v>0</v>
      </c>
      <c r="J71" s="33">
        <v>2</v>
      </c>
      <c r="K71" s="33">
        <v>0</v>
      </c>
      <c r="L71" s="33">
        <v>0</v>
      </c>
      <c r="M71" s="33">
        <v>0</v>
      </c>
      <c r="N71" s="33">
        <v>4</v>
      </c>
      <c r="O71" s="33">
        <v>0</v>
      </c>
      <c r="P71" s="46">
        <f t="shared" ref="P71" si="257">SUM(J71:M71)</f>
        <v>2</v>
      </c>
    </row>
    <row r="72" spans="1:16" ht="12" customHeight="1" x14ac:dyDescent="0.2">
      <c r="A72" s="157"/>
      <c r="B72" s="157"/>
      <c r="C72" s="32"/>
      <c r="D72" s="232"/>
      <c r="E72" s="31"/>
      <c r="F72" s="36">
        <f t="shared" si="256"/>
        <v>1</v>
      </c>
      <c r="G72" s="29">
        <f t="shared" ref="G72" si="258">IF(G71=0,0,G71/$F71)</f>
        <v>0.33333333333333331</v>
      </c>
      <c r="H72" s="29">
        <f t="shared" ref="H72" si="259">IF(H71=0,0,H71/$F71)</f>
        <v>0.66666666666666663</v>
      </c>
      <c r="I72" s="29">
        <f t="shared" ref="I72" si="260">IF(I71=0,0,I71/$F71)</f>
        <v>0</v>
      </c>
      <c r="J72" s="29">
        <f t="shared" ref="J72" si="261">IF(J71=0,0,J71/$F71)</f>
        <v>0.33333333333333331</v>
      </c>
      <c r="K72" s="29">
        <f t="shared" ref="K72:L72" si="262">IF(K71=0,0,K71/$F71)</f>
        <v>0</v>
      </c>
      <c r="L72" s="29">
        <f t="shared" si="262"/>
        <v>0</v>
      </c>
      <c r="M72" s="29">
        <f t="shared" ref="M72" si="263">IF(M71=0,0,M71/$F71)</f>
        <v>0</v>
      </c>
      <c r="N72" s="29">
        <f t="shared" ref="N72" si="264">IF(N71=0,0,N71/$F71)</f>
        <v>0.66666666666666663</v>
      </c>
      <c r="O72" s="29">
        <f t="shared" ref="O72" si="265">IF(O71=0,0,O71/$F71)</f>
        <v>0</v>
      </c>
    </row>
    <row r="73" spans="1:16" ht="12" customHeight="1" x14ac:dyDescent="0.2">
      <c r="A73" s="157"/>
      <c r="B73" s="157"/>
      <c r="C73" s="35"/>
      <c r="D73" s="231" t="s">
        <v>13</v>
      </c>
      <c r="E73" s="34"/>
      <c r="F73" s="33">
        <f t="shared" si="256"/>
        <v>77</v>
      </c>
      <c r="G73" s="33">
        <v>45</v>
      </c>
      <c r="H73" s="33">
        <v>29</v>
      </c>
      <c r="I73" s="33">
        <v>3</v>
      </c>
      <c r="J73" s="33">
        <v>25</v>
      </c>
      <c r="K73" s="33">
        <v>0</v>
      </c>
      <c r="L73" s="33">
        <v>9</v>
      </c>
      <c r="M73" s="33">
        <v>4</v>
      </c>
      <c r="N73" s="33">
        <v>33</v>
      </c>
      <c r="O73" s="33">
        <v>6</v>
      </c>
      <c r="P73" s="46">
        <f t="shared" ref="P73" si="266">SUM(J73:M73)</f>
        <v>38</v>
      </c>
    </row>
    <row r="74" spans="1:16" ht="12" customHeight="1" x14ac:dyDescent="0.2">
      <c r="A74" s="157"/>
      <c r="B74" s="157"/>
      <c r="C74" s="32"/>
      <c r="D74" s="232"/>
      <c r="E74" s="31"/>
      <c r="F74" s="36">
        <f t="shared" si="256"/>
        <v>1</v>
      </c>
      <c r="G74" s="29">
        <f t="shared" ref="G74" si="267">IF(G73=0,0,G73/$F73)</f>
        <v>0.58441558441558439</v>
      </c>
      <c r="H74" s="29">
        <f t="shared" ref="H74" si="268">IF(H73=0,0,H73/$F73)</f>
        <v>0.37662337662337664</v>
      </c>
      <c r="I74" s="29">
        <f t="shared" ref="I74" si="269">IF(I73=0,0,I73/$F73)</f>
        <v>3.896103896103896E-2</v>
      </c>
      <c r="J74" s="29">
        <f t="shared" ref="J74" si="270">IF(J73=0,0,J73/$F73)</f>
        <v>0.32467532467532467</v>
      </c>
      <c r="K74" s="29">
        <f t="shared" ref="K74:L74" si="271">IF(K73=0,0,K73/$F73)</f>
        <v>0</v>
      </c>
      <c r="L74" s="29">
        <f t="shared" si="271"/>
        <v>0.11688311688311688</v>
      </c>
      <c r="M74" s="29">
        <f t="shared" ref="M74" si="272">IF(M73=0,0,M73/$F73)</f>
        <v>5.1948051948051951E-2</v>
      </c>
      <c r="N74" s="29">
        <f t="shared" ref="N74" si="273">IF(N73=0,0,N73/$F73)</f>
        <v>0.42857142857142855</v>
      </c>
      <c r="O74" s="29">
        <f t="shared" ref="O74" si="274">IF(O73=0,0,O73/$F73)</f>
        <v>7.792207792207792E-2</v>
      </c>
    </row>
    <row r="75" spans="1:16" ht="12" customHeight="1" x14ac:dyDescent="0.2">
      <c r="A75" s="157"/>
      <c r="B75" s="157"/>
      <c r="C75" s="35"/>
      <c r="D75" s="231" t="s">
        <v>12</v>
      </c>
      <c r="E75" s="34"/>
      <c r="F75" s="33">
        <f t="shared" si="256"/>
        <v>13</v>
      </c>
      <c r="G75" s="33">
        <v>12</v>
      </c>
      <c r="H75" s="33">
        <v>1</v>
      </c>
      <c r="I75" s="33">
        <v>0</v>
      </c>
      <c r="J75" s="33">
        <v>11</v>
      </c>
      <c r="K75" s="33">
        <v>0</v>
      </c>
      <c r="L75" s="33">
        <v>0</v>
      </c>
      <c r="M75" s="33">
        <v>0</v>
      </c>
      <c r="N75" s="33">
        <v>2</v>
      </c>
      <c r="O75" s="33">
        <v>0</v>
      </c>
      <c r="P75" s="46">
        <f t="shared" ref="P75" si="275">SUM(J75:M75)</f>
        <v>11</v>
      </c>
    </row>
    <row r="76" spans="1:16" ht="12" customHeight="1" x14ac:dyDescent="0.2">
      <c r="A76" s="157"/>
      <c r="B76" s="157"/>
      <c r="C76" s="32"/>
      <c r="D76" s="232"/>
      <c r="E76" s="31"/>
      <c r="F76" s="36">
        <f t="shared" si="256"/>
        <v>1</v>
      </c>
      <c r="G76" s="29">
        <f t="shared" ref="G76" si="276">IF(G75=0,0,G75/$F75)</f>
        <v>0.92307692307692313</v>
      </c>
      <c r="H76" s="29">
        <f t="shared" ref="H76" si="277">IF(H75=0,0,H75/$F75)</f>
        <v>7.6923076923076927E-2</v>
      </c>
      <c r="I76" s="29">
        <f t="shared" ref="I76" si="278">IF(I75=0,0,I75/$F75)</f>
        <v>0</v>
      </c>
      <c r="J76" s="29">
        <f t="shared" ref="J76" si="279">IF(J75=0,0,J75/$F75)</f>
        <v>0.84615384615384615</v>
      </c>
      <c r="K76" s="29">
        <f t="shared" ref="K76:L76" si="280">IF(K75=0,0,K75/$F75)</f>
        <v>0</v>
      </c>
      <c r="L76" s="29">
        <f t="shared" si="280"/>
        <v>0</v>
      </c>
      <c r="M76" s="29">
        <f t="shared" ref="M76" si="281">IF(M75=0,0,M75/$F75)</f>
        <v>0</v>
      </c>
      <c r="N76" s="29">
        <f t="shared" ref="N76" si="282">IF(N75=0,0,N75/$F75)</f>
        <v>0.15384615384615385</v>
      </c>
      <c r="O76" s="29">
        <f t="shared" ref="O76" si="283">IF(O75=0,0,O75/$F75)</f>
        <v>0</v>
      </c>
    </row>
    <row r="77" spans="1:16" ht="12" customHeight="1" x14ac:dyDescent="0.2">
      <c r="A77" s="157"/>
      <c r="B77" s="157"/>
      <c r="C77" s="35"/>
      <c r="D77" s="231" t="s">
        <v>11</v>
      </c>
      <c r="E77" s="34"/>
      <c r="F77" s="33">
        <f t="shared" si="256"/>
        <v>15</v>
      </c>
      <c r="G77" s="33">
        <v>13</v>
      </c>
      <c r="H77" s="33">
        <v>2</v>
      </c>
      <c r="I77" s="33">
        <v>0</v>
      </c>
      <c r="J77" s="33">
        <v>7</v>
      </c>
      <c r="K77" s="33">
        <v>1</v>
      </c>
      <c r="L77" s="33">
        <v>3</v>
      </c>
      <c r="M77" s="33">
        <v>0</v>
      </c>
      <c r="N77" s="33">
        <v>4</v>
      </c>
      <c r="O77" s="33">
        <v>0</v>
      </c>
      <c r="P77" s="46">
        <f t="shared" ref="P77" si="284">SUM(J77:M77)</f>
        <v>11</v>
      </c>
    </row>
    <row r="78" spans="1:16" ht="12" customHeight="1" x14ac:dyDescent="0.2">
      <c r="A78" s="157"/>
      <c r="B78" s="157"/>
      <c r="C78" s="32"/>
      <c r="D78" s="232"/>
      <c r="E78" s="31"/>
      <c r="F78" s="36">
        <f t="shared" si="256"/>
        <v>1</v>
      </c>
      <c r="G78" s="29">
        <f t="shared" ref="G78" si="285">IF(G77=0,0,G77/$F77)</f>
        <v>0.8666666666666667</v>
      </c>
      <c r="H78" s="29">
        <f t="shared" ref="H78" si="286">IF(H77=0,0,H77/$F77)</f>
        <v>0.13333333333333333</v>
      </c>
      <c r="I78" s="29">
        <f t="shared" ref="I78" si="287">IF(I77=0,0,I77/$F77)</f>
        <v>0</v>
      </c>
      <c r="J78" s="29">
        <f t="shared" ref="J78" si="288">IF(J77=0,0,J77/$F77)</f>
        <v>0.46666666666666667</v>
      </c>
      <c r="K78" s="29">
        <f t="shared" ref="K78:L78" si="289">IF(K77=0,0,K77/$F77)</f>
        <v>6.6666666666666666E-2</v>
      </c>
      <c r="L78" s="29">
        <f t="shared" si="289"/>
        <v>0.2</v>
      </c>
      <c r="M78" s="29">
        <f t="shared" ref="M78" si="290">IF(M77=0,0,M77/$F77)</f>
        <v>0</v>
      </c>
      <c r="N78" s="29">
        <f t="shared" ref="N78" si="291">IF(N77=0,0,N77/$F77)</f>
        <v>0.26666666666666666</v>
      </c>
      <c r="O78" s="29">
        <f t="shared" ref="O78" si="292">IF(O77=0,0,O77/$F77)</f>
        <v>0</v>
      </c>
    </row>
    <row r="79" spans="1:16" ht="12" customHeight="1" x14ac:dyDescent="0.2">
      <c r="A79" s="157"/>
      <c r="B79" s="157"/>
      <c r="C79" s="35"/>
      <c r="D79" s="231" t="s">
        <v>10</v>
      </c>
      <c r="E79" s="34"/>
      <c r="F79" s="33">
        <f t="shared" si="256"/>
        <v>38</v>
      </c>
      <c r="G79" s="33">
        <v>27</v>
      </c>
      <c r="H79" s="33">
        <v>9</v>
      </c>
      <c r="I79" s="33">
        <v>2</v>
      </c>
      <c r="J79" s="33">
        <v>11</v>
      </c>
      <c r="K79" s="33">
        <v>0</v>
      </c>
      <c r="L79" s="33">
        <v>9</v>
      </c>
      <c r="M79" s="33">
        <v>3</v>
      </c>
      <c r="N79" s="33">
        <v>12</v>
      </c>
      <c r="O79" s="33">
        <v>3</v>
      </c>
      <c r="P79" s="46">
        <f t="shared" ref="P79" si="293">SUM(J79:M79)</f>
        <v>23</v>
      </c>
    </row>
    <row r="80" spans="1:16" ht="12" customHeight="1" x14ac:dyDescent="0.2">
      <c r="A80" s="157"/>
      <c r="B80" s="157"/>
      <c r="C80" s="32"/>
      <c r="D80" s="232"/>
      <c r="E80" s="31"/>
      <c r="F80" s="36">
        <f t="shared" si="256"/>
        <v>1</v>
      </c>
      <c r="G80" s="29">
        <f t="shared" ref="G80" si="294">IF(G79=0,0,G79/$F79)</f>
        <v>0.71052631578947367</v>
      </c>
      <c r="H80" s="29">
        <f t="shared" ref="H80" si="295">IF(H79=0,0,H79/$F79)</f>
        <v>0.23684210526315788</v>
      </c>
      <c r="I80" s="29">
        <f t="shared" ref="I80" si="296">IF(I79=0,0,I79/$F79)</f>
        <v>5.2631578947368418E-2</v>
      </c>
      <c r="J80" s="29">
        <f t="shared" ref="J80" si="297">IF(J79=0,0,J79/$F79)</f>
        <v>0.28947368421052633</v>
      </c>
      <c r="K80" s="29">
        <f t="shared" ref="K80:L80" si="298">IF(K79=0,0,K79/$F79)</f>
        <v>0</v>
      </c>
      <c r="L80" s="29">
        <f t="shared" si="298"/>
        <v>0.23684210526315788</v>
      </c>
      <c r="M80" s="29">
        <f t="shared" ref="M80" si="299">IF(M79=0,0,M79/$F79)</f>
        <v>7.8947368421052627E-2</v>
      </c>
      <c r="N80" s="29">
        <f t="shared" ref="N80" si="300">IF(N79=0,0,N79/$F79)</f>
        <v>0.31578947368421051</v>
      </c>
      <c r="O80" s="29">
        <f t="shared" ref="O80" si="301">IF(O79=0,0,O79/$F79)</f>
        <v>7.8947368421052627E-2</v>
      </c>
    </row>
    <row r="81" spans="1:16" ht="12" customHeight="1" x14ac:dyDescent="0.2">
      <c r="A81" s="157"/>
      <c r="B81" s="157"/>
      <c r="C81" s="35"/>
      <c r="D81" s="231" t="s">
        <v>9</v>
      </c>
      <c r="E81" s="34"/>
      <c r="F81" s="33">
        <f t="shared" si="256"/>
        <v>154</v>
      </c>
      <c r="G81" s="33">
        <v>102</v>
      </c>
      <c r="H81" s="33">
        <v>33</v>
      </c>
      <c r="I81" s="33">
        <v>19</v>
      </c>
      <c r="J81" s="33">
        <v>52</v>
      </c>
      <c r="K81" s="33">
        <v>4</v>
      </c>
      <c r="L81" s="33">
        <v>23</v>
      </c>
      <c r="M81" s="33">
        <v>14</v>
      </c>
      <c r="N81" s="33">
        <v>36</v>
      </c>
      <c r="O81" s="33">
        <v>25</v>
      </c>
      <c r="P81" s="46">
        <f t="shared" ref="P81" si="302">SUM(J81:M81)</f>
        <v>93</v>
      </c>
    </row>
    <row r="82" spans="1:16" ht="12" customHeight="1" x14ac:dyDescent="0.2">
      <c r="A82" s="157"/>
      <c r="B82" s="157"/>
      <c r="C82" s="32"/>
      <c r="D82" s="232"/>
      <c r="E82" s="31"/>
      <c r="F82" s="36">
        <f t="shared" si="256"/>
        <v>1</v>
      </c>
      <c r="G82" s="29">
        <f t="shared" ref="G82" si="303">IF(G81=0,0,G81/$F81)</f>
        <v>0.66233766233766234</v>
      </c>
      <c r="H82" s="29">
        <f t="shared" ref="H82" si="304">IF(H81=0,0,H81/$F81)</f>
        <v>0.21428571428571427</v>
      </c>
      <c r="I82" s="29">
        <f t="shared" ref="I82" si="305">IF(I81=0,0,I81/$F81)</f>
        <v>0.12337662337662338</v>
      </c>
      <c r="J82" s="29">
        <f t="shared" ref="J82" si="306">IF(J81=0,0,J81/$F81)</f>
        <v>0.33766233766233766</v>
      </c>
      <c r="K82" s="29">
        <f t="shared" ref="K82:L82" si="307">IF(K81=0,0,K81/$F81)</f>
        <v>2.5974025974025976E-2</v>
      </c>
      <c r="L82" s="29">
        <f t="shared" si="307"/>
        <v>0.14935064935064934</v>
      </c>
      <c r="M82" s="29">
        <f t="shared" ref="M82" si="308">IF(M81=0,0,M81/$F81)</f>
        <v>9.0909090909090912E-2</v>
      </c>
      <c r="N82" s="29">
        <f t="shared" ref="N82" si="309">IF(N81=0,0,N81/$F81)</f>
        <v>0.23376623376623376</v>
      </c>
      <c r="O82" s="29">
        <f t="shared" ref="O82" si="310">IF(O81=0,0,O81/$F81)</f>
        <v>0.16233766233766234</v>
      </c>
    </row>
    <row r="83" spans="1:16" ht="12" customHeight="1" x14ac:dyDescent="0.2">
      <c r="A83" s="157"/>
      <c r="B83" s="157"/>
      <c r="C83" s="35"/>
      <c r="D83" s="231" t="s">
        <v>8</v>
      </c>
      <c r="E83" s="34"/>
      <c r="F83" s="33">
        <f t="shared" si="256"/>
        <v>22</v>
      </c>
      <c r="G83" s="33">
        <v>20</v>
      </c>
      <c r="H83" s="33">
        <v>2</v>
      </c>
      <c r="I83" s="33">
        <v>0</v>
      </c>
      <c r="J83" s="33">
        <v>1</v>
      </c>
      <c r="K83" s="33">
        <v>0</v>
      </c>
      <c r="L83" s="33">
        <v>12</v>
      </c>
      <c r="M83" s="33">
        <v>4</v>
      </c>
      <c r="N83" s="33">
        <v>2</v>
      </c>
      <c r="O83" s="33">
        <v>3</v>
      </c>
      <c r="P83" s="46">
        <f t="shared" ref="P83" si="311">SUM(J83:M83)</f>
        <v>17</v>
      </c>
    </row>
    <row r="84" spans="1:16" ht="12" customHeight="1" x14ac:dyDescent="0.2">
      <c r="A84" s="157"/>
      <c r="B84" s="157"/>
      <c r="C84" s="32"/>
      <c r="D84" s="232"/>
      <c r="E84" s="31"/>
      <c r="F84" s="36">
        <f t="shared" si="256"/>
        <v>1</v>
      </c>
      <c r="G84" s="29">
        <f t="shared" ref="G84" si="312">IF(G83=0,0,G83/$F83)</f>
        <v>0.90909090909090906</v>
      </c>
      <c r="H84" s="29">
        <f t="shared" ref="H84" si="313">IF(H83=0,0,H83/$F83)</f>
        <v>9.0909090909090912E-2</v>
      </c>
      <c r="I84" s="29">
        <f t="shared" ref="I84" si="314">IF(I83=0,0,I83/$F83)</f>
        <v>0</v>
      </c>
      <c r="J84" s="29">
        <f t="shared" ref="J84" si="315">IF(J83=0,0,J83/$F83)</f>
        <v>4.5454545454545456E-2</v>
      </c>
      <c r="K84" s="29">
        <f t="shared" ref="K84:L84" si="316">IF(K83=0,0,K83/$F83)</f>
        <v>0</v>
      </c>
      <c r="L84" s="29">
        <f t="shared" si="316"/>
        <v>0.54545454545454541</v>
      </c>
      <c r="M84" s="29">
        <f t="shared" ref="M84" si="317">IF(M83=0,0,M83/$F83)</f>
        <v>0.18181818181818182</v>
      </c>
      <c r="N84" s="29">
        <f t="shared" ref="N84" si="318">IF(N83=0,0,N83/$F83)</f>
        <v>9.0909090909090912E-2</v>
      </c>
      <c r="O84" s="29">
        <f t="shared" ref="O84" si="319">IF(O83=0,0,O83/$F83)</f>
        <v>0.13636363636363635</v>
      </c>
    </row>
    <row r="85" spans="1:16" ht="12" customHeight="1" x14ac:dyDescent="0.2">
      <c r="A85" s="157"/>
      <c r="B85" s="157"/>
      <c r="C85" s="35"/>
      <c r="D85" s="231" t="s">
        <v>7</v>
      </c>
      <c r="E85" s="34"/>
      <c r="F85" s="33">
        <f t="shared" si="256"/>
        <v>10</v>
      </c>
      <c r="G85" s="33">
        <v>10</v>
      </c>
      <c r="H85" s="33">
        <v>0</v>
      </c>
      <c r="I85" s="33">
        <v>0</v>
      </c>
      <c r="J85" s="33">
        <v>7</v>
      </c>
      <c r="K85" s="33">
        <v>0</v>
      </c>
      <c r="L85" s="33">
        <v>1</v>
      </c>
      <c r="M85" s="33">
        <v>1</v>
      </c>
      <c r="N85" s="33">
        <v>1</v>
      </c>
      <c r="O85" s="33">
        <v>0</v>
      </c>
      <c r="P85" s="46">
        <f t="shared" ref="P85" si="320">SUM(J85:M85)</f>
        <v>9</v>
      </c>
    </row>
    <row r="86" spans="1:16" ht="12" customHeight="1" x14ac:dyDescent="0.2">
      <c r="A86" s="157"/>
      <c r="B86" s="157"/>
      <c r="C86" s="32"/>
      <c r="D86" s="232"/>
      <c r="E86" s="31"/>
      <c r="F86" s="36">
        <f t="shared" si="256"/>
        <v>1</v>
      </c>
      <c r="G86" s="29">
        <f t="shared" ref="G86" si="321">IF(G85=0,0,G85/$F85)</f>
        <v>1</v>
      </c>
      <c r="H86" s="29">
        <f t="shared" ref="H86" si="322">IF(H85=0,0,H85/$F85)</f>
        <v>0</v>
      </c>
      <c r="I86" s="29">
        <f t="shared" ref="I86" si="323">IF(I85=0,0,I85/$F85)</f>
        <v>0</v>
      </c>
      <c r="J86" s="29">
        <f t="shared" ref="J86" si="324">IF(J85=0,0,J85/$F85)</f>
        <v>0.7</v>
      </c>
      <c r="K86" s="29">
        <f t="shared" ref="K86:L86" si="325">IF(K85=0,0,K85/$F85)</f>
        <v>0</v>
      </c>
      <c r="L86" s="29">
        <f t="shared" si="325"/>
        <v>0.1</v>
      </c>
      <c r="M86" s="29">
        <f t="shared" ref="M86" si="326">IF(M85=0,0,M85/$F85)</f>
        <v>0.1</v>
      </c>
      <c r="N86" s="29">
        <f t="shared" ref="N86" si="327">IF(N85=0,0,N85/$F85)</f>
        <v>0.1</v>
      </c>
      <c r="O86" s="29">
        <f t="shared" ref="O86" si="328">IF(O85=0,0,O85/$F85)</f>
        <v>0</v>
      </c>
    </row>
    <row r="87" spans="1:16" ht="13.5" customHeight="1" x14ac:dyDescent="0.2">
      <c r="A87" s="157"/>
      <c r="B87" s="157"/>
      <c r="C87" s="35"/>
      <c r="D87" s="248" t="s">
        <v>116</v>
      </c>
      <c r="E87" s="34"/>
      <c r="F87" s="33">
        <f t="shared" si="256"/>
        <v>17</v>
      </c>
      <c r="G87" s="33">
        <v>11</v>
      </c>
      <c r="H87" s="33">
        <v>6</v>
      </c>
      <c r="I87" s="33">
        <v>0</v>
      </c>
      <c r="J87" s="33">
        <v>6</v>
      </c>
      <c r="K87" s="33">
        <v>0</v>
      </c>
      <c r="L87" s="33">
        <v>2</v>
      </c>
      <c r="M87" s="33">
        <v>2</v>
      </c>
      <c r="N87" s="33">
        <v>6</v>
      </c>
      <c r="O87" s="33">
        <v>1</v>
      </c>
      <c r="P87" s="46">
        <f t="shared" ref="P87" si="329">SUM(J87:M87)</f>
        <v>10</v>
      </c>
    </row>
    <row r="88" spans="1:16" ht="13.5" customHeight="1" x14ac:dyDescent="0.2">
      <c r="A88" s="157"/>
      <c r="B88" s="157"/>
      <c r="C88" s="32"/>
      <c r="D88" s="232"/>
      <c r="E88" s="31"/>
      <c r="F88" s="36">
        <f t="shared" si="256"/>
        <v>1</v>
      </c>
      <c r="G88" s="29">
        <f t="shared" ref="G88" si="330">IF(G87=0,0,G87/$F87)</f>
        <v>0.6470588235294118</v>
      </c>
      <c r="H88" s="29">
        <f t="shared" ref="H88" si="331">IF(H87=0,0,H87/$F87)</f>
        <v>0.35294117647058826</v>
      </c>
      <c r="I88" s="29">
        <f t="shared" ref="I88" si="332">IF(I87=0,0,I87/$F87)</f>
        <v>0</v>
      </c>
      <c r="J88" s="29">
        <f t="shared" ref="J88" si="333">IF(J87=0,0,J87/$F87)</f>
        <v>0.35294117647058826</v>
      </c>
      <c r="K88" s="29">
        <f t="shared" ref="K88:L88" si="334">IF(K87=0,0,K87/$F87)</f>
        <v>0</v>
      </c>
      <c r="L88" s="29">
        <f t="shared" si="334"/>
        <v>0.11764705882352941</v>
      </c>
      <c r="M88" s="29">
        <f t="shared" ref="M88" si="335">IF(M87=0,0,M87/$F87)</f>
        <v>0.11764705882352941</v>
      </c>
      <c r="N88" s="29">
        <f t="shared" ref="N88" si="336">IF(N87=0,0,N87/$F87)</f>
        <v>0.35294117647058826</v>
      </c>
      <c r="O88" s="29">
        <f t="shared" ref="O88" si="337">IF(O87=0,0,O87/$F87)</f>
        <v>5.8823529411764705E-2</v>
      </c>
    </row>
    <row r="89" spans="1:16" ht="12" customHeight="1" x14ac:dyDescent="0.2">
      <c r="A89" s="157"/>
      <c r="B89" s="157"/>
      <c r="C89" s="35"/>
      <c r="D89" s="231" t="s">
        <v>5</v>
      </c>
      <c r="E89" s="34"/>
      <c r="F89" s="33">
        <f t="shared" si="256"/>
        <v>41</v>
      </c>
      <c r="G89" s="33">
        <v>26</v>
      </c>
      <c r="H89" s="33">
        <v>13</v>
      </c>
      <c r="I89" s="33">
        <v>2</v>
      </c>
      <c r="J89" s="33">
        <v>13</v>
      </c>
      <c r="K89" s="33">
        <v>0</v>
      </c>
      <c r="L89" s="33">
        <v>3</v>
      </c>
      <c r="M89" s="33">
        <v>5</v>
      </c>
      <c r="N89" s="33">
        <v>17</v>
      </c>
      <c r="O89" s="33">
        <v>3</v>
      </c>
      <c r="P89" s="46">
        <f t="shared" ref="P89" si="338">SUM(J89:M89)</f>
        <v>21</v>
      </c>
    </row>
    <row r="90" spans="1:16" ht="12" customHeight="1" x14ac:dyDescent="0.2">
      <c r="A90" s="157"/>
      <c r="B90" s="157"/>
      <c r="C90" s="32"/>
      <c r="D90" s="232"/>
      <c r="E90" s="31"/>
      <c r="F90" s="36">
        <f t="shared" si="256"/>
        <v>1</v>
      </c>
      <c r="G90" s="29">
        <f t="shared" ref="G90" si="339">IF(G89=0,0,G89/$F89)</f>
        <v>0.63414634146341464</v>
      </c>
      <c r="H90" s="29">
        <f t="shared" ref="H90" si="340">IF(H89=0,0,H89/$F89)</f>
        <v>0.31707317073170732</v>
      </c>
      <c r="I90" s="29">
        <f t="shared" ref="I90" si="341">IF(I89=0,0,I89/$F89)</f>
        <v>4.878048780487805E-2</v>
      </c>
      <c r="J90" s="29">
        <f t="shared" ref="J90" si="342">IF(J89=0,0,J89/$F89)</f>
        <v>0.31707317073170732</v>
      </c>
      <c r="K90" s="29">
        <f t="shared" ref="K90:L90" si="343">IF(K89=0,0,K89/$F89)</f>
        <v>0</v>
      </c>
      <c r="L90" s="29">
        <f t="shared" si="343"/>
        <v>7.3170731707317069E-2</v>
      </c>
      <c r="M90" s="29">
        <f t="shared" ref="M90" si="344">IF(M89=0,0,M89/$F89)</f>
        <v>0.12195121951219512</v>
      </c>
      <c r="N90" s="29">
        <f t="shared" ref="N90" si="345">IF(N89=0,0,N89/$F89)</f>
        <v>0.41463414634146339</v>
      </c>
      <c r="O90" s="29">
        <f t="shared" ref="O90" si="346">IF(O89=0,0,O89/$F89)</f>
        <v>7.3170731707317069E-2</v>
      </c>
    </row>
    <row r="91" spans="1:16" ht="12" customHeight="1" x14ac:dyDescent="0.2">
      <c r="A91" s="157"/>
      <c r="B91" s="157"/>
      <c r="C91" s="35"/>
      <c r="D91" s="231" t="s">
        <v>4</v>
      </c>
      <c r="E91" s="34"/>
      <c r="F91" s="33">
        <f t="shared" si="256"/>
        <v>23</v>
      </c>
      <c r="G91" s="33">
        <v>17</v>
      </c>
      <c r="H91" s="33">
        <v>4</v>
      </c>
      <c r="I91" s="33">
        <v>2</v>
      </c>
      <c r="J91" s="33">
        <v>9</v>
      </c>
      <c r="K91" s="33">
        <v>0</v>
      </c>
      <c r="L91" s="33">
        <v>6</v>
      </c>
      <c r="M91" s="33">
        <v>1</v>
      </c>
      <c r="N91" s="33">
        <v>5</v>
      </c>
      <c r="O91" s="33">
        <v>2</v>
      </c>
      <c r="P91" s="46">
        <f t="shared" ref="P91" si="347">SUM(J91:M91)</f>
        <v>16</v>
      </c>
    </row>
    <row r="92" spans="1:16" ht="12" customHeight="1" x14ac:dyDescent="0.2">
      <c r="A92" s="157"/>
      <c r="B92" s="157"/>
      <c r="C92" s="32"/>
      <c r="D92" s="232"/>
      <c r="E92" s="31"/>
      <c r="F92" s="36">
        <f t="shared" si="256"/>
        <v>1</v>
      </c>
      <c r="G92" s="29">
        <f t="shared" ref="G92" si="348">IF(G91=0,0,G91/$F91)</f>
        <v>0.73913043478260865</v>
      </c>
      <c r="H92" s="29">
        <f t="shared" ref="H92" si="349">IF(H91=0,0,H91/$F91)</f>
        <v>0.17391304347826086</v>
      </c>
      <c r="I92" s="29">
        <f t="shared" ref="I92" si="350">IF(I91=0,0,I91/$F91)</f>
        <v>8.6956521739130432E-2</v>
      </c>
      <c r="J92" s="29">
        <f t="shared" ref="J92" si="351">IF(J91=0,0,J91/$F91)</f>
        <v>0.39130434782608697</v>
      </c>
      <c r="K92" s="29">
        <f t="shared" ref="K92:L92" si="352">IF(K91=0,0,K91/$F91)</f>
        <v>0</v>
      </c>
      <c r="L92" s="29">
        <f t="shared" si="352"/>
        <v>0.2608695652173913</v>
      </c>
      <c r="M92" s="29">
        <f t="shared" ref="M92" si="353">IF(M91=0,0,M91/$F91)</f>
        <v>4.3478260869565216E-2</v>
      </c>
      <c r="N92" s="29">
        <f t="shared" ref="N92" si="354">IF(N91=0,0,N91/$F91)</f>
        <v>0.21739130434782608</v>
      </c>
      <c r="O92" s="29">
        <f t="shared" ref="O92" si="355">IF(O91=0,0,O91/$F91)</f>
        <v>8.6956521739130432E-2</v>
      </c>
    </row>
    <row r="93" spans="1:16" ht="12" customHeight="1" x14ac:dyDescent="0.2">
      <c r="A93" s="157"/>
      <c r="B93" s="157"/>
      <c r="C93" s="35"/>
      <c r="D93" s="231" t="s">
        <v>3</v>
      </c>
      <c r="E93" s="34"/>
      <c r="F93" s="33">
        <f t="shared" si="256"/>
        <v>24</v>
      </c>
      <c r="G93" s="33">
        <v>21</v>
      </c>
      <c r="H93" s="33">
        <v>1</v>
      </c>
      <c r="I93" s="33">
        <v>2</v>
      </c>
      <c r="J93" s="33">
        <v>15</v>
      </c>
      <c r="K93" s="33">
        <v>1</v>
      </c>
      <c r="L93" s="33">
        <v>3</v>
      </c>
      <c r="M93" s="33">
        <v>0</v>
      </c>
      <c r="N93" s="33">
        <v>3</v>
      </c>
      <c r="O93" s="33">
        <v>2</v>
      </c>
      <c r="P93" s="46">
        <f t="shared" ref="P93" si="356">SUM(J93:M93)</f>
        <v>19</v>
      </c>
    </row>
    <row r="94" spans="1:16" ht="12" customHeight="1" x14ac:dyDescent="0.2">
      <c r="A94" s="157"/>
      <c r="B94" s="157"/>
      <c r="C94" s="32"/>
      <c r="D94" s="232"/>
      <c r="E94" s="31"/>
      <c r="F94" s="36">
        <f t="shared" si="256"/>
        <v>1</v>
      </c>
      <c r="G94" s="29">
        <f t="shared" ref="G94" si="357">IF(G93=0,0,G93/$F93)</f>
        <v>0.875</v>
      </c>
      <c r="H94" s="29">
        <f t="shared" ref="H94" si="358">IF(H93=0,0,H93/$F93)</f>
        <v>4.1666666666666664E-2</v>
      </c>
      <c r="I94" s="29">
        <f t="shared" ref="I94" si="359">IF(I93=0,0,I93/$F93)</f>
        <v>8.3333333333333329E-2</v>
      </c>
      <c r="J94" s="29">
        <f t="shared" ref="J94" si="360">IF(J93=0,0,J93/$F93)</f>
        <v>0.625</v>
      </c>
      <c r="K94" s="29">
        <f t="shared" ref="K94:L94" si="361">IF(K93=0,0,K93/$F93)</f>
        <v>4.1666666666666664E-2</v>
      </c>
      <c r="L94" s="29">
        <f t="shared" si="361"/>
        <v>0.125</v>
      </c>
      <c r="M94" s="29">
        <f t="shared" ref="M94" si="362">IF(M93=0,0,M93/$F93)</f>
        <v>0</v>
      </c>
      <c r="N94" s="29">
        <f t="shared" ref="N94" si="363">IF(N93=0,0,N93/$F93)</f>
        <v>0.125</v>
      </c>
      <c r="O94" s="29">
        <f t="shared" ref="O94" si="364">IF(O93=0,0,O93/$F93)</f>
        <v>8.3333333333333329E-2</v>
      </c>
    </row>
    <row r="95" spans="1:16" ht="12" customHeight="1" x14ac:dyDescent="0.2">
      <c r="A95" s="157"/>
      <c r="B95" s="157"/>
      <c r="C95" s="35"/>
      <c r="D95" s="231" t="s">
        <v>2</v>
      </c>
      <c r="E95" s="34"/>
      <c r="F95" s="33">
        <f t="shared" si="256"/>
        <v>159</v>
      </c>
      <c r="G95" s="33">
        <v>125</v>
      </c>
      <c r="H95" s="33">
        <v>25</v>
      </c>
      <c r="I95" s="33">
        <v>9</v>
      </c>
      <c r="J95" s="33">
        <v>77</v>
      </c>
      <c r="K95" s="33">
        <v>3</v>
      </c>
      <c r="L95" s="33">
        <v>28</v>
      </c>
      <c r="M95" s="33">
        <v>4</v>
      </c>
      <c r="N95" s="33">
        <v>33</v>
      </c>
      <c r="O95" s="33">
        <v>14</v>
      </c>
      <c r="P95" s="46">
        <f t="shared" ref="P95" si="365">SUM(J95:M95)</f>
        <v>112</v>
      </c>
    </row>
    <row r="96" spans="1:16" ht="12" customHeight="1" x14ac:dyDescent="0.2">
      <c r="A96" s="157"/>
      <c r="B96" s="157"/>
      <c r="C96" s="32"/>
      <c r="D96" s="232"/>
      <c r="E96" s="31"/>
      <c r="F96" s="36">
        <f t="shared" si="256"/>
        <v>1</v>
      </c>
      <c r="G96" s="29">
        <f t="shared" ref="G96" si="366">IF(G95=0,0,G95/$F95)</f>
        <v>0.78616352201257866</v>
      </c>
      <c r="H96" s="29">
        <f t="shared" ref="H96" si="367">IF(H95=0,0,H95/$F95)</f>
        <v>0.15723270440251572</v>
      </c>
      <c r="I96" s="29">
        <f t="shared" ref="I96" si="368">IF(I95=0,0,I95/$F95)</f>
        <v>5.6603773584905662E-2</v>
      </c>
      <c r="J96" s="29">
        <f t="shared" ref="J96" si="369">IF(J95=0,0,J95/$F95)</f>
        <v>0.48427672955974843</v>
      </c>
      <c r="K96" s="29">
        <f t="shared" ref="K96:L96" si="370">IF(K95=0,0,K95/$F95)</f>
        <v>1.8867924528301886E-2</v>
      </c>
      <c r="L96" s="29">
        <f t="shared" si="370"/>
        <v>0.1761006289308176</v>
      </c>
      <c r="M96" s="29">
        <f t="shared" ref="M96" si="371">IF(M95=0,0,M95/$F95)</f>
        <v>2.5157232704402517E-2</v>
      </c>
      <c r="N96" s="29">
        <f t="shared" ref="N96" si="372">IF(N95=0,0,N95/$F95)</f>
        <v>0.20754716981132076</v>
      </c>
      <c r="O96" s="29">
        <f t="shared" ref="O96" si="373">IF(O95=0,0,O95/$F95)</f>
        <v>8.8050314465408799E-2</v>
      </c>
    </row>
    <row r="97" spans="1:16" ht="12" customHeight="1" x14ac:dyDescent="0.2">
      <c r="A97" s="157"/>
      <c r="B97" s="157"/>
      <c r="C97" s="35"/>
      <c r="D97" s="231" t="s">
        <v>1</v>
      </c>
      <c r="E97" s="34"/>
      <c r="F97" s="33">
        <f t="shared" si="256"/>
        <v>21</v>
      </c>
      <c r="G97" s="33">
        <v>20</v>
      </c>
      <c r="H97" s="33">
        <v>1</v>
      </c>
      <c r="I97" s="33">
        <v>0</v>
      </c>
      <c r="J97" s="33">
        <v>11</v>
      </c>
      <c r="K97" s="33">
        <v>0</v>
      </c>
      <c r="L97" s="33">
        <v>5</v>
      </c>
      <c r="M97" s="33">
        <v>1</v>
      </c>
      <c r="N97" s="33">
        <v>4</v>
      </c>
      <c r="O97" s="33">
        <v>0</v>
      </c>
      <c r="P97" s="46">
        <f t="shared" ref="P97" si="374">SUM(J97:M97)</f>
        <v>17</v>
      </c>
    </row>
    <row r="98" spans="1:16" ht="12" customHeight="1" x14ac:dyDescent="0.2">
      <c r="A98" s="157"/>
      <c r="B98" s="157"/>
      <c r="C98" s="32"/>
      <c r="D98" s="232"/>
      <c r="E98" s="31"/>
      <c r="F98" s="36">
        <f t="shared" si="256"/>
        <v>1</v>
      </c>
      <c r="G98" s="29">
        <f t="shared" ref="G98" si="375">IF(G97=0,0,G97/$F97)</f>
        <v>0.95238095238095233</v>
      </c>
      <c r="H98" s="29">
        <f t="shared" ref="H98" si="376">IF(H97=0,0,H97/$F97)</f>
        <v>4.7619047619047616E-2</v>
      </c>
      <c r="I98" s="29">
        <f t="shared" ref="I98" si="377">IF(I97=0,0,I97/$F97)</f>
        <v>0</v>
      </c>
      <c r="J98" s="29">
        <f t="shared" ref="J98" si="378">IF(J97=0,0,J97/$F97)</f>
        <v>0.52380952380952384</v>
      </c>
      <c r="K98" s="29">
        <f t="shared" ref="K98:L98" si="379">IF(K97=0,0,K97/$F97)</f>
        <v>0</v>
      </c>
      <c r="L98" s="29">
        <f t="shared" si="379"/>
        <v>0.23809523809523808</v>
      </c>
      <c r="M98" s="29">
        <f t="shared" ref="M98" si="380">IF(M97=0,0,M97/$F97)</f>
        <v>4.7619047619047616E-2</v>
      </c>
      <c r="N98" s="29">
        <f t="shared" ref="N98" si="381">IF(N97=0,0,N97/$F97)</f>
        <v>0.19047619047619047</v>
      </c>
      <c r="O98" s="29">
        <f t="shared" ref="O98" si="382">IF(O97=0,0,O97/$F97)</f>
        <v>0</v>
      </c>
    </row>
    <row r="99" spans="1:16" ht="12.75" customHeight="1" x14ac:dyDescent="0.2">
      <c r="A99" s="157"/>
      <c r="B99" s="157"/>
      <c r="C99" s="35"/>
      <c r="D99" s="231" t="s">
        <v>0</v>
      </c>
      <c r="E99" s="34"/>
      <c r="F99" s="33">
        <f t="shared" si="256"/>
        <v>61</v>
      </c>
      <c r="G99" s="33">
        <v>50</v>
      </c>
      <c r="H99" s="33">
        <v>10</v>
      </c>
      <c r="I99" s="33">
        <v>1</v>
      </c>
      <c r="J99" s="33">
        <v>29</v>
      </c>
      <c r="K99" s="33">
        <v>5</v>
      </c>
      <c r="L99" s="33">
        <v>7</v>
      </c>
      <c r="M99" s="33">
        <v>7</v>
      </c>
      <c r="N99" s="33">
        <v>12</v>
      </c>
      <c r="O99" s="33">
        <v>1</v>
      </c>
      <c r="P99" s="46">
        <f t="shared" ref="P99" si="383">SUM(J99:M99)</f>
        <v>48</v>
      </c>
    </row>
    <row r="100" spans="1:16" ht="12.75" customHeight="1" x14ac:dyDescent="0.2">
      <c r="A100" s="158"/>
      <c r="B100" s="158"/>
      <c r="C100" s="32"/>
      <c r="D100" s="232"/>
      <c r="E100" s="31"/>
      <c r="F100" s="30">
        <f t="shared" si="256"/>
        <v>0.99999999999999989</v>
      </c>
      <c r="G100" s="29">
        <f t="shared" ref="G100:O100" si="384">IF(G99=0,0,G99/$F99)</f>
        <v>0.81967213114754101</v>
      </c>
      <c r="H100" s="29">
        <f t="shared" si="384"/>
        <v>0.16393442622950818</v>
      </c>
      <c r="I100" s="29">
        <f t="shared" si="384"/>
        <v>1.6393442622950821E-2</v>
      </c>
      <c r="J100" s="29">
        <f t="shared" si="384"/>
        <v>0.47540983606557374</v>
      </c>
      <c r="K100" s="29">
        <f t="shared" si="384"/>
        <v>8.1967213114754092E-2</v>
      </c>
      <c r="L100" s="29">
        <f t="shared" si="384"/>
        <v>0.11475409836065574</v>
      </c>
      <c r="M100" s="29">
        <f t="shared" si="384"/>
        <v>0.11475409836065574</v>
      </c>
      <c r="N100" s="29">
        <f t="shared" si="384"/>
        <v>0.19672131147540983</v>
      </c>
      <c r="O100" s="29">
        <f t="shared" si="384"/>
        <v>1.6393442622950821E-2</v>
      </c>
    </row>
  </sheetData>
  <mergeCells count="65">
    <mergeCell ref="D37:D38"/>
    <mergeCell ref="D39:D40"/>
    <mergeCell ref="D41:D42"/>
    <mergeCell ref="F3:F6"/>
    <mergeCell ref="A7:E8"/>
    <mergeCell ref="A9:A18"/>
    <mergeCell ref="B9:E10"/>
    <mergeCell ref="B11:E12"/>
    <mergeCell ref="B13:E14"/>
    <mergeCell ref="B15:E16"/>
    <mergeCell ref="A3:E6"/>
    <mergeCell ref="D31:D32"/>
    <mergeCell ref="D33:D34"/>
    <mergeCell ref="D27:D28"/>
    <mergeCell ref="D29:D30"/>
    <mergeCell ref="D35:D36"/>
    <mergeCell ref="D85:D86"/>
    <mergeCell ref="D89:D90"/>
    <mergeCell ref="D47:D48"/>
    <mergeCell ref="D49:D50"/>
    <mergeCell ref="A19:A100"/>
    <mergeCell ref="B19:B68"/>
    <mergeCell ref="D19:D20"/>
    <mergeCell ref="D21:D22"/>
    <mergeCell ref="D23:D24"/>
    <mergeCell ref="D25:D26"/>
    <mergeCell ref="B69:B100"/>
    <mergeCell ref="D69:D70"/>
    <mergeCell ref="D71:D72"/>
    <mergeCell ref="D73:D74"/>
    <mergeCell ref="D75:D76"/>
    <mergeCell ref="D91:D92"/>
    <mergeCell ref="D93:D94"/>
    <mergeCell ref="D95:D96"/>
    <mergeCell ref="D97:D98"/>
    <mergeCell ref="D99:D100"/>
    <mergeCell ref="D87:D88"/>
    <mergeCell ref="D79:D80"/>
    <mergeCell ref="D81:D82"/>
    <mergeCell ref="D83:D84"/>
    <mergeCell ref="O4:O6"/>
    <mergeCell ref="M5:M6"/>
    <mergeCell ref="L5:L6"/>
    <mergeCell ref="K5:K6"/>
    <mergeCell ref="J5:J6"/>
    <mergeCell ref="D59:D60"/>
    <mergeCell ref="D61:D62"/>
    <mergeCell ref="D63:D64"/>
    <mergeCell ref="D65:D66"/>
    <mergeCell ref="D67:D68"/>
    <mergeCell ref="D43:D44"/>
    <mergeCell ref="D45:D46"/>
    <mergeCell ref="B17:E18"/>
    <mergeCell ref="D51:D52"/>
    <mergeCell ref="D53:D54"/>
    <mergeCell ref="D55:D56"/>
    <mergeCell ref="D57:D58"/>
    <mergeCell ref="D77:D78"/>
    <mergeCell ref="J3:O3"/>
    <mergeCell ref="J4:M4"/>
    <mergeCell ref="G4:G6"/>
    <mergeCell ref="H4:H6"/>
    <mergeCell ref="I4:I6"/>
    <mergeCell ref="N4:N6"/>
    <mergeCell ref="G3:I3"/>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546</v>
      </c>
    </row>
    <row r="2" spans="1:20" x14ac:dyDescent="0.2">
      <c r="R2" s="38" t="s">
        <v>453</v>
      </c>
    </row>
    <row r="3" spans="1:20" ht="18.75" customHeight="1" x14ac:dyDescent="0.2">
      <c r="A3" s="233" t="s">
        <v>63</v>
      </c>
      <c r="B3" s="234"/>
      <c r="C3" s="234"/>
      <c r="D3" s="234"/>
      <c r="E3" s="235"/>
      <c r="F3" s="179" t="s">
        <v>62</v>
      </c>
      <c r="G3" s="179" t="s">
        <v>244</v>
      </c>
      <c r="H3" s="249"/>
      <c r="I3" s="249"/>
      <c r="J3" s="249"/>
      <c r="K3" s="249"/>
      <c r="L3" s="250"/>
      <c r="M3" s="179" t="s">
        <v>243</v>
      </c>
      <c r="N3" s="249"/>
      <c r="O3" s="250"/>
      <c r="P3" s="249"/>
      <c r="Q3" s="249"/>
      <c r="R3" s="250"/>
    </row>
    <row r="4" spans="1:20" ht="18.75" customHeight="1" x14ac:dyDescent="0.2">
      <c r="A4" s="236"/>
      <c r="B4" s="237"/>
      <c r="C4" s="237"/>
      <c r="D4" s="237"/>
      <c r="E4" s="238"/>
      <c r="F4" s="183"/>
      <c r="G4" s="179" t="s">
        <v>228</v>
      </c>
      <c r="H4" s="249"/>
      <c r="I4" s="249"/>
      <c r="J4" s="249"/>
      <c r="K4" s="215" t="s">
        <v>227</v>
      </c>
      <c r="L4" s="215" t="s">
        <v>127</v>
      </c>
      <c r="M4" s="179" t="s">
        <v>228</v>
      </c>
      <c r="N4" s="249"/>
      <c r="O4" s="250"/>
      <c r="P4" s="249"/>
      <c r="Q4" s="215" t="s">
        <v>227</v>
      </c>
      <c r="R4" s="215" t="s">
        <v>127</v>
      </c>
    </row>
    <row r="5" spans="1:20" ht="44.25" customHeight="1" x14ac:dyDescent="0.2">
      <c r="A5" s="236"/>
      <c r="B5" s="237"/>
      <c r="C5" s="237"/>
      <c r="D5" s="237"/>
      <c r="E5" s="238"/>
      <c r="F5" s="183"/>
      <c r="G5" s="215" t="s">
        <v>226</v>
      </c>
      <c r="H5" s="215" t="s">
        <v>225</v>
      </c>
      <c r="I5" s="215" t="s">
        <v>224</v>
      </c>
      <c r="J5" s="215" t="s">
        <v>223</v>
      </c>
      <c r="K5" s="216"/>
      <c r="L5" s="216"/>
      <c r="M5" s="215" t="s">
        <v>226</v>
      </c>
      <c r="N5" s="215" t="s">
        <v>225</v>
      </c>
      <c r="O5" s="215" t="s">
        <v>224</v>
      </c>
      <c r="P5" s="301" t="s">
        <v>223</v>
      </c>
      <c r="Q5" s="216"/>
      <c r="R5" s="216"/>
    </row>
    <row r="6" spans="1:20" ht="24.75" customHeight="1" x14ac:dyDescent="0.2">
      <c r="A6" s="239"/>
      <c r="B6" s="240"/>
      <c r="C6" s="240"/>
      <c r="D6" s="240"/>
      <c r="E6" s="241"/>
      <c r="F6" s="180"/>
      <c r="G6" s="217"/>
      <c r="H6" s="217"/>
      <c r="I6" s="217"/>
      <c r="J6" s="217"/>
      <c r="K6" s="217"/>
      <c r="L6" s="217"/>
      <c r="M6" s="217"/>
      <c r="N6" s="217"/>
      <c r="O6" s="217"/>
      <c r="P6" s="302"/>
      <c r="Q6" s="217"/>
      <c r="R6" s="217"/>
    </row>
    <row r="7" spans="1:20" ht="12" customHeight="1" x14ac:dyDescent="0.2">
      <c r="A7" s="170" t="s">
        <v>49</v>
      </c>
      <c r="B7" s="171"/>
      <c r="C7" s="171"/>
      <c r="D7" s="171"/>
      <c r="E7" s="172"/>
      <c r="F7" s="33">
        <f>SUM(G7:R7)/2</f>
        <v>920</v>
      </c>
      <c r="G7" s="33">
        <f t="shared" ref="G7:R7" si="0">SUM(G9,G11,G13,G15,G17)</f>
        <v>385</v>
      </c>
      <c r="H7" s="33">
        <f t="shared" si="0"/>
        <v>23</v>
      </c>
      <c r="I7" s="33">
        <f t="shared" si="0"/>
        <v>126</v>
      </c>
      <c r="J7" s="33">
        <f t="shared" si="0"/>
        <v>138</v>
      </c>
      <c r="K7" s="33">
        <f t="shared" si="0"/>
        <v>187</v>
      </c>
      <c r="L7" s="33">
        <f t="shared" si="0"/>
        <v>61</v>
      </c>
      <c r="M7" s="33">
        <f t="shared" si="0"/>
        <v>7</v>
      </c>
      <c r="N7" s="33">
        <f t="shared" si="0"/>
        <v>3</v>
      </c>
      <c r="O7" s="33">
        <f t="shared" si="0"/>
        <v>3</v>
      </c>
      <c r="P7" s="126">
        <f t="shared" si="0"/>
        <v>78</v>
      </c>
      <c r="Q7" s="33">
        <f t="shared" si="0"/>
        <v>734</v>
      </c>
      <c r="R7" s="33">
        <f t="shared" si="0"/>
        <v>95</v>
      </c>
      <c r="S7" s="46">
        <f>SUM(G7:J7)</f>
        <v>672</v>
      </c>
      <c r="T7" s="46">
        <f>SUM(M7:P7)</f>
        <v>91</v>
      </c>
    </row>
    <row r="8" spans="1:20" ht="12" customHeight="1" x14ac:dyDescent="0.2">
      <c r="A8" s="173"/>
      <c r="B8" s="174"/>
      <c r="C8" s="174"/>
      <c r="D8" s="174"/>
      <c r="E8" s="175"/>
      <c r="F8" s="36">
        <f>SUM(G8:R8)/2</f>
        <v>1</v>
      </c>
      <c r="G8" s="29">
        <f t="shared" ref="G8:R8" si="1">IF(G7=0,0,G7/$F7)</f>
        <v>0.41847826086956524</v>
      </c>
      <c r="H8" s="29">
        <f t="shared" si="1"/>
        <v>2.5000000000000001E-2</v>
      </c>
      <c r="I8" s="29">
        <f t="shared" si="1"/>
        <v>0.13695652173913042</v>
      </c>
      <c r="J8" s="29">
        <f t="shared" si="1"/>
        <v>0.15</v>
      </c>
      <c r="K8" s="29">
        <f t="shared" si="1"/>
        <v>0.20326086956521738</v>
      </c>
      <c r="L8" s="29">
        <f t="shared" si="1"/>
        <v>6.6304347826086962E-2</v>
      </c>
      <c r="M8" s="29">
        <f t="shared" si="1"/>
        <v>7.6086956521739134E-3</v>
      </c>
      <c r="N8" s="29">
        <f t="shared" si="1"/>
        <v>3.2608695652173911E-3</v>
      </c>
      <c r="O8" s="29">
        <f t="shared" si="1"/>
        <v>3.2608695652173911E-3</v>
      </c>
      <c r="P8" s="127">
        <f t="shared" si="1"/>
        <v>8.478260869565217E-2</v>
      </c>
      <c r="Q8" s="29">
        <f t="shared" si="1"/>
        <v>0.79782608695652169</v>
      </c>
      <c r="R8" s="29">
        <f t="shared" si="1"/>
        <v>0.10326086956521739</v>
      </c>
    </row>
    <row r="9" spans="1:20" ht="12" customHeight="1" x14ac:dyDescent="0.2">
      <c r="A9" s="159" t="s">
        <v>48</v>
      </c>
      <c r="B9" s="242" t="s">
        <v>47</v>
      </c>
      <c r="C9" s="243"/>
      <c r="D9" s="243"/>
      <c r="E9" s="244"/>
      <c r="F9" s="33">
        <f t="shared" ref="F9:F70" si="2">SUM(G9:R9)/2</f>
        <v>262</v>
      </c>
      <c r="G9" s="33">
        <v>77</v>
      </c>
      <c r="H9" s="33">
        <v>2</v>
      </c>
      <c r="I9" s="33">
        <v>11</v>
      </c>
      <c r="J9" s="33">
        <v>9</v>
      </c>
      <c r="K9" s="33">
        <v>133</v>
      </c>
      <c r="L9" s="33">
        <v>30</v>
      </c>
      <c r="M9" s="33">
        <v>2</v>
      </c>
      <c r="N9" s="33">
        <v>0</v>
      </c>
      <c r="O9" s="33">
        <v>1</v>
      </c>
      <c r="P9" s="126">
        <v>4</v>
      </c>
      <c r="Q9" s="33">
        <v>215</v>
      </c>
      <c r="R9" s="33">
        <v>40</v>
      </c>
      <c r="S9" s="46">
        <f t="shared" ref="S9" si="3">SUM(G9:J9)</f>
        <v>99</v>
      </c>
      <c r="T9" s="46">
        <f t="shared" ref="T9" si="4">SUM(M9:P9)</f>
        <v>7</v>
      </c>
    </row>
    <row r="10" spans="1:20" ht="12" customHeight="1" x14ac:dyDescent="0.2">
      <c r="A10" s="160"/>
      <c r="B10" s="245"/>
      <c r="C10" s="246"/>
      <c r="D10" s="246"/>
      <c r="E10" s="247"/>
      <c r="F10" s="36">
        <f t="shared" si="2"/>
        <v>0.99999999999999989</v>
      </c>
      <c r="G10" s="29">
        <f>IF(G9=0,0,G9/$F9)</f>
        <v>0.29389312977099236</v>
      </c>
      <c r="H10" s="29">
        <f>IF(H9=0,0,H9/$F9)</f>
        <v>7.6335877862595417E-3</v>
      </c>
      <c r="I10" s="29">
        <f>IF(I9=0,0,I9/$F9)</f>
        <v>4.1984732824427481E-2</v>
      </c>
      <c r="J10" s="29">
        <f>IF(J9=0,0,J9/$F9)</f>
        <v>3.4351145038167941E-2</v>
      </c>
      <c r="K10" s="29">
        <f>IF(K9=0,0,K9/$F9)</f>
        <v>0.50763358778625955</v>
      </c>
      <c r="L10" s="29">
        <f t="shared" ref="L10:R18" si="5">IF(L9=0,0,L9/$F9)</f>
        <v>0.11450381679389313</v>
      </c>
      <c r="M10" s="29">
        <f>IF(M9=0,0,M9/$F9)</f>
        <v>7.6335877862595417E-3</v>
      </c>
      <c r="N10" s="29">
        <f>IF(N9=0,0,N9/$F9)</f>
        <v>0</v>
      </c>
      <c r="O10" s="29">
        <f>IF(O9=0,0,O9/$F9)</f>
        <v>3.8167938931297708E-3</v>
      </c>
      <c r="P10" s="127">
        <f t="shared" ref="P10:R10" si="6">IF(P9=0,0,P9/$F9)</f>
        <v>1.5267175572519083E-2</v>
      </c>
      <c r="Q10" s="29">
        <f t="shared" si="6"/>
        <v>0.82061068702290074</v>
      </c>
      <c r="R10" s="29">
        <f t="shared" si="6"/>
        <v>0.15267175572519084</v>
      </c>
    </row>
    <row r="11" spans="1:20" ht="12" customHeight="1" x14ac:dyDescent="0.2">
      <c r="A11" s="160"/>
      <c r="B11" s="242" t="s">
        <v>46</v>
      </c>
      <c r="C11" s="243"/>
      <c r="D11" s="243"/>
      <c r="E11" s="244"/>
      <c r="F11" s="33">
        <f t="shared" ref="F11:F18" si="7">SUM(G11:R11)/2</f>
        <v>136</v>
      </c>
      <c r="G11" s="33">
        <v>67</v>
      </c>
      <c r="H11" s="33">
        <v>4</v>
      </c>
      <c r="I11" s="33">
        <v>18</v>
      </c>
      <c r="J11" s="33">
        <v>9</v>
      </c>
      <c r="K11" s="33">
        <v>27</v>
      </c>
      <c r="L11" s="33">
        <v>11</v>
      </c>
      <c r="M11" s="33">
        <v>3</v>
      </c>
      <c r="N11" s="33">
        <v>1</v>
      </c>
      <c r="O11" s="33">
        <v>0</v>
      </c>
      <c r="P11" s="126">
        <v>8</v>
      </c>
      <c r="Q11" s="33">
        <v>110</v>
      </c>
      <c r="R11" s="33">
        <v>14</v>
      </c>
      <c r="S11" s="46">
        <f t="shared" ref="S11" si="8">SUM(G11:J11)</f>
        <v>98</v>
      </c>
      <c r="T11" s="46">
        <f t="shared" ref="T11" si="9">SUM(M11:P11)</f>
        <v>12</v>
      </c>
    </row>
    <row r="12" spans="1:20" ht="12" customHeight="1" x14ac:dyDescent="0.2">
      <c r="A12" s="160"/>
      <c r="B12" s="245"/>
      <c r="C12" s="246"/>
      <c r="D12" s="246"/>
      <c r="E12" s="247"/>
      <c r="F12" s="36">
        <f t="shared" si="7"/>
        <v>1</v>
      </c>
      <c r="G12" s="29">
        <f t="shared" ref="G12" si="10">IF(G11=0,0,G11/$F11)</f>
        <v>0.49264705882352944</v>
      </c>
      <c r="H12" s="29">
        <f t="shared" ref="H12" si="11">IF(H11=0,0,H11/$F11)</f>
        <v>2.9411764705882353E-2</v>
      </c>
      <c r="I12" s="29">
        <f t="shared" ref="I12" si="12">IF(I11=0,0,I11/$F11)</f>
        <v>0.13235294117647059</v>
      </c>
      <c r="J12" s="29">
        <f t="shared" ref="J12" si="13">IF(J11=0,0,J11/$F11)</f>
        <v>6.6176470588235295E-2</v>
      </c>
      <c r="K12" s="29">
        <f t="shared" ref="K12" si="14">IF(K11=0,0,K11/$F11)</f>
        <v>0.19852941176470587</v>
      </c>
      <c r="L12" s="29">
        <f t="shared" si="5"/>
        <v>8.0882352941176475E-2</v>
      </c>
      <c r="M12" s="29">
        <f t="shared" si="5"/>
        <v>2.2058823529411766E-2</v>
      </c>
      <c r="N12" s="29">
        <f t="shared" si="5"/>
        <v>7.3529411764705881E-3</v>
      </c>
      <c r="O12" s="29">
        <f t="shared" si="5"/>
        <v>0</v>
      </c>
      <c r="P12" s="127">
        <f t="shared" si="5"/>
        <v>5.8823529411764705E-2</v>
      </c>
      <c r="Q12" s="29">
        <f t="shared" si="5"/>
        <v>0.80882352941176472</v>
      </c>
      <c r="R12" s="29">
        <f t="shared" si="5"/>
        <v>0.10294117647058823</v>
      </c>
    </row>
    <row r="13" spans="1:20" ht="12" customHeight="1" x14ac:dyDescent="0.2">
      <c r="A13" s="160"/>
      <c r="B13" s="242" t="s">
        <v>45</v>
      </c>
      <c r="C13" s="243"/>
      <c r="D13" s="243"/>
      <c r="E13" s="244"/>
      <c r="F13" s="33">
        <f t="shared" si="7"/>
        <v>249</v>
      </c>
      <c r="G13" s="33">
        <v>136</v>
      </c>
      <c r="H13" s="33">
        <v>5</v>
      </c>
      <c r="I13" s="33">
        <v>51</v>
      </c>
      <c r="J13" s="33">
        <v>29</v>
      </c>
      <c r="K13" s="33">
        <v>18</v>
      </c>
      <c r="L13" s="33">
        <v>10</v>
      </c>
      <c r="M13" s="33">
        <v>1</v>
      </c>
      <c r="N13" s="33">
        <v>0</v>
      </c>
      <c r="O13" s="33">
        <v>1</v>
      </c>
      <c r="P13" s="126">
        <v>13</v>
      </c>
      <c r="Q13" s="33">
        <v>217</v>
      </c>
      <c r="R13" s="33">
        <v>17</v>
      </c>
      <c r="S13" s="46">
        <f t="shared" ref="S13" si="15">SUM(G13:J13)</f>
        <v>221</v>
      </c>
      <c r="T13" s="46">
        <f t="shared" ref="T13" si="16">SUM(M13:P13)</f>
        <v>15</v>
      </c>
    </row>
    <row r="14" spans="1:20" ht="12" customHeight="1" x14ac:dyDescent="0.2">
      <c r="A14" s="160"/>
      <c r="B14" s="245"/>
      <c r="C14" s="246"/>
      <c r="D14" s="246"/>
      <c r="E14" s="247"/>
      <c r="F14" s="36">
        <f t="shared" si="7"/>
        <v>1</v>
      </c>
      <c r="G14" s="29">
        <f t="shared" ref="G14" si="17">IF(G13=0,0,G13/$F13)</f>
        <v>0.54618473895582331</v>
      </c>
      <c r="H14" s="29">
        <f t="shared" ref="H14" si="18">IF(H13=0,0,H13/$F13)</f>
        <v>2.0080321285140562E-2</v>
      </c>
      <c r="I14" s="29">
        <f t="shared" ref="I14" si="19">IF(I13=0,0,I13/$F13)</f>
        <v>0.20481927710843373</v>
      </c>
      <c r="J14" s="29">
        <f t="shared" ref="J14" si="20">IF(J13=0,0,J13/$F13)</f>
        <v>0.11646586345381527</v>
      </c>
      <c r="K14" s="29">
        <f t="shared" ref="K14" si="21">IF(K13=0,0,K13/$F13)</f>
        <v>7.2289156626506021E-2</v>
      </c>
      <c r="L14" s="29">
        <f t="shared" si="5"/>
        <v>4.0160642570281124E-2</v>
      </c>
      <c r="M14" s="29">
        <f t="shared" si="5"/>
        <v>4.0160642570281121E-3</v>
      </c>
      <c r="N14" s="29">
        <f t="shared" si="5"/>
        <v>0</v>
      </c>
      <c r="O14" s="29">
        <f t="shared" si="5"/>
        <v>4.0160642570281121E-3</v>
      </c>
      <c r="P14" s="127">
        <f t="shared" si="5"/>
        <v>5.2208835341365459E-2</v>
      </c>
      <c r="Q14" s="29">
        <f t="shared" si="5"/>
        <v>0.87148594377510036</v>
      </c>
      <c r="R14" s="29">
        <f t="shared" si="5"/>
        <v>6.8273092369477914E-2</v>
      </c>
    </row>
    <row r="15" spans="1:20" ht="12" customHeight="1" x14ac:dyDescent="0.2">
      <c r="A15" s="160"/>
      <c r="B15" s="242" t="s">
        <v>44</v>
      </c>
      <c r="C15" s="243"/>
      <c r="D15" s="243"/>
      <c r="E15" s="244"/>
      <c r="F15" s="33">
        <f t="shared" si="7"/>
        <v>72</v>
      </c>
      <c r="G15" s="33">
        <v>38</v>
      </c>
      <c r="H15" s="33">
        <v>4</v>
      </c>
      <c r="I15" s="33">
        <v>13</v>
      </c>
      <c r="J15" s="33">
        <v>14</v>
      </c>
      <c r="K15" s="33">
        <v>2</v>
      </c>
      <c r="L15" s="33">
        <v>1</v>
      </c>
      <c r="M15" s="33">
        <v>0</v>
      </c>
      <c r="N15" s="33">
        <v>0</v>
      </c>
      <c r="O15" s="33">
        <v>0</v>
      </c>
      <c r="P15" s="126">
        <v>7</v>
      </c>
      <c r="Q15" s="33">
        <v>62</v>
      </c>
      <c r="R15" s="33">
        <v>3</v>
      </c>
      <c r="S15" s="46">
        <f t="shared" ref="S15" si="22">SUM(G15:J15)</f>
        <v>69</v>
      </c>
      <c r="T15" s="46">
        <f t="shared" ref="T15" si="23">SUM(M15:P15)</f>
        <v>7</v>
      </c>
    </row>
    <row r="16" spans="1:20" ht="12" customHeight="1" x14ac:dyDescent="0.2">
      <c r="A16" s="160"/>
      <c r="B16" s="245"/>
      <c r="C16" s="246"/>
      <c r="D16" s="246"/>
      <c r="E16" s="247"/>
      <c r="F16" s="36">
        <f t="shared" si="7"/>
        <v>1</v>
      </c>
      <c r="G16" s="29">
        <f t="shared" ref="G16" si="24">IF(G15=0,0,G15/$F15)</f>
        <v>0.52777777777777779</v>
      </c>
      <c r="H16" s="29">
        <f t="shared" ref="H16" si="25">IF(H15=0,0,H15/$F15)</f>
        <v>5.5555555555555552E-2</v>
      </c>
      <c r="I16" s="29">
        <f t="shared" ref="I16" si="26">IF(I15=0,0,I15/$F15)</f>
        <v>0.18055555555555555</v>
      </c>
      <c r="J16" s="29">
        <f t="shared" ref="J16" si="27">IF(J15=0,0,J15/$F15)</f>
        <v>0.19444444444444445</v>
      </c>
      <c r="K16" s="29">
        <f t="shared" ref="K16" si="28">IF(K15=0,0,K15/$F15)</f>
        <v>2.7777777777777776E-2</v>
      </c>
      <c r="L16" s="29">
        <f t="shared" si="5"/>
        <v>1.3888888888888888E-2</v>
      </c>
      <c r="M16" s="29">
        <f t="shared" si="5"/>
        <v>0</v>
      </c>
      <c r="N16" s="29">
        <f t="shared" si="5"/>
        <v>0</v>
      </c>
      <c r="O16" s="29">
        <f t="shared" si="5"/>
        <v>0</v>
      </c>
      <c r="P16" s="127">
        <f t="shared" si="5"/>
        <v>9.7222222222222224E-2</v>
      </c>
      <c r="Q16" s="29">
        <f t="shared" si="5"/>
        <v>0.86111111111111116</v>
      </c>
      <c r="R16" s="29">
        <f t="shared" si="5"/>
        <v>4.1666666666666664E-2</v>
      </c>
    </row>
    <row r="17" spans="1:20" ht="12" customHeight="1" x14ac:dyDescent="0.2">
      <c r="A17" s="160"/>
      <c r="B17" s="242" t="s">
        <v>43</v>
      </c>
      <c r="C17" s="243"/>
      <c r="D17" s="243"/>
      <c r="E17" s="244"/>
      <c r="F17" s="33">
        <f t="shared" si="7"/>
        <v>201</v>
      </c>
      <c r="G17" s="33">
        <v>67</v>
      </c>
      <c r="H17" s="33">
        <v>8</v>
      </c>
      <c r="I17" s="33">
        <v>33</v>
      </c>
      <c r="J17" s="33">
        <v>77</v>
      </c>
      <c r="K17" s="33">
        <v>7</v>
      </c>
      <c r="L17" s="33">
        <v>9</v>
      </c>
      <c r="M17" s="33">
        <v>1</v>
      </c>
      <c r="N17" s="33">
        <v>2</v>
      </c>
      <c r="O17" s="33">
        <v>1</v>
      </c>
      <c r="P17" s="126">
        <v>46</v>
      </c>
      <c r="Q17" s="33">
        <v>130</v>
      </c>
      <c r="R17" s="33">
        <v>21</v>
      </c>
      <c r="S17" s="46">
        <f t="shared" ref="S17" si="29">SUM(G17:J17)</f>
        <v>185</v>
      </c>
      <c r="T17" s="46">
        <f t="shared" ref="T17" si="30">SUM(M17:P17)</f>
        <v>50</v>
      </c>
    </row>
    <row r="18" spans="1:20" ht="12" customHeight="1" x14ac:dyDescent="0.2">
      <c r="A18" s="161"/>
      <c r="B18" s="245"/>
      <c r="C18" s="246"/>
      <c r="D18" s="246"/>
      <c r="E18" s="247"/>
      <c r="F18" s="36">
        <f t="shared" si="7"/>
        <v>1</v>
      </c>
      <c r="G18" s="29">
        <f t="shared" ref="G18:K18" si="31">IF(G17=0,0,G17/$F17)</f>
        <v>0.33333333333333331</v>
      </c>
      <c r="H18" s="29">
        <f t="shared" si="31"/>
        <v>3.9800995024875621E-2</v>
      </c>
      <c r="I18" s="29">
        <f t="shared" si="31"/>
        <v>0.16417910447761194</v>
      </c>
      <c r="J18" s="29">
        <f t="shared" si="31"/>
        <v>0.38308457711442784</v>
      </c>
      <c r="K18" s="29">
        <f t="shared" si="31"/>
        <v>3.482587064676617E-2</v>
      </c>
      <c r="L18" s="29">
        <f t="shared" si="5"/>
        <v>4.4776119402985072E-2</v>
      </c>
      <c r="M18" s="29">
        <f t="shared" si="5"/>
        <v>4.9751243781094526E-3</v>
      </c>
      <c r="N18" s="29">
        <f t="shared" si="5"/>
        <v>9.9502487562189053E-3</v>
      </c>
      <c r="O18" s="29">
        <f t="shared" si="5"/>
        <v>4.9751243781094526E-3</v>
      </c>
      <c r="P18" s="127">
        <f t="shared" si="5"/>
        <v>0.22885572139303484</v>
      </c>
      <c r="Q18" s="29">
        <f t="shared" si="5"/>
        <v>0.64676616915422891</v>
      </c>
      <c r="R18" s="29">
        <f t="shared" si="5"/>
        <v>0.1044776119402985</v>
      </c>
    </row>
    <row r="19" spans="1:20" ht="12" customHeight="1" x14ac:dyDescent="0.2">
      <c r="A19" s="156" t="s">
        <v>42</v>
      </c>
      <c r="B19" s="156" t="s">
        <v>41</v>
      </c>
      <c r="C19" s="35"/>
      <c r="D19" s="231" t="s">
        <v>15</v>
      </c>
      <c r="E19" s="34"/>
      <c r="F19" s="33">
        <f t="shared" si="2"/>
        <v>239</v>
      </c>
      <c r="G19" s="33">
        <f t="shared" ref="G19:R19" si="32">SUM(G21,G23,G25,G27,G29,G31,G33,G35,G37,G39,G41,G43,G45,G47,G49,G51,G53,G55,G57,G59,G61,G63,G65,G67)</f>
        <v>82</v>
      </c>
      <c r="H19" s="33">
        <f t="shared" si="32"/>
        <v>8</v>
      </c>
      <c r="I19" s="33">
        <f t="shared" si="32"/>
        <v>47</v>
      </c>
      <c r="J19" s="33">
        <f t="shared" si="32"/>
        <v>63</v>
      </c>
      <c r="K19" s="33">
        <f t="shared" si="32"/>
        <v>33</v>
      </c>
      <c r="L19" s="33">
        <f t="shared" si="32"/>
        <v>6</v>
      </c>
      <c r="M19" s="33">
        <f t="shared" si="32"/>
        <v>0</v>
      </c>
      <c r="N19" s="33">
        <f t="shared" si="32"/>
        <v>2</v>
      </c>
      <c r="O19" s="33">
        <f t="shared" si="32"/>
        <v>0</v>
      </c>
      <c r="P19" s="126">
        <f t="shared" si="32"/>
        <v>31</v>
      </c>
      <c r="Q19" s="33">
        <f t="shared" si="32"/>
        <v>190</v>
      </c>
      <c r="R19" s="33">
        <f t="shared" si="32"/>
        <v>16</v>
      </c>
      <c r="S19" s="46">
        <f t="shared" ref="S19" si="33">SUM(G19:J19)</f>
        <v>200</v>
      </c>
      <c r="T19" s="46">
        <f t="shared" ref="T19" si="34">SUM(M19:P19)</f>
        <v>33</v>
      </c>
    </row>
    <row r="20" spans="1:20" ht="12" customHeight="1" x14ac:dyDescent="0.2">
      <c r="A20" s="157"/>
      <c r="B20" s="157"/>
      <c r="C20" s="32"/>
      <c r="D20" s="232"/>
      <c r="E20" s="31"/>
      <c r="F20" s="36">
        <f t="shared" si="2"/>
        <v>0.99999999999999989</v>
      </c>
      <c r="G20" s="29">
        <f t="shared" ref="G20:R20" si="35">IF(G19=0,0,G19/$F19)</f>
        <v>0.34309623430962344</v>
      </c>
      <c r="H20" s="29">
        <f t="shared" si="35"/>
        <v>3.3472803347280332E-2</v>
      </c>
      <c r="I20" s="29">
        <f t="shared" si="35"/>
        <v>0.19665271966527198</v>
      </c>
      <c r="J20" s="29">
        <f t="shared" si="35"/>
        <v>0.26359832635983266</v>
      </c>
      <c r="K20" s="29">
        <f t="shared" si="35"/>
        <v>0.13807531380753138</v>
      </c>
      <c r="L20" s="29">
        <f t="shared" si="35"/>
        <v>2.5104602510460251E-2</v>
      </c>
      <c r="M20" s="29">
        <f t="shared" si="35"/>
        <v>0</v>
      </c>
      <c r="N20" s="29">
        <f t="shared" si="35"/>
        <v>8.368200836820083E-3</v>
      </c>
      <c r="O20" s="29">
        <f t="shared" si="35"/>
        <v>0</v>
      </c>
      <c r="P20" s="127">
        <f t="shared" si="35"/>
        <v>0.1297071129707113</v>
      </c>
      <c r="Q20" s="29">
        <f t="shared" si="35"/>
        <v>0.79497907949790791</v>
      </c>
      <c r="R20" s="29">
        <f t="shared" si="35"/>
        <v>6.6945606694560664E-2</v>
      </c>
    </row>
    <row r="21" spans="1:20" ht="12" customHeight="1" x14ac:dyDescent="0.2">
      <c r="A21" s="157"/>
      <c r="B21" s="157"/>
      <c r="C21" s="35"/>
      <c r="D21" s="231" t="s">
        <v>354</v>
      </c>
      <c r="E21" s="34"/>
      <c r="F21" s="33">
        <f t="shared" ref="F21:F68" si="36">SUM(G21:R21)/2</f>
        <v>32</v>
      </c>
      <c r="G21" s="33">
        <v>9</v>
      </c>
      <c r="H21" s="33">
        <v>1</v>
      </c>
      <c r="I21" s="33">
        <v>7</v>
      </c>
      <c r="J21" s="33">
        <v>8</v>
      </c>
      <c r="K21" s="33">
        <v>6</v>
      </c>
      <c r="L21" s="33">
        <v>1</v>
      </c>
      <c r="M21" s="33">
        <v>0</v>
      </c>
      <c r="N21" s="33">
        <v>0</v>
      </c>
      <c r="O21" s="33">
        <v>0</v>
      </c>
      <c r="P21" s="126">
        <v>2</v>
      </c>
      <c r="Q21" s="33">
        <v>28</v>
      </c>
      <c r="R21" s="33">
        <v>2</v>
      </c>
      <c r="S21" s="46">
        <f t="shared" ref="S21" si="37">SUM(G21:J21)</f>
        <v>25</v>
      </c>
      <c r="T21" s="46">
        <f t="shared" ref="T21" si="38">SUM(M21:P21)</f>
        <v>2</v>
      </c>
    </row>
    <row r="22" spans="1:20" ht="12" customHeight="1" x14ac:dyDescent="0.2">
      <c r="A22" s="157"/>
      <c r="B22" s="157"/>
      <c r="C22" s="32"/>
      <c r="D22" s="232"/>
      <c r="E22" s="31"/>
      <c r="F22" s="36">
        <f t="shared" si="36"/>
        <v>1</v>
      </c>
      <c r="G22" s="29">
        <f t="shared" ref="G22" si="39">IF(G21=0,0,G21/$F21)</f>
        <v>0.28125</v>
      </c>
      <c r="H22" s="29">
        <f t="shared" ref="H22" si="40">IF(H21=0,0,H21/$F21)</f>
        <v>3.125E-2</v>
      </c>
      <c r="I22" s="29">
        <f t="shared" ref="I22" si="41">IF(I21=0,0,I21/$F21)</f>
        <v>0.21875</v>
      </c>
      <c r="J22" s="29">
        <f t="shared" ref="J22" si="42">IF(J21=0,0,J21/$F21)</f>
        <v>0.25</v>
      </c>
      <c r="K22" s="29">
        <f t="shared" ref="K22:L22" si="43">IF(K21=0,0,K21/$F21)</f>
        <v>0.1875</v>
      </c>
      <c r="L22" s="29">
        <f t="shared" si="43"/>
        <v>3.125E-2</v>
      </c>
      <c r="M22" s="29">
        <f t="shared" ref="M22" si="44">IF(M21=0,0,M21/$F21)</f>
        <v>0</v>
      </c>
      <c r="N22" s="29">
        <f t="shared" ref="N22" si="45">IF(N21=0,0,N21/$F21)</f>
        <v>0</v>
      </c>
      <c r="O22" s="29">
        <f t="shared" ref="O22:R22" si="46">IF(O21=0,0,O21/$F21)</f>
        <v>0</v>
      </c>
      <c r="P22" s="127">
        <f t="shared" si="46"/>
        <v>6.25E-2</v>
      </c>
      <c r="Q22" s="29">
        <f t="shared" si="46"/>
        <v>0.875</v>
      </c>
      <c r="R22" s="29">
        <f t="shared" si="46"/>
        <v>6.25E-2</v>
      </c>
    </row>
    <row r="23" spans="1:20" ht="12" customHeight="1" x14ac:dyDescent="0.2">
      <c r="A23" s="157"/>
      <c r="B23" s="157"/>
      <c r="C23" s="35"/>
      <c r="D23" s="231" t="s">
        <v>355</v>
      </c>
      <c r="E23" s="34"/>
      <c r="F23" s="33">
        <f t="shared" si="36"/>
        <v>4</v>
      </c>
      <c r="G23" s="33">
        <v>3</v>
      </c>
      <c r="H23" s="33">
        <v>0</v>
      </c>
      <c r="I23" s="33">
        <v>1</v>
      </c>
      <c r="J23" s="33">
        <v>0</v>
      </c>
      <c r="K23" s="33">
        <v>0</v>
      </c>
      <c r="L23" s="33">
        <v>0</v>
      </c>
      <c r="M23" s="33">
        <v>0</v>
      </c>
      <c r="N23" s="33">
        <v>0</v>
      </c>
      <c r="O23" s="33">
        <v>0</v>
      </c>
      <c r="P23" s="126">
        <v>0</v>
      </c>
      <c r="Q23" s="33">
        <v>4</v>
      </c>
      <c r="R23" s="33">
        <v>0</v>
      </c>
      <c r="S23" s="46">
        <f t="shared" ref="S23" si="47">SUM(G23:J23)</f>
        <v>4</v>
      </c>
      <c r="T23" s="46">
        <f t="shared" ref="T23" si="48">SUM(M23:P23)</f>
        <v>0</v>
      </c>
    </row>
    <row r="24" spans="1:20" ht="12" customHeight="1" x14ac:dyDescent="0.2">
      <c r="A24" s="157"/>
      <c r="B24" s="157"/>
      <c r="C24" s="32"/>
      <c r="D24" s="232"/>
      <c r="E24" s="31"/>
      <c r="F24" s="36">
        <f t="shared" si="36"/>
        <v>1</v>
      </c>
      <c r="G24" s="29">
        <f t="shared" ref="G24" si="49">IF(G23=0,0,G23/$F23)</f>
        <v>0.75</v>
      </c>
      <c r="H24" s="29">
        <f t="shared" ref="H24" si="50">IF(H23=0,0,H23/$F23)</f>
        <v>0</v>
      </c>
      <c r="I24" s="29">
        <f t="shared" ref="I24" si="51">IF(I23=0,0,I23/$F23)</f>
        <v>0.25</v>
      </c>
      <c r="J24" s="29">
        <f t="shared" ref="J24" si="52">IF(J23=0,0,J23/$F23)</f>
        <v>0</v>
      </c>
      <c r="K24" s="29">
        <f t="shared" ref="K24:L24" si="53">IF(K23=0,0,K23/$F23)</f>
        <v>0</v>
      </c>
      <c r="L24" s="29">
        <f t="shared" si="53"/>
        <v>0</v>
      </c>
      <c r="M24" s="29">
        <f t="shared" ref="M24" si="54">IF(M23=0,0,M23/$F23)</f>
        <v>0</v>
      </c>
      <c r="N24" s="29">
        <f t="shared" ref="N24" si="55">IF(N23=0,0,N23/$F23)</f>
        <v>0</v>
      </c>
      <c r="O24" s="29">
        <f t="shared" ref="O24:R24" si="56">IF(O23=0,0,O23/$F23)</f>
        <v>0</v>
      </c>
      <c r="P24" s="127">
        <f t="shared" si="56"/>
        <v>0</v>
      </c>
      <c r="Q24" s="29">
        <f t="shared" si="56"/>
        <v>1</v>
      </c>
      <c r="R24" s="29">
        <f t="shared" si="56"/>
        <v>0</v>
      </c>
    </row>
    <row r="25" spans="1:20" ht="12" customHeight="1" x14ac:dyDescent="0.2">
      <c r="A25" s="157"/>
      <c r="B25" s="157"/>
      <c r="C25" s="35"/>
      <c r="D25" s="231" t="s">
        <v>356</v>
      </c>
      <c r="E25" s="34"/>
      <c r="F25" s="33">
        <f t="shared" si="36"/>
        <v>11</v>
      </c>
      <c r="G25" s="33">
        <v>7</v>
      </c>
      <c r="H25" s="33">
        <v>0</v>
      </c>
      <c r="I25" s="33">
        <v>0</v>
      </c>
      <c r="J25" s="33">
        <v>1</v>
      </c>
      <c r="K25" s="33">
        <v>3</v>
      </c>
      <c r="L25" s="33">
        <v>0</v>
      </c>
      <c r="M25" s="33">
        <v>0</v>
      </c>
      <c r="N25" s="33">
        <v>0</v>
      </c>
      <c r="O25" s="33">
        <v>0</v>
      </c>
      <c r="P25" s="126">
        <v>0</v>
      </c>
      <c r="Q25" s="33">
        <v>10</v>
      </c>
      <c r="R25" s="33">
        <v>1</v>
      </c>
      <c r="S25" s="46">
        <f t="shared" ref="S25" si="57">SUM(G25:J25)</f>
        <v>8</v>
      </c>
      <c r="T25" s="46">
        <f t="shared" ref="T25" si="58">SUM(M25:P25)</f>
        <v>0</v>
      </c>
    </row>
    <row r="26" spans="1:20" ht="12" customHeight="1" x14ac:dyDescent="0.2">
      <c r="A26" s="157"/>
      <c r="B26" s="157"/>
      <c r="C26" s="32"/>
      <c r="D26" s="232"/>
      <c r="E26" s="31"/>
      <c r="F26" s="36">
        <f t="shared" si="36"/>
        <v>1</v>
      </c>
      <c r="G26" s="29">
        <f t="shared" ref="G26" si="59">IF(G25=0,0,G25/$F25)</f>
        <v>0.63636363636363635</v>
      </c>
      <c r="H26" s="29">
        <f t="shared" ref="H26" si="60">IF(H25=0,0,H25/$F25)</f>
        <v>0</v>
      </c>
      <c r="I26" s="29">
        <f t="shared" ref="I26" si="61">IF(I25=0,0,I25/$F25)</f>
        <v>0</v>
      </c>
      <c r="J26" s="29">
        <f t="shared" ref="J26" si="62">IF(J25=0,0,J25/$F25)</f>
        <v>9.0909090909090912E-2</v>
      </c>
      <c r="K26" s="29">
        <f t="shared" ref="K26:L26" si="63">IF(K25=0,0,K25/$F25)</f>
        <v>0.27272727272727271</v>
      </c>
      <c r="L26" s="29">
        <f t="shared" si="63"/>
        <v>0</v>
      </c>
      <c r="M26" s="29">
        <f t="shared" ref="M26" si="64">IF(M25=0,0,M25/$F25)</f>
        <v>0</v>
      </c>
      <c r="N26" s="29">
        <f t="shared" ref="N26" si="65">IF(N25=0,0,N25/$F25)</f>
        <v>0</v>
      </c>
      <c r="O26" s="29">
        <f t="shared" ref="O26:R26" si="66">IF(O25=0,0,O25/$F25)</f>
        <v>0</v>
      </c>
      <c r="P26" s="127">
        <f t="shared" si="66"/>
        <v>0</v>
      </c>
      <c r="Q26" s="29">
        <f t="shared" si="66"/>
        <v>0.90909090909090906</v>
      </c>
      <c r="R26" s="29">
        <f t="shared" si="66"/>
        <v>9.0909090909090912E-2</v>
      </c>
    </row>
    <row r="27" spans="1:20" ht="12" customHeight="1" x14ac:dyDescent="0.2">
      <c r="A27" s="157"/>
      <c r="B27" s="157"/>
      <c r="C27" s="35"/>
      <c r="D27" s="231" t="s">
        <v>357</v>
      </c>
      <c r="E27" s="34"/>
      <c r="F27" s="33">
        <f t="shared" si="36"/>
        <v>2</v>
      </c>
      <c r="G27" s="33">
        <v>2</v>
      </c>
      <c r="H27" s="33">
        <v>0</v>
      </c>
      <c r="I27" s="33">
        <v>0</v>
      </c>
      <c r="J27" s="33">
        <v>0</v>
      </c>
      <c r="K27" s="33">
        <v>0</v>
      </c>
      <c r="L27" s="33">
        <v>0</v>
      </c>
      <c r="M27" s="33">
        <v>0</v>
      </c>
      <c r="N27" s="33">
        <v>0</v>
      </c>
      <c r="O27" s="33">
        <v>0</v>
      </c>
      <c r="P27" s="126">
        <v>0</v>
      </c>
      <c r="Q27" s="33">
        <v>2</v>
      </c>
      <c r="R27" s="33">
        <v>0</v>
      </c>
      <c r="S27" s="46">
        <f t="shared" ref="S27" si="67">SUM(G27:J27)</f>
        <v>2</v>
      </c>
      <c r="T27" s="46">
        <f t="shared" ref="T27" si="68">SUM(M27:P27)</f>
        <v>0</v>
      </c>
    </row>
    <row r="28" spans="1:20" ht="12" customHeight="1" x14ac:dyDescent="0.2">
      <c r="A28" s="157"/>
      <c r="B28" s="157"/>
      <c r="C28" s="32"/>
      <c r="D28" s="232"/>
      <c r="E28" s="31"/>
      <c r="F28" s="36">
        <f t="shared" si="36"/>
        <v>1</v>
      </c>
      <c r="G28" s="29">
        <f t="shared" ref="G28" si="69">IF(G27=0,0,G27/$F27)</f>
        <v>1</v>
      </c>
      <c r="H28" s="29">
        <f t="shared" ref="H28" si="70">IF(H27=0,0,H27/$F27)</f>
        <v>0</v>
      </c>
      <c r="I28" s="29">
        <f t="shared" ref="I28" si="71">IF(I27=0,0,I27/$F27)</f>
        <v>0</v>
      </c>
      <c r="J28" s="29">
        <f t="shared" ref="J28" si="72">IF(J27=0,0,J27/$F27)</f>
        <v>0</v>
      </c>
      <c r="K28" s="29">
        <f t="shared" ref="K28:L28" si="73">IF(K27=0,0,K27/$F27)</f>
        <v>0</v>
      </c>
      <c r="L28" s="29">
        <f t="shared" si="73"/>
        <v>0</v>
      </c>
      <c r="M28" s="29">
        <f t="shared" ref="M28" si="74">IF(M27=0,0,M27/$F27)</f>
        <v>0</v>
      </c>
      <c r="N28" s="29">
        <f t="shared" ref="N28" si="75">IF(N27=0,0,N27/$F27)</f>
        <v>0</v>
      </c>
      <c r="O28" s="29">
        <f t="shared" ref="O28:R28" si="76">IF(O27=0,0,O27/$F27)</f>
        <v>0</v>
      </c>
      <c r="P28" s="127">
        <f t="shared" si="76"/>
        <v>0</v>
      </c>
      <c r="Q28" s="29">
        <f t="shared" si="76"/>
        <v>1</v>
      </c>
      <c r="R28" s="29">
        <f t="shared" si="76"/>
        <v>0</v>
      </c>
    </row>
    <row r="29" spans="1:20" ht="12" customHeight="1" x14ac:dyDescent="0.2">
      <c r="A29" s="157"/>
      <c r="B29" s="157"/>
      <c r="C29" s="35"/>
      <c r="D29" s="231" t="s">
        <v>358</v>
      </c>
      <c r="E29" s="34"/>
      <c r="F29" s="33">
        <f t="shared" si="36"/>
        <v>6</v>
      </c>
      <c r="G29" s="33">
        <v>1</v>
      </c>
      <c r="H29" s="33">
        <v>0</v>
      </c>
      <c r="I29" s="33">
        <v>3</v>
      </c>
      <c r="J29" s="33">
        <v>1</v>
      </c>
      <c r="K29" s="33">
        <v>1</v>
      </c>
      <c r="L29" s="33">
        <v>0</v>
      </c>
      <c r="M29" s="33">
        <v>0</v>
      </c>
      <c r="N29" s="33">
        <v>0</v>
      </c>
      <c r="O29" s="33">
        <v>0</v>
      </c>
      <c r="P29" s="126">
        <v>0</v>
      </c>
      <c r="Q29" s="33">
        <v>5</v>
      </c>
      <c r="R29" s="33">
        <v>1</v>
      </c>
      <c r="S29" s="46">
        <f t="shared" ref="S29" si="77">SUM(G29:J29)</f>
        <v>5</v>
      </c>
      <c r="T29" s="46">
        <f t="shared" ref="T29" si="78">SUM(M29:P29)</f>
        <v>0</v>
      </c>
    </row>
    <row r="30" spans="1:20" ht="12" customHeight="1" x14ac:dyDescent="0.2">
      <c r="A30" s="157"/>
      <c r="B30" s="157"/>
      <c r="C30" s="32"/>
      <c r="D30" s="232"/>
      <c r="E30" s="31"/>
      <c r="F30" s="36">
        <f t="shared" si="36"/>
        <v>1</v>
      </c>
      <c r="G30" s="29">
        <f t="shared" ref="G30" si="79">IF(G29=0,0,G29/$F29)</f>
        <v>0.16666666666666666</v>
      </c>
      <c r="H30" s="29">
        <f t="shared" ref="H30" si="80">IF(H29=0,0,H29/$F29)</f>
        <v>0</v>
      </c>
      <c r="I30" s="29">
        <f t="shared" ref="I30" si="81">IF(I29=0,0,I29/$F29)</f>
        <v>0.5</v>
      </c>
      <c r="J30" s="29">
        <f t="shared" ref="J30" si="82">IF(J29=0,0,J29/$F29)</f>
        <v>0.16666666666666666</v>
      </c>
      <c r="K30" s="29">
        <f t="shared" ref="K30:L30" si="83">IF(K29=0,0,K29/$F29)</f>
        <v>0.16666666666666666</v>
      </c>
      <c r="L30" s="29">
        <f t="shared" si="83"/>
        <v>0</v>
      </c>
      <c r="M30" s="29">
        <f t="shared" ref="M30" si="84">IF(M29=0,0,M29/$F29)</f>
        <v>0</v>
      </c>
      <c r="N30" s="29">
        <f t="shared" ref="N30" si="85">IF(N29=0,0,N29/$F29)</f>
        <v>0</v>
      </c>
      <c r="O30" s="29">
        <f t="shared" ref="O30:R30" si="86">IF(O29=0,0,O29/$F29)</f>
        <v>0</v>
      </c>
      <c r="P30" s="127">
        <f t="shared" si="86"/>
        <v>0</v>
      </c>
      <c r="Q30" s="29">
        <f t="shared" si="86"/>
        <v>0.83333333333333337</v>
      </c>
      <c r="R30" s="29">
        <f t="shared" si="86"/>
        <v>0.16666666666666666</v>
      </c>
    </row>
    <row r="31" spans="1:20" ht="12" customHeight="1" x14ac:dyDescent="0.2">
      <c r="A31" s="157"/>
      <c r="B31" s="157"/>
      <c r="C31" s="35"/>
      <c r="D31" s="231" t="s">
        <v>359</v>
      </c>
      <c r="E31" s="34"/>
      <c r="F31" s="33">
        <f t="shared" si="36"/>
        <v>1</v>
      </c>
      <c r="G31" s="33">
        <v>0</v>
      </c>
      <c r="H31" s="33">
        <v>0</v>
      </c>
      <c r="I31" s="33">
        <v>1</v>
      </c>
      <c r="J31" s="33">
        <v>0</v>
      </c>
      <c r="K31" s="33">
        <v>0</v>
      </c>
      <c r="L31" s="33">
        <v>0</v>
      </c>
      <c r="M31" s="33">
        <v>0</v>
      </c>
      <c r="N31" s="33">
        <v>0</v>
      </c>
      <c r="O31" s="33">
        <v>0</v>
      </c>
      <c r="P31" s="126">
        <v>0</v>
      </c>
      <c r="Q31" s="33">
        <v>1</v>
      </c>
      <c r="R31" s="33">
        <v>0</v>
      </c>
      <c r="S31" s="46">
        <f t="shared" ref="S31" si="87">SUM(G31:J31)</f>
        <v>1</v>
      </c>
      <c r="T31" s="46">
        <f t="shared" ref="T31" si="88">SUM(M31:P31)</f>
        <v>0</v>
      </c>
    </row>
    <row r="32" spans="1:20" ht="12" customHeight="1" x14ac:dyDescent="0.2">
      <c r="A32" s="157"/>
      <c r="B32" s="157"/>
      <c r="C32" s="32"/>
      <c r="D32" s="232"/>
      <c r="E32" s="31"/>
      <c r="F32" s="36">
        <f t="shared" si="36"/>
        <v>1</v>
      </c>
      <c r="G32" s="29">
        <f t="shared" ref="G32" si="89">IF(G31=0,0,G31/$F31)</f>
        <v>0</v>
      </c>
      <c r="H32" s="29">
        <f t="shared" ref="H32" si="90">IF(H31=0,0,H31/$F31)</f>
        <v>0</v>
      </c>
      <c r="I32" s="29">
        <f t="shared" ref="I32" si="91">IF(I31=0,0,I31/$F31)</f>
        <v>1</v>
      </c>
      <c r="J32" s="29">
        <f t="shared" ref="J32" si="92">IF(J31=0,0,J31/$F31)</f>
        <v>0</v>
      </c>
      <c r="K32" s="29">
        <f t="shared" ref="K32:L32" si="93">IF(K31=0,0,K31/$F31)</f>
        <v>0</v>
      </c>
      <c r="L32" s="29">
        <f t="shared" si="93"/>
        <v>0</v>
      </c>
      <c r="M32" s="29">
        <f t="shared" ref="M32" si="94">IF(M31=0,0,M31/$F31)</f>
        <v>0</v>
      </c>
      <c r="N32" s="29">
        <f t="shared" ref="N32" si="95">IF(N31=0,0,N31/$F31)</f>
        <v>0</v>
      </c>
      <c r="O32" s="29">
        <f t="shared" ref="O32:R32" si="96">IF(O31=0,0,O31/$F31)</f>
        <v>0</v>
      </c>
      <c r="P32" s="127">
        <f t="shared" si="96"/>
        <v>0</v>
      </c>
      <c r="Q32" s="29">
        <f t="shared" si="96"/>
        <v>1</v>
      </c>
      <c r="R32" s="29">
        <f t="shared" si="96"/>
        <v>0</v>
      </c>
    </row>
    <row r="33" spans="1:20" ht="12" customHeight="1" x14ac:dyDescent="0.2">
      <c r="A33" s="157"/>
      <c r="B33" s="157"/>
      <c r="C33" s="35"/>
      <c r="D33" s="231" t="s">
        <v>360</v>
      </c>
      <c r="E33" s="34"/>
      <c r="F33" s="33">
        <f t="shared" si="36"/>
        <v>8</v>
      </c>
      <c r="G33" s="33">
        <v>2</v>
      </c>
      <c r="H33" s="33">
        <v>0</v>
      </c>
      <c r="I33" s="33">
        <v>3</v>
      </c>
      <c r="J33" s="33">
        <v>1</v>
      </c>
      <c r="K33" s="33">
        <v>2</v>
      </c>
      <c r="L33" s="33">
        <v>0</v>
      </c>
      <c r="M33" s="33">
        <v>0</v>
      </c>
      <c r="N33" s="33">
        <v>0</v>
      </c>
      <c r="O33" s="33">
        <v>0</v>
      </c>
      <c r="P33" s="126">
        <v>0</v>
      </c>
      <c r="Q33" s="33">
        <v>6</v>
      </c>
      <c r="R33" s="33">
        <v>2</v>
      </c>
      <c r="S33" s="46">
        <f t="shared" ref="S33" si="97">SUM(G33:J33)</f>
        <v>6</v>
      </c>
      <c r="T33" s="46">
        <f t="shared" ref="T33" si="98">SUM(M33:P33)</f>
        <v>0</v>
      </c>
    </row>
    <row r="34" spans="1:20" ht="12" customHeight="1" x14ac:dyDescent="0.2">
      <c r="A34" s="157"/>
      <c r="B34" s="157"/>
      <c r="C34" s="32"/>
      <c r="D34" s="232"/>
      <c r="E34" s="31"/>
      <c r="F34" s="36">
        <f t="shared" si="36"/>
        <v>1</v>
      </c>
      <c r="G34" s="29">
        <f t="shared" ref="G34" si="99">IF(G33=0,0,G33/$F33)</f>
        <v>0.25</v>
      </c>
      <c r="H34" s="29">
        <f t="shared" ref="H34" si="100">IF(H33=0,0,H33/$F33)</f>
        <v>0</v>
      </c>
      <c r="I34" s="29">
        <f t="shared" ref="I34" si="101">IF(I33=0,0,I33/$F33)</f>
        <v>0.375</v>
      </c>
      <c r="J34" s="29">
        <f t="shared" ref="J34" si="102">IF(J33=0,0,J33/$F33)</f>
        <v>0.125</v>
      </c>
      <c r="K34" s="29">
        <f t="shared" ref="K34:L34" si="103">IF(K33=0,0,K33/$F33)</f>
        <v>0.25</v>
      </c>
      <c r="L34" s="29">
        <f t="shared" si="103"/>
        <v>0</v>
      </c>
      <c r="M34" s="29">
        <f t="shared" ref="M34" si="104">IF(M33=0,0,M33/$F33)</f>
        <v>0</v>
      </c>
      <c r="N34" s="29">
        <f t="shared" ref="N34" si="105">IF(N33=0,0,N33/$F33)</f>
        <v>0</v>
      </c>
      <c r="O34" s="29">
        <f t="shared" ref="O34:R34" si="106">IF(O33=0,0,O33/$F33)</f>
        <v>0</v>
      </c>
      <c r="P34" s="127">
        <f t="shared" si="106"/>
        <v>0</v>
      </c>
      <c r="Q34" s="29">
        <f t="shared" si="106"/>
        <v>0.75</v>
      </c>
      <c r="R34" s="29">
        <f t="shared" si="106"/>
        <v>0.25</v>
      </c>
    </row>
    <row r="35" spans="1:20" ht="12" customHeight="1" x14ac:dyDescent="0.2">
      <c r="A35" s="157"/>
      <c r="B35" s="157"/>
      <c r="C35" s="35"/>
      <c r="D35" s="231" t="s">
        <v>361</v>
      </c>
      <c r="E35" s="34"/>
      <c r="F35" s="33">
        <f t="shared" si="36"/>
        <v>7</v>
      </c>
      <c r="G35" s="33">
        <v>1</v>
      </c>
      <c r="H35" s="33">
        <v>0</v>
      </c>
      <c r="I35" s="33">
        <v>2</v>
      </c>
      <c r="J35" s="33">
        <v>4</v>
      </c>
      <c r="K35" s="33">
        <v>0</v>
      </c>
      <c r="L35" s="33">
        <v>0</v>
      </c>
      <c r="M35" s="33">
        <v>0</v>
      </c>
      <c r="N35" s="33">
        <v>0</v>
      </c>
      <c r="O35" s="33">
        <v>0</v>
      </c>
      <c r="P35" s="126">
        <v>2</v>
      </c>
      <c r="Q35" s="33">
        <v>5</v>
      </c>
      <c r="R35" s="33">
        <v>0</v>
      </c>
      <c r="S35" s="46">
        <f t="shared" ref="S35" si="107">SUM(G35:J35)</f>
        <v>7</v>
      </c>
      <c r="T35" s="46">
        <f t="shared" ref="T35" si="108">SUM(M35:P35)</f>
        <v>2</v>
      </c>
    </row>
    <row r="36" spans="1:20" ht="12" customHeight="1" x14ac:dyDescent="0.2">
      <c r="A36" s="157"/>
      <c r="B36" s="157"/>
      <c r="C36" s="32"/>
      <c r="D36" s="232"/>
      <c r="E36" s="31"/>
      <c r="F36" s="36">
        <f t="shared" si="36"/>
        <v>1</v>
      </c>
      <c r="G36" s="29">
        <f t="shared" ref="G36" si="109">IF(G35=0,0,G35/$F35)</f>
        <v>0.14285714285714285</v>
      </c>
      <c r="H36" s="29">
        <f t="shared" ref="H36" si="110">IF(H35=0,0,H35/$F35)</f>
        <v>0</v>
      </c>
      <c r="I36" s="29">
        <f t="shared" ref="I36" si="111">IF(I35=0,0,I35/$F35)</f>
        <v>0.2857142857142857</v>
      </c>
      <c r="J36" s="29">
        <f t="shared" ref="J36" si="112">IF(J35=0,0,J35/$F35)</f>
        <v>0.5714285714285714</v>
      </c>
      <c r="K36" s="29">
        <f t="shared" ref="K36:L36" si="113">IF(K35=0,0,K35/$F35)</f>
        <v>0</v>
      </c>
      <c r="L36" s="29">
        <f t="shared" si="113"/>
        <v>0</v>
      </c>
      <c r="M36" s="29">
        <f t="shared" ref="M36" si="114">IF(M35=0,0,M35/$F35)</f>
        <v>0</v>
      </c>
      <c r="N36" s="29">
        <f t="shared" ref="N36" si="115">IF(N35=0,0,N35/$F35)</f>
        <v>0</v>
      </c>
      <c r="O36" s="29">
        <f t="shared" ref="O36:R36" si="116">IF(O35=0,0,O35/$F35)</f>
        <v>0</v>
      </c>
      <c r="P36" s="127">
        <f t="shared" si="116"/>
        <v>0.2857142857142857</v>
      </c>
      <c r="Q36" s="29">
        <f t="shared" si="116"/>
        <v>0.7142857142857143</v>
      </c>
      <c r="R36" s="29">
        <f t="shared" si="116"/>
        <v>0</v>
      </c>
    </row>
    <row r="37" spans="1:20" ht="12" customHeight="1" x14ac:dyDescent="0.2">
      <c r="A37" s="157"/>
      <c r="B37" s="157"/>
      <c r="C37" s="35"/>
      <c r="D37" s="231" t="s">
        <v>362</v>
      </c>
      <c r="E37" s="34"/>
      <c r="F37" s="33">
        <f t="shared" si="36"/>
        <v>1</v>
      </c>
      <c r="G37" s="33">
        <v>0</v>
      </c>
      <c r="H37" s="33">
        <v>0</v>
      </c>
      <c r="I37" s="33">
        <v>1</v>
      </c>
      <c r="J37" s="33">
        <v>0</v>
      </c>
      <c r="K37" s="33">
        <v>0</v>
      </c>
      <c r="L37" s="33">
        <v>0</v>
      </c>
      <c r="M37" s="33">
        <v>0</v>
      </c>
      <c r="N37" s="33">
        <v>0</v>
      </c>
      <c r="O37" s="33">
        <v>0</v>
      </c>
      <c r="P37" s="126">
        <v>0</v>
      </c>
      <c r="Q37" s="33">
        <v>1</v>
      </c>
      <c r="R37" s="33">
        <v>0</v>
      </c>
      <c r="S37" s="46">
        <f t="shared" ref="S37" si="117">SUM(G37:J37)</f>
        <v>1</v>
      </c>
      <c r="T37" s="46">
        <f t="shared" ref="T37" si="118">SUM(M37:P37)</f>
        <v>0</v>
      </c>
    </row>
    <row r="38" spans="1:20" ht="12" customHeight="1" x14ac:dyDescent="0.2">
      <c r="A38" s="157"/>
      <c r="B38" s="157"/>
      <c r="C38" s="32"/>
      <c r="D38" s="232"/>
      <c r="E38" s="31"/>
      <c r="F38" s="36">
        <f t="shared" si="36"/>
        <v>1</v>
      </c>
      <c r="G38" s="29">
        <f t="shared" ref="G38" si="119">IF(G37=0,0,G37/$F37)</f>
        <v>0</v>
      </c>
      <c r="H38" s="29">
        <f t="shared" ref="H38" si="120">IF(H37=0,0,H37/$F37)</f>
        <v>0</v>
      </c>
      <c r="I38" s="29">
        <f t="shared" ref="I38" si="121">IF(I37=0,0,I37/$F37)</f>
        <v>1</v>
      </c>
      <c r="J38" s="29">
        <f t="shared" ref="J38" si="122">IF(J37=0,0,J37/$F37)</f>
        <v>0</v>
      </c>
      <c r="K38" s="29">
        <f t="shared" ref="K38:L38" si="123">IF(K37=0,0,K37/$F37)</f>
        <v>0</v>
      </c>
      <c r="L38" s="29">
        <f t="shared" si="123"/>
        <v>0</v>
      </c>
      <c r="M38" s="29">
        <f t="shared" ref="M38" si="124">IF(M37=0,0,M37/$F37)</f>
        <v>0</v>
      </c>
      <c r="N38" s="29">
        <f t="shared" ref="N38" si="125">IF(N37=0,0,N37/$F37)</f>
        <v>0</v>
      </c>
      <c r="O38" s="29">
        <f t="shared" ref="O38:R38" si="126">IF(O37=0,0,O37/$F37)</f>
        <v>0</v>
      </c>
      <c r="P38" s="127">
        <f t="shared" si="126"/>
        <v>0</v>
      </c>
      <c r="Q38" s="29">
        <f t="shared" si="126"/>
        <v>1</v>
      </c>
      <c r="R38" s="29">
        <f t="shared" si="126"/>
        <v>0</v>
      </c>
    </row>
    <row r="39" spans="1:20" ht="12" customHeight="1" x14ac:dyDescent="0.2">
      <c r="A39" s="157"/>
      <c r="B39" s="157"/>
      <c r="C39" s="35"/>
      <c r="D39" s="231" t="s">
        <v>363</v>
      </c>
      <c r="E39" s="34"/>
      <c r="F39" s="33">
        <f t="shared" si="36"/>
        <v>9</v>
      </c>
      <c r="G39" s="33">
        <v>4</v>
      </c>
      <c r="H39" s="33">
        <v>0</v>
      </c>
      <c r="I39" s="33">
        <v>2</v>
      </c>
      <c r="J39" s="33">
        <v>1</v>
      </c>
      <c r="K39" s="33">
        <v>0</v>
      </c>
      <c r="L39" s="33">
        <v>2</v>
      </c>
      <c r="M39" s="33">
        <v>0</v>
      </c>
      <c r="N39" s="33">
        <v>0</v>
      </c>
      <c r="O39" s="33">
        <v>0</v>
      </c>
      <c r="P39" s="126">
        <v>0</v>
      </c>
      <c r="Q39" s="33">
        <v>6</v>
      </c>
      <c r="R39" s="33">
        <v>3</v>
      </c>
      <c r="S39" s="46">
        <f t="shared" ref="S39" si="127">SUM(G39:J39)</f>
        <v>7</v>
      </c>
      <c r="T39" s="46">
        <f t="shared" ref="T39" si="128">SUM(M39:P39)</f>
        <v>0</v>
      </c>
    </row>
    <row r="40" spans="1:20" ht="12" customHeight="1" x14ac:dyDescent="0.2">
      <c r="A40" s="157"/>
      <c r="B40" s="157"/>
      <c r="C40" s="32"/>
      <c r="D40" s="232"/>
      <c r="E40" s="31"/>
      <c r="F40" s="36">
        <f t="shared" si="36"/>
        <v>0.99999999999999989</v>
      </c>
      <c r="G40" s="29">
        <f t="shared" ref="G40" si="129">IF(G39=0,0,G39/$F39)</f>
        <v>0.44444444444444442</v>
      </c>
      <c r="H40" s="29">
        <f t="shared" ref="H40" si="130">IF(H39=0,0,H39/$F39)</f>
        <v>0</v>
      </c>
      <c r="I40" s="29">
        <f t="shared" ref="I40" si="131">IF(I39=0,0,I39/$F39)</f>
        <v>0.22222222222222221</v>
      </c>
      <c r="J40" s="29">
        <f t="shared" ref="J40" si="132">IF(J39=0,0,J39/$F39)</f>
        <v>0.1111111111111111</v>
      </c>
      <c r="K40" s="29">
        <f t="shared" ref="K40:L40" si="133">IF(K39=0,0,K39/$F39)</f>
        <v>0</v>
      </c>
      <c r="L40" s="29">
        <f t="shared" si="133"/>
        <v>0.22222222222222221</v>
      </c>
      <c r="M40" s="29">
        <f t="shared" ref="M40" si="134">IF(M39=0,0,M39/$F39)</f>
        <v>0</v>
      </c>
      <c r="N40" s="29">
        <f t="shared" ref="N40" si="135">IF(N39=0,0,N39/$F39)</f>
        <v>0</v>
      </c>
      <c r="O40" s="29">
        <f t="shared" ref="O40:R40" si="136">IF(O39=0,0,O39/$F39)</f>
        <v>0</v>
      </c>
      <c r="P40" s="127">
        <f t="shared" si="136"/>
        <v>0</v>
      </c>
      <c r="Q40" s="29">
        <f t="shared" si="136"/>
        <v>0.66666666666666663</v>
      </c>
      <c r="R40" s="29">
        <f t="shared" si="136"/>
        <v>0.33333333333333331</v>
      </c>
    </row>
    <row r="41" spans="1:20" ht="12" customHeight="1" x14ac:dyDescent="0.2">
      <c r="A41" s="157"/>
      <c r="B41" s="157"/>
      <c r="C41" s="35"/>
      <c r="D41" s="231" t="s">
        <v>364</v>
      </c>
      <c r="E41" s="34"/>
      <c r="F41" s="33">
        <f t="shared" si="36"/>
        <v>1</v>
      </c>
      <c r="G41" s="33">
        <v>1</v>
      </c>
      <c r="H41" s="33">
        <v>0</v>
      </c>
      <c r="I41" s="33">
        <v>0</v>
      </c>
      <c r="J41" s="33">
        <v>0</v>
      </c>
      <c r="K41" s="33">
        <v>0</v>
      </c>
      <c r="L41" s="33">
        <v>0</v>
      </c>
      <c r="M41" s="33">
        <v>0</v>
      </c>
      <c r="N41" s="33">
        <v>0</v>
      </c>
      <c r="O41" s="33">
        <v>0</v>
      </c>
      <c r="P41" s="126">
        <v>0</v>
      </c>
      <c r="Q41" s="33">
        <v>1</v>
      </c>
      <c r="R41" s="33">
        <v>0</v>
      </c>
      <c r="S41" s="46">
        <f t="shared" ref="S41" si="137">SUM(G41:J41)</f>
        <v>1</v>
      </c>
      <c r="T41" s="46">
        <f t="shared" ref="T41" si="138">SUM(M41:P41)</f>
        <v>0</v>
      </c>
    </row>
    <row r="42" spans="1:20" ht="12" customHeight="1" x14ac:dyDescent="0.2">
      <c r="A42" s="157"/>
      <c r="B42" s="157"/>
      <c r="C42" s="32"/>
      <c r="D42" s="232"/>
      <c r="E42" s="31"/>
      <c r="F42" s="36">
        <f t="shared" si="36"/>
        <v>1</v>
      </c>
      <c r="G42" s="29">
        <f t="shared" ref="G42" si="139">IF(G41=0,0,G41/$F41)</f>
        <v>1</v>
      </c>
      <c r="H42" s="29">
        <f t="shared" ref="H42" si="140">IF(H41=0,0,H41/$F41)</f>
        <v>0</v>
      </c>
      <c r="I42" s="29">
        <f t="shared" ref="I42" si="141">IF(I41=0,0,I41/$F41)</f>
        <v>0</v>
      </c>
      <c r="J42" s="29">
        <f t="shared" ref="J42" si="142">IF(J41=0,0,J41/$F41)</f>
        <v>0</v>
      </c>
      <c r="K42" s="29">
        <f t="shared" ref="K42:L42" si="143">IF(K41=0,0,K41/$F41)</f>
        <v>0</v>
      </c>
      <c r="L42" s="29">
        <f t="shared" si="143"/>
        <v>0</v>
      </c>
      <c r="M42" s="29">
        <f t="shared" ref="M42" si="144">IF(M41=0,0,M41/$F41)</f>
        <v>0</v>
      </c>
      <c r="N42" s="29">
        <f t="shared" ref="N42" si="145">IF(N41=0,0,N41/$F41)</f>
        <v>0</v>
      </c>
      <c r="O42" s="29">
        <f t="shared" ref="O42:R42" si="146">IF(O41=0,0,O41/$F41)</f>
        <v>0</v>
      </c>
      <c r="P42" s="127">
        <f t="shared" si="146"/>
        <v>0</v>
      </c>
      <c r="Q42" s="29">
        <f t="shared" si="146"/>
        <v>1</v>
      </c>
      <c r="R42" s="29">
        <f t="shared" si="146"/>
        <v>0</v>
      </c>
    </row>
    <row r="43" spans="1:20" ht="12" customHeight="1" x14ac:dyDescent="0.2">
      <c r="A43" s="157"/>
      <c r="B43" s="157"/>
      <c r="C43" s="35"/>
      <c r="D43" s="231" t="s">
        <v>365</v>
      </c>
      <c r="E43" s="34"/>
      <c r="F43" s="33">
        <f t="shared" si="36"/>
        <v>2</v>
      </c>
      <c r="G43" s="33">
        <v>0</v>
      </c>
      <c r="H43" s="33">
        <v>0</v>
      </c>
      <c r="I43" s="33">
        <v>2</v>
      </c>
      <c r="J43" s="33">
        <v>0</v>
      </c>
      <c r="K43" s="33">
        <v>0</v>
      </c>
      <c r="L43" s="33">
        <v>0</v>
      </c>
      <c r="M43" s="33">
        <v>0</v>
      </c>
      <c r="N43" s="33">
        <v>0</v>
      </c>
      <c r="O43" s="33">
        <v>0</v>
      </c>
      <c r="P43" s="126">
        <v>0</v>
      </c>
      <c r="Q43" s="33">
        <v>2</v>
      </c>
      <c r="R43" s="33">
        <v>0</v>
      </c>
      <c r="S43" s="46">
        <f t="shared" ref="S43" si="147">SUM(G43:J43)</f>
        <v>2</v>
      </c>
      <c r="T43" s="46">
        <f t="shared" ref="T43" si="148">SUM(M43:P43)</f>
        <v>0</v>
      </c>
    </row>
    <row r="44" spans="1:20" ht="12" customHeight="1" x14ac:dyDescent="0.2">
      <c r="A44" s="157"/>
      <c r="B44" s="157"/>
      <c r="C44" s="32"/>
      <c r="D44" s="232"/>
      <c r="E44" s="31"/>
      <c r="F44" s="36">
        <f t="shared" si="36"/>
        <v>1</v>
      </c>
      <c r="G44" s="29">
        <f t="shared" ref="G44" si="149">IF(G43=0,0,G43/$F43)</f>
        <v>0</v>
      </c>
      <c r="H44" s="29">
        <f t="shared" ref="H44" si="150">IF(H43=0,0,H43/$F43)</f>
        <v>0</v>
      </c>
      <c r="I44" s="29">
        <f t="shared" ref="I44" si="151">IF(I43=0,0,I43/$F43)</f>
        <v>1</v>
      </c>
      <c r="J44" s="29">
        <f t="shared" ref="J44" si="152">IF(J43=0,0,J43/$F43)</f>
        <v>0</v>
      </c>
      <c r="K44" s="29">
        <f t="shared" ref="K44:L44" si="153">IF(K43=0,0,K43/$F43)</f>
        <v>0</v>
      </c>
      <c r="L44" s="29">
        <f t="shared" si="153"/>
        <v>0</v>
      </c>
      <c r="M44" s="29">
        <f t="shared" ref="M44" si="154">IF(M43=0,0,M43/$F43)</f>
        <v>0</v>
      </c>
      <c r="N44" s="29">
        <f t="shared" ref="N44" si="155">IF(N43=0,0,N43/$F43)</f>
        <v>0</v>
      </c>
      <c r="O44" s="29">
        <f t="shared" ref="O44:R44" si="156">IF(O43=0,0,O43/$F43)</f>
        <v>0</v>
      </c>
      <c r="P44" s="127">
        <f t="shared" si="156"/>
        <v>0</v>
      </c>
      <c r="Q44" s="29">
        <f t="shared" si="156"/>
        <v>1</v>
      </c>
      <c r="R44" s="29">
        <f t="shared" si="156"/>
        <v>0</v>
      </c>
    </row>
    <row r="45" spans="1:20" ht="12" customHeight="1" x14ac:dyDescent="0.2">
      <c r="A45" s="157"/>
      <c r="B45" s="157"/>
      <c r="C45" s="35"/>
      <c r="D45" s="231" t="s">
        <v>366</v>
      </c>
      <c r="E45" s="34"/>
      <c r="F45" s="33">
        <f t="shared" si="36"/>
        <v>11</v>
      </c>
      <c r="G45" s="33">
        <v>4</v>
      </c>
      <c r="H45" s="33">
        <v>0</v>
      </c>
      <c r="I45" s="33">
        <v>3</v>
      </c>
      <c r="J45" s="33">
        <v>2</v>
      </c>
      <c r="K45" s="33">
        <v>1</v>
      </c>
      <c r="L45" s="33">
        <v>1</v>
      </c>
      <c r="M45" s="33">
        <v>0</v>
      </c>
      <c r="N45" s="33">
        <v>0</v>
      </c>
      <c r="O45" s="33">
        <v>0</v>
      </c>
      <c r="P45" s="126">
        <v>2</v>
      </c>
      <c r="Q45" s="33">
        <v>7</v>
      </c>
      <c r="R45" s="33">
        <v>2</v>
      </c>
      <c r="S45" s="46">
        <f t="shared" ref="S45" si="157">SUM(G45:J45)</f>
        <v>9</v>
      </c>
      <c r="T45" s="46">
        <f t="shared" ref="T45" si="158">SUM(M45:P45)</f>
        <v>2</v>
      </c>
    </row>
    <row r="46" spans="1:20" ht="12" customHeight="1" x14ac:dyDescent="0.2">
      <c r="A46" s="157"/>
      <c r="B46" s="157"/>
      <c r="C46" s="32"/>
      <c r="D46" s="232"/>
      <c r="E46" s="31"/>
      <c r="F46" s="36">
        <f t="shared" si="36"/>
        <v>1</v>
      </c>
      <c r="G46" s="29">
        <f t="shared" ref="G46" si="159">IF(G45=0,0,G45/$F45)</f>
        <v>0.36363636363636365</v>
      </c>
      <c r="H46" s="29">
        <f t="shared" ref="H46" si="160">IF(H45=0,0,H45/$F45)</f>
        <v>0</v>
      </c>
      <c r="I46" s="29">
        <f t="shared" ref="I46" si="161">IF(I45=0,0,I45/$F45)</f>
        <v>0.27272727272727271</v>
      </c>
      <c r="J46" s="29">
        <f t="shared" ref="J46" si="162">IF(J45=0,0,J45/$F45)</f>
        <v>0.18181818181818182</v>
      </c>
      <c r="K46" s="29">
        <f t="shared" ref="K46:L46" si="163">IF(K45=0,0,K45/$F45)</f>
        <v>9.0909090909090912E-2</v>
      </c>
      <c r="L46" s="29">
        <f t="shared" si="163"/>
        <v>9.0909090909090912E-2</v>
      </c>
      <c r="M46" s="29">
        <f t="shared" ref="M46" si="164">IF(M45=0,0,M45/$F45)</f>
        <v>0</v>
      </c>
      <c r="N46" s="29">
        <f t="shared" ref="N46" si="165">IF(N45=0,0,N45/$F45)</f>
        <v>0</v>
      </c>
      <c r="O46" s="29">
        <f t="shared" ref="O46:R46" si="166">IF(O45=0,0,O45/$F45)</f>
        <v>0</v>
      </c>
      <c r="P46" s="127">
        <f t="shared" si="166"/>
        <v>0.18181818181818182</v>
      </c>
      <c r="Q46" s="29">
        <f t="shared" si="166"/>
        <v>0.63636363636363635</v>
      </c>
      <c r="R46" s="29">
        <f t="shared" si="166"/>
        <v>0.18181818181818182</v>
      </c>
    </row>
    <row r="47" spans="1:20" ht="11.25" customHeight="1" x14ac:dyDescent="0.2">
      <c r="A47" s="157"/>
      <c r="B47" s="157"/>
      <c r="C47" s="35"/>
      <c r="D47" s="231" t="s">
        <v>367</v>
      </c>
      <c r="E47" s="34"/>
      <c r="F47" s="33">
        <f t="shared" si="36"/>
        <v>4</v>
      </c>
      <c r="G47" s="33">
        <v>2</v>
      </c>
      <c r="H47" s="33">
        <v>0</v>
      </c>
      <c r="I47" s="33">
        <v>1</v>
      </c>
      <c r="J47" s="33">
        <v>0</v>
      </c>
      <c r="K47" s="33">
        <v>1</v>
      </c>
      <c r="L47" s="33">
        <v>0</v>
      </c>
      <c r="M47" s="33">
        <v>0</v>
      </c>
      <c r="N47" s="33">
        <v>0</v>
      </c>
      <c r="O47" s="33">
        <v>0</v>
      </c>
      <c r="P47" s="126">
        <v>0</v>
      </c>
      <c r="Q47" s="33">
        <v>4</v>
      </c>
      <c r="R47" s="33">
        <v>0</v>
      </c>
      <c r="S47" s="46">
        <f t="shared" ref="S47" si="167">SUM(G47:J47)</f>
        <v>3</v>
      </c>
      <c r="T47" s="46">
        <f t="shared" ref="T47" si="168">SUM(M47:P47)</f>
        <v>0</v>
      </c>
    </row>
    <row r="48" spans="1:20" ht="12" customHeight="1" x14ac:dyDescent="0.2">
      <c r="A48" s="157"/>
      <c r="B48" s="157"/>
      <c r="C48" s="32"/>
      <c r="D48" s="232"/>
      <c r="E48" s="31"/>
      <c r="F48" s="36">
        <f t="shared" si="36"/>
        <v>1</v>
      </c>
      <c r="G48" s="29">
        <f t="shared" ref="G48" si="169">IF(G47=0,0,G47/$F47)</f>
        <v>0.5</v>
      </c>
      <c r="H48" s="29">
        <f t="shared" ref="H48" si="170">IF(H47=0,0,H47/$F47)</f>
        <v>0</v>
      </c>
      <c r="I48" s="29">
        <f t="shared" ref="I48" si="171">IF(I47=0,0,I47/$F47)</f>
        <v>0.25</v>
      </c>
      <c r="J48" s="29">
        <f t="shared" ref="J48" si="172">IF(J47=0,0,J47/$F47)</f>
        <v>0</v>
      </c>
      <c r="K48" s="29">
        <f t="shared" ref="K48:L48" si="173">IF(K47=0,0,K47/$F47)</f>
        <v>0.25</v>
      </c>
      <c r="L48" s="29">
        <f t="shared" si="173"/>
        <v>0</v>
      </c>
      <c r="M48" s="29">
        <f t="shared" ref="M48" si="174">IF(M47=0,0,M47/$F47)</f>
        <v>0</v>
      </c>
      <c r="N48" s="29">
        <f t="shared" ref="N48" si="175">IF(N47=0,0,N47/$F47)</f>
        <v>0</v>
      </c>
      <c r="O48" s="29">
        <f t="shared" ref="O48:R48" si="176">IF(O47=0,0,O47/$F47)</f>
        <v>0</v>
      </c>
      <c r="P48" s="127">
        <f t="shared" si="176"/>
        <v>0</v>
      </c>
      <c r="Q48" s="29">
        <f t="shared" si="176"/>
        <v>1</v>
      </c>
      <c r="R48" s="29">
        <f t="shared" si="176"/>
        <v>0</v>
      </c>
    </row>
    <row r="49" spans="1:20" ht="12" customHeight="1" x14ac:dyDescent="0.2">
      <c r="A49" s="157"/>
      <c r="B49" s="157"/>
      <c r="C49" s="35"/>
      <c r="D49" s="231" t="s">
        <v>368</v>
      </c>
      <c r="E49" s="34"/>
      <c r="F49" s="33">
        <f t="shared" si="36"/>
        <v>5</v>
      </c>
      <c r="G49" s="33">
        <v>2</v>
      </c>
      <c r="H49" s="33">
        <v>0</v>
      </c>
      <c r="I49" s="33">
        <v>0</v>
      </c>
      <c r="J49" s="33">
        <v>2</v>
      </c>
      <c r="K49" s="33">
        <v>1</v>
      </c>
      <c r="L49" s="33">
        <v>0</v>
      </c>
      <c r="M49" s="33">
        <v>0</v>
      </c>
      <c r="N49" s="33">
        <v>0</v>
      </c>
      <c r="O49" s="33">
        <v>0</v>
      </c>
      <c r="P49" s="126">
        <v>2</v>
      </c>
      <c r="Q49" s="33">
        <v>3</v>
      </c>
      <c r="R49" s="33">
        <v>0</v>
      </c>
      <c r="S49" s="46">
        <f t="shared" ref="S49" si="177">SUM(G49:J49)</f>
        <v>4</v>
      </c>
      <c r="T49" s="46">
        <f t="shared" ref="T49" si="178">SUM(M49:P49)</f>
        <v>2</v>
      </c>
    </row>
    <row r="50" spans="1:20" ht="12" customHeight="1" x14ac:dyDescent="0.2">
      <c r="A50" s="157"/>
      <c r="B50" s="157"/>
      <c r="C50" s="32"/>
      <c r="D50" s="232"/>
      <c r="E50" s="31"/>
      <c r="F50" s="36">
        <f t="shared" si="36"/>
        <v>1</v>
      </c>
      <c r="G50" s="29">
        <f t="shared" ref="G50" si="179">IF(G49=0,0,G49/$F49)</f>
        <v>0.4</v>
      </c>
      <c r="H50" s="29">
        <f t="shared" ref="H50" si="180">IF(H49=0,0,H49/$F49)</f>
        <v>0</v>
      </c>
      <c r="I50" s="29">
        <f t="shared" ref="I50" si="181">IF(I49=0,0,I49/$F49)</f>
        <v>0</v>
      </c>
      <c r="J50" s="29">
        <f t="shared" ref="J50" si="182">IF(J49=0,0,J49/$F49)</f>
        <v>0.4</v>
      </c>
      <c r="K50" s="29">
        <f t="shared" ref="K50:L50" si="183">IF(K49=0,0,K49/$F49)</f>
        <v>0.2</v>
      </c>
      <c r="L50" s="29">
        <f t="shared" si="183"/>
        <v>0</v>
      </c>
      <c r="M50" s="29">
        <f t="shared" ref="M50" si="184">IF(M49=0,0,M49/$F49)</f>
        <v>0</v>
      </c>
      <c r="N50" s="29">
        <f t="shared" ref="N50" si="185">IF(N49=0,0,N49/$F49)</f>
        <v>0</v>
      </c>
      <c r="O50" s="29">
        <f t="shared" ref="O50:R50" si="186">IF(O49=0,0,O49/$F49)</f>
        <v>0</v>
      </c>
      <c r="P50" s="127">
        <f t="shared" si="186"/>
        <v>0.4</v>
      </c>
      <c r="Q50" s="29">
        <f t="shared" si="186"/>
        <v>0.6</v>
      </c>
      <c r="R50" s="29">
        <f t="shared" si="186"/>
        <v>0</v>
      </c>
    </row>
    <row r="51" spans="1:20" ht="12" customHeight="1" x14ac:dyDescent="0.2">
      <c r="A51" s="157"/>
      <c r="B51" s="157"/>
      <c r="C51" s="35"/>
      <c r="D51" s="231" t="s">
        <v>369</v>
      </c>
      <c r="E51" s="34"/>
      <c r="F51" s="33">
        <f t="shared" si="36"/>
        <v>13</v>
      </c>
      <c r="G51" s="33">
        <v>5</v>
      </c>
      <c r="H51" s="33">
        <v>1</v>
      </c>
      <c r="I51" s="33">
        <v>4</v>
      </c>
      <c r="J51" s="33">
        <v>2</v>
      </c>
      <c r="K51" s="33">
        <v>1</v>
      </c>
      <c r="L51" s="33">
        <v>0</v>
      </c>
      <c r="M51" s="33">
        <v>0</v>
      </c>
      <c r="N51" s="33">
        <v>0</v>
      </c>
      <c r="O51" s="33">
        <v>0</v>
      </c>
      <c r="P51" s="126">
        <v>1</v>
      </c>
      <c r="Q51" s="33">
        <v>11</v>
      </c>
      <c r="R51" s="33">
        <v>1</v>
      </c>
      <c r="S51" s="46">
        <f t="shared" ref="S51" si="187">SUM(G51:J51)</f>
        <v>12</v>
      </c>
      <c r="T51" s="46">
        <f t="shared" ref="T51" si="188">SUM(M51:P51)</f>
        <v>1</v>
      </c>
    </row>
    <row r="52" spans="1:20" ht="12" customHeight="1" x14ac:dyDescent="0.2">
      <c r="A52" s="157"/>
      <c r="B52" s="157"/>
      <c r="C52" s="32"/>
      <c r="D52" s="232"/>
      <c r="E52" s="31"/>
      <c r="F52" s="36">
        <f t="shared" si="36"/>
        <v>0.99999999999999989</v>
      </c>
      <c r="G52" s="29">
        <f t="shared" ref="G52" si="189">IF(G51=0,0,G51/$F51)</f>
        <v>0.38461538461538464</v>
      </c>
      <c r="H52" s="29">
        <f t="shared" ref="H52" si="190">IF(H51=0,0,H51/$F51)</f>
        <v>7.6923076923076927E-2</v>
      </c>
      <c r="I52" s="29">
        <f t="shared" ref="I52" si="191">IF(I51=0,0,I51/$F51)</f>
        <v>0.30769230769230771</v>
      </c>
      <c r="J52" s="29">
        <f t="shared" ref="J52" si="192">IF(J51=0,0,J51/$F51)</f>
        <v>0.15384615384615385</v>
      </c>
      <c r="K52" s="29">
        <f t="shared" ref="K52:L52" si="193">IF(K51=0,0,K51/$F51)</f>
        <v>7.6923076923076927E-2</v>
      </c>
      <c r="L52" s="29">
        <f t="shared" si="193"/>
        <v>0</v>
      </c>
      <c r="M52" s="29">
        <f t="shared" ref="M52" si="194">IF(M51=0,0,M51/$F51)</f>
        <v>0</v>
      </c>
      <c r="N52" s="29">
        <f t="shared" ref="N52" si="195">IF(N51=0,0,N51/$F51)</f>
        <v>0</v>
      </c>
      <c r="O52" s="29">
        <f t="shared" ref="O52:R52" si="196">IF(O51=0,0,O51/$F51)</f>
        <v>0</v>
      </c>
      <c r="P52" s="127">
        <f t="shared" si="196"/>
        <v>7.6923076923076927E-2</v>
      </c>
      <c r="Q52" s="29">
        <f t="shared" si="196"/>
        <v>0.84615384615384615</v>
      </c>
      <c r="R52" s="29">
        <f t="shared" si="196"/>
        <v>7.6923076923076927E-2</v>
      </c>
    </row>
    <row r="53" spans="1:20" ht="12" customHeight="1" x14ac:dyDescent="0.2">
      <c r="A53" s="157"/>
      <c r="B53" s="157"/>
      <c r="C53" s="35"/>
      <c r="D53" s="231" t="s">
        <v>370</v>
      </c>
      <c r="E53" s="34"/>
      <c r="F53" s="33">
        <f t="shared" si="36"/>
        <v>5</v>
      </c>
      <c r="G53" s="33">
        <v>2</v>
      </c>
      <c r="H53" s="33">
        <v>0</v>
      </c>
      <c r="I53" s="33">
        <v>1</v>
      </c>
      <c r="J53" s="33">
        <v>1</v>
      </c>
      <c r="K53" s="33">
        <v>1</v>
      </c>
      <c r="L53" s="33">
        <v>0</v>
      </c>
      <c r="M53" s="33">
        <v>0</v>
      </c>
      <c r="N53" s="33">
        <v>0</v>
      </c>
      <c r="O53" s="33">
        <v>0</v>
      </c>
      <c r="P53" s="126">
        <v>1</v>
      </c>
      <c r="Q53" s="33">
        <v>4</v>
      </c>
      <c r="R53" s="33">
        <v>0</v>
      </c>
      <c r="S53" s="46">
        <f t="shared" ref="S53" si="197">SUM(G53:J53)</f>
        <v>4</v>
      </c>
      <c r="T53" s="46">
        <f t="shared" ref="T53" si="198">SUM(M53:P53)</f>
        <v>1</v>
      </c>
    </row>
    <row r="54" spans="1:20" ht="12" customHeight="1" x14ac:dyDescent="0.2">
      <c r="A54" s="157"/>
      <c r="B54" s="157"/>
      <c r="C54" s="32"/>
      <c r="D54" s="232"/>
      <c r="E54" s="31"/>
      <c r="F54" s="36">
        <f t="shared" si="36"/>
        <v>1</v>
      </c>
      <c r="G54" s="29">
        <f t="shared" ref="G54" si="199">IF(G53=0,0,G53/$F53)</f>
        <v>0.4</v>
      </c>
      <c r="H54" s="29">
        <f t="shared" ref="H54" si="200">IF(H53=0,0,H53/$F53)</f>
        <v>0</v>
      </c>
      <c r="I54" s="29">
        <f t="shared" ref="I54" si="201">IF(I53=0,0,I53/$F53)</f>
        <v>0.2</v>
      </c>
      <c r="J54" s="29">
        <f t="shared" ref="J54" si="202">IF(J53=0,0,J53/$F53)</f>
        <v>0.2</v>
      </c>
      <c r="K54" s="29">
        <f t="shared" ref="K54:L54" si="203">IF(K53=0,0,K53/$F53)</f>
        <v>0.2</v>
      </c>
      <c r="L54" s="29">
        <f t="shared" si="203"/>
        <v>0</v>
      </c>
      <c r="M54" s="29">
        <f t="shared" ref="M54" si="204">IF(M53=0,0,M53/$F53)</f>
        <v>0</v>
      </c>
      <c r="N54" s="29">
        <f t="shared" ref="N54" si="205">IF(N53=0,0,N53/$F53)</f>
        <v>0</v>
      </c>
      <c r="O54" s="29">
        <f t="shared" ref="O54:R54" si="206">IF(O53=0,0,O53/$F53)</f>
        <v>0</v>
      </c>
      <c r="P54" s="127">
        <f t="shared" si="206"/>
        <v>0.2</v>
      </c>
      <c r="Q54" s="29">
        <f t="shared" si="206"/>
        <v>0.8</v>
      </c>
      <c r="R54" s="29">
        <f t="shared" si="206"/>
        <v>0</v>
      </c>
    </row>
    <row r="55" spans="1:20" ht="12" customHeight="1" x14ac:dyDescent="0.2">
      <c r="A55" s="157"/>
      <c r="B55" s="157"/>
      <c r="C55" s="35"/>
      <c r="D55" s="231" t="s">
        <v>371</v>
      </c>
      <c r="E55" s="34"/>
      <c r="F55" s="33">
        <f t="shared" si="36"/>
        <v>33</v>
      </c>
      <c r="G55" s="33">
        <v>10</v>
      </c>
      <c r="H55" s="33">
        <v>0</v>
      </c>
      <c r="I55" s="33">
        <v>6</v>
      </c>
      <c r="J55" s="33">
        <v>7</v>
      </c>
      <c r="K55" s="33">
        <v>8</v>
      </c>
      <c r="L55" s="33">
        <v>2</v>
      </c>
      <c r="M55" s="33">
        <v>0</v>
      </c>
      <c r="N55" s="33">
        <v>0</v>
      </c>
      <c r="O55" s="33">
        <v>0</v>
      </c>
      <c r="P55" s="126">
        <v>1</v>
      </c>
      <c r="Q55" s="33">
        <v>28</v>
      </c>
      <c r="R55" s="33">
        <v>4</v>
      </c>
      <c r="S55" s="46">
        <f t="shared" ref="S55" si="207">SUM(G55:J55)</f>
        <v>23</v>
      </c>
      <c r="T55" s="46">
        <f t="shared" ref="T55" si="208">SUM(M55:P55)</f>
        <v>1</v>
      </c>
    </row>
    <row r="56" spans="1:20" ht="12" customHeight="1" x14ac:dyDescent="0.2">
      <c r="A56" s="157"/>
      <c r="B56" s="157"/>
      <c r="C56" s="32"/>
      <c r="D56" s="232"/>
      <c r="E56" s="31"/>
      <c r="F56" s="36">
        <f t="shared" si="36"/>
        <v>1</v>
      </c>
      <c r="G56" s="29">
        <f t="shared" ref="G56" si="209">IF(G55=0,0,G55/$F55)</f>
        <v>0.30303030303030304</v>
      </c>
      <c r="H56" s="29">
        <f t="shared" ref="H56" si="210">IF(H55=0,0,H55/$F55)</f>
        <v>0</v>
      </c>
      <c r="I56" s="29">
        <f t="shared" ref="I56" si="211">IF(I55=0,0,I55/$F55)</f>
        <v>0.18181818181818182</v>
      </c>
      <c r="J56" s="29">
        <f t="shared" ref="J56" si="212">IF(J55=0,0,J55/$F55)</f>
        <v>0.21212121212121213</v>
      </c>
      <c r="K56" s="29">
        <f t="shared" ref="K56:L56" si="213">IF(K55=0,0,K55/$F55)</f>
        <v>0.24242424242424243</v>
      </c>
      <c r="L56" s="29">
        <f t="shared" si="213"/>
        <v>6.0606060606060608E-2</v>
      </c>
      <c r="M56" s="29">
        <f t="shared" ref="M56" si="214">IF(M55=0,0,M55/$F55)</f>
        <v>0</v>
      </c>
      <c r="N56" s="29">
        <f t="shared" ref="N56" si="215">IF(N55=0,0,N55/$F55)</f>
        <v>0</v>
      </c>
      <c r="O56" s="29">
        <f t="shared" ref="O56:R56" si="216">IF(O55=0,0,O55/$F55)</f>
        <v>0</v>
      </c>
      <c r="P56" s="127">
        <f t="shared" si="216"/>
        <v>3.0303030303030304E-2</v>
      </c>
      <c r="Q56" s="29">
        <f t="shared" si="216"/>
        <v>0.84848484848484851</v>
      </c>
      <c r="R56" s="29">
        <f t="shared" si="216"/>
        <v>0.12121212121212122</v>
      </c>
    </row>
    <row r="57" spans="1:20" ht="12" customHeight="1" x14ac:dyDescent="0.2">
      <c r="A57" s="157"/>
      <c r="B57" s="157"/>
      <c r="C57" s="35"/>
      <c r="D57" s="231" t="s">
        <v>372</v>
      </c>
      <c r="E57" s="34"/>
      <c r="F57" s="33">
        <f t="shared" si="36"/>
        <v>5</v>
      </c>
      <c r="G57" s="33">
        <v>4</v>
      </c>
      <c r="H57" s="33">
        <v>0</v>
      </c>
      <c r="I57" s="33">
        <v>0</v>
      </c>
      <c r="J57" s="33">
        <v>1</v>
      </c>
      <c r="K57" s="33">
        <v>0</v>
      </c>
      <c r="L57" s="33">
        <v>0</v>
      </c>
      <c r="M57" s="33">
        <v>0</v>
      </c>
      <c r="N57" s="33">
        <v>0</v>
      </c>
      <c r="O57" s="33">
        <v>0</v>
      </c>
      <c r="P57" s="126">
        <v>0</v>
      </c>
      <c r="Q57" s="33">
        <v>5</v>
      </c>
      <c r="R57" s="33">
        <v>0</v>
      </c>
      <c r="S57" s="46">
        <f t="shared" ref="S57" si="217">SUM(G57:J57)</f>
        <v>5</v>
      </c>
      <c r="T57" s="46">
        <f t="shared" ref="T57" si="218">SUM(M57:P57)</f>
        <v>0</v>
      </c>
    </row>
    <row r="58" spans="1:20" ht="12" customHeight="1" x14ac:dyDescent="0.2">
      <c r="A58" s="157"/>
      <c r="B58" s="157"/>
      <c r="C58" s="32"/>
      <c r="D58" s="232"/>
      <c r="E58" s="31"/>
      <c r="F58" s="36">
        <f t="shared" si="36"/>
        <v>1</v>
      </c>
      <c r="G58" s="29">
        <f t="shared" ref="G58" si="219">IF(G57=0,0,G57/$F57)</f>
        <v>0.8</v>
      </c>
      <c r="H58" s="29">
        <f t="shared" ref="H58" si="220">IF(H57=0,0,H57/$F57)</f>
        <v>0</v>
      </c>
      <c r="I58" s="29">
        <f t="shared" ref="I58" si="221">IF(I57=0,0,I57/$F57)</f>
        <v>0</v>
      </c>
      <c r="J58" s="29">
        <f t="shared" ref="J58" si="222">IF(J57=0,0,J57/$F57)</f>
        <v>0.2</v>
      </c>
      <c r="K58" s="29">
        <f t="shared" ref="K58:L58" si="223">IF(K57=0,0,K57/$F57)</f>
        <v>0</v>
      </c>
      <c r="L58" s="29">
        <f t="shared" si="223"/>
        <v>0</v>
      </c>
      <c r="M58" s="29">
        <f t="shared" ref="M58" si="224">IF(M57=0,0,M57/$F57)</f>
        <v>0</v>
      </c>
      <c r="N58" s="29">
        <f t="shared" ref="N58" si="225">IF(N57=0,0,N57/$F57)</f>
        <v>0</v>
      </c>
      <c r="O58" s="29">
        <f t="shared" ref="O58:R58" si="226">IF(O57=0,0,O57/$F57)</f>
        <v>0</v>
      </c>
      <c r="P58" s="127">
        <f t="shared" si="226"/>
        <v>0</v>
      </c>
      <c r="Q58" s="29">
        <f t="shared" si="226"/>
        <v>1</v>
      </c>
      <c r="R58" s="29">
        <f t="shared" si="226"/>
        <v>0</v>
      </c>
    </row>
    <row r="59" spans="1:20" ht="12.75" customHeight="1" x14ac:dyDescent="0.2">
      <c r="A59" s="157"/>
      <c r="B59" s="157"/>
      <c r="C59" s="35"/>
      <c r="D59" s="231" t="s">
        <v>373</v>
      </c>
      <c r="E59" s="34"/>
      <c r="F59" s="33">
        <f t="shared" si="36"/>
        <v>32</v>
      </c>
      <c r="G59" s="33">
        <v>7</v>
      </c>
      <c r="H59" s="33">
        <v>2</v>
      </c>
      <c r="I59" s="33">
        <v>4</v>
      </c>
      <c r="J59" s="33">
        <v>16</v>
      </c>
      <c r="K59" s="33">
        <v>3</v>
      </c>
      <c r="L59" s="33">
        <v>0</v>
      </c>
      <c r="M59" s="33">
        <v>0</v>
      </c>
      <c r="N59" s="33">
        <v>0</v>
      </c>
      <c r="O59" s="33">
        <v>0</v>
      </c>
      <c r="P59" s="126">
        <v>11</v>
      </c>
      <c r="Q59" s="33">
        <v>21</v>
      </c>
      <c r="R59" s="33">
        <v>0</v>
      </c>
      <c r="S59" s="46">
        <f t="shared" ref="S59" si="227">SUM(G59:J59)</f>
        <v>29</v>
      </c>
      <c r="T59" s="46">
        <f t="shared" ref="T59" si="228">SUM(M59:P59)</f>
        <v>11</v>
      </c>
    </row>
    <row r="60" spans="1:20" ht="12.75" customHeight="1" x14ac:dyDescent="0.2">
      <c r="A60" s="157"/>
      <c r="B60" s="157"/>
      <c r="C60" s="32"/>
      <c r="D60" s="232"/>
      <c r="E60" s="31"/>
      <c r="F60" s="36">
        <f t="shared" si="36"/>
        <v>1</v>
      </c>
      <c r="G60" s="29">
        <f t="shared" ref="G60" si="229">IF(G59=0,0,G59/$F59)</f>
        <v>0.21875</v>
      </c>
      <c r="H60" s="29">
        <f t="shared" ref="H60" si="230">IF(H59=0,0,H59/$F59)</f>
        <v>6.25E-2</v>
      </c>
      <c r="I60" s="29">
        <f t="shared" ref="I60" si="231">IF(I59=0,0,I59/$F59)</f>
        <v>0.125</v>
      </c>
      <c r="J60" s="29">
        <f t="shared" ref="J60" si="232">IF(J59=0,0,J59/$F59)</f>
        <v>0.5</v>
      </c>
      <c r="K60" s="29">
        <f t="shared" ref="K60:L60" si="233">IF(K59=0,0,K59/$F59)</f>
        <v>9.375E-2</v>
      </c>
      <c r="L60" s="29">
        <f t="shared" si="233"/>
        <v>0</v>
      </c>
      <c r="M60" s="29">
        <f t="shared" ref="M60" si="234">IF(M59=0,0,M59/$F59)</f>
        <v>0</v>
      </c>
      <c r="N60" s="29">
        <f t="shared" ref="N60" si="235">IF(N59=0,0,N59/$F59)</f>
        <v>0</v>
      </c>
      <c r="O60" s="29">
        <f t="shared" ref="O60:R60" si="236">IF(O59=0,0,O59/$F59)</f>
        <v>0</v>
      </c>
      <c r="P60" s="127">
        <f t="shared" si="236"/>
        <v>0.34375</v>
      </c>
      <c r="Q60" s="29">
        <f t="shared" si="236"/>
        <v>0.65625</v>
      </c>
      <c r="R60" s="29">
        <f t="shared" si="236"/>
        <v>0</v>
      </c>
    </row>
    <row r="61" spans="1:20" ht="12" customHeight="1" x14ac:dyDescent="0.2">
      <c r="A61" s="157"/>
      <c r="B61" s="157"/>
      <c r="C61" s="35"/>
      <c r="D61" s="231" t="s">
        <v>20</v>
      </c>
      <c r="E61" s="34"/>
      <c r="F61" s="33">
        <f t="shared" si="36"/>
        <v>17</v>
      </c>
      <c r="G61" s="33">
        <v>5</v>
      </c>
      <c r="H61" s="33">
        <v>2</v>
      </c>
      <c r="I61" s="33">
        <v>3</v>
      </c>
      <c r="J61" s="33">
        <v>3</v>
      </c>
      <c r="K61" s="33">
        <v>4</v>
      </c>
      <c r="L61" s="33">
        <v>0</v>
      </c>
      <c r="M61" s="33">
        <v>0</v>
      </c>
      <c r="N61" s="33">
        <v>2</v>
      </c>
      <c r="O61" s="33">
        <v>0</v>
      </c>
      <c r="P61" s="126">
        <v>2</v>
      </c>
      <c r="Q61" s="33">
        <v>13</v>
      </c>
      <c r="R61" s="33">
        <v>0</v>
      </c>
      <c r="S61" s="46">
        <f t="shared" ref="S61" si="237">SUM(G61:J61)</f>
        <v>13</v>
      </c>
      <c r="T61" s="46">
        <f t="shared" ref="T61" si="238">SUM(M61:P61)</f>
        <v>4</v>
      </c>
    </row>
    <row r="62" spans="1:20" ht="12" customHeight="1" x14ac:dyDescent="0.2">
      <c r="A62" s="157"/>
      <c r="B62" s="157"/>
      <c r="C62" s="32"/>
      <c r="D62" s="232"/>
      <c r="E62" s="31"/>
      <c r="F62" s="36">
        <f t="shared" si="36"/>
        <v>1</v>
      </c>
      <c r="G62" s="29">
        <f t="shared" ref="G62" si="239">IF(G61=0,0,G61/$F61)</f>
        <v>0.29411764705882354</v>
      </c>
      <c r="H62" s="29">
        <f t="shared" ref="H62" si="240">IF(H61=0,0,H61/$F61)</f>
        <v>0.11764705882352941</v>
      </c>
      <c r="I62" s="29">
        <f t="shared" ref="I62" si="241">IF(I61=0,0,I61/$F61)</f>
        <v>0.17647058823529413</v>
      </c>
      <c r="J62" s="29">
        <f t="shared" ref="J62" si="242">IF(J61=0,0,J61/$F61)</f>
        <v>0.17647058823529413</v>
      </c>
      <c r="K62" s="29">
        <f t="shared" ref="K62:L62" si="243">IF(K61=0,0,K61/$F61)</f>
        <v>0.23529411764705882</v>
      </c>
      <c r="L62" s="29">
        <f t="shared" si="243"/>
        <v>0</v>
      </c>
      <c r="M62" s="29">
        <f t="shared" ref="M62" si="244">IF(M61=0,0,M61/$F61)</f>
        <v>0</v>
      </c>
      <c r="N62" s="29">
        <f t="shared" ref="N62" si="245">IF(N61=0,0,N61/$F61)</f>
        <v>0.11764705882352941</v>
      </c>
      <c r="O62" s="29">
        <f t="shared" ref="O62:R62" si="246">IF(O61=0,0,O61/$F61)</f>
        <v>0</v>
      </c>
      <c r="P62" s="127">
        <f t="shared" si="246"/>
        <v>0.11764705882352941</v>
      </c>
      <c r="Q62" s="29">
        <f t="shared" si="246"/>
        <v>0.76470588235294112</v>
      </c>
      <c r="R62" s="29">
        <f t="shared" si="246"/>
        <v>0</v>
      </c>
    </row>
    <row r="63" spans="1:20" ht="12" customHeight="1" x14ac:dyDescent="0.2">
      <c r="A63" s="157"/>
      <c r="B63" s="157"/>
      <c r="C63" s="35"/>
      <c r="D63" s="231" t="s">
        <v>374</v>
      </c>
      <c r="E63" s="34"/>
      <c r="F63" s="33">
        <f t="shared" si="36"/>
        <v>8</v>
      </c>
      <c r="G63" s="33">
        <v>1</v>
      </c>
      <c r="H63" s="33">
        <v>0</v>
      </c>
      <c r="I63" s="33">
        <v>0</v>
      </c>
      <c r="J63" s="33">
        <v>7</v>
      </c>
      <c r="K63" s="33">
        <v>0</v>
      </c>
      <c r="L63" s="33">
        <v>0</v>
      </c>
      <c r="M63" s="33">
        <v>0</v>
      </c>
      <c r="N63" s="33">
        <v>0</v>
      </c>
      <c r="O63" s="33">
        <v>0</v>
      </c>
      <c r="P63" s="126">
        <v>3</v>
      </c>
      <c r="Q63" s="33">
        <v>5</v>
      </c>
      <c r="R63" s="33">
        <v>0</v>
      </c>
      <c r="S63" s="46">
        <f t="shared" ref="S63" si="247">SUM(G63:J63)</f>
        <v>8</v>
      </c>
      <c r="T63" s="46">
        <f t="shared" ref="T63" si="248">SUM(M63:P63)</f>
        <v>3</v>
      </c>
    </row>
    <row r="64" spans="1:20" ht="12" customHeight="1" x14ac:dyDescent="0.2">
      <c r="A64" s="157"/>
      <c r="B64" s="157"/>
      <c r="C64" s="32"/>
      <c r="D64" s="232"/>
      <c r="E64" s="31"/>
      <c r="F64" s="36">
        <f t="shared" si="36"/>
        <v>1</v>
      </c>
      <c r="G64" s="29">
        <f t="shared" ref="G64" si="249">IF(G63=0,0,G63/$F63)</f>
        <v>0.125</v>
      </c>
      <c r="H64" s="29">
        <f t="shared" ref="H64" si="250">IF(H63=0,0,H63/$F63)</f>
        <v>0</v>
      </c>
      <c r="I64" s="29">
        <f t="shared" ref="I64" si="251">IF(I63=0,0,I63/$F63)</f>
        <v>0</v>
      </c>
      <c r="J64" s="29">
        <f t="shared" ref="J64" si="252">IF(J63=0,0,J63/$F63)</f>
        <v>0.875</v>
      </c>
      <c r="K64" s="29">
        <f t="shared" ref="K64:L64" si="253">IF(K63=0,0,K63/$F63)</f>
        <v>0</v>
      </c>
      <c r="L64" s="29">
        <f t="shared" si="253"/>
        <v>0</v>
      </c>
      <c r="M64" s="29">
        <f t="shared" ref="M64" si="254">IF(M63=0,0,M63/$F63)</f>
        <v>0</v>
      </c>
      <c r="N64" s="29">
        <f t="shared" ref="N64" si="255">IF(N63=0,0,N63/$F63)</f>
        <v>0</v>
      </c>
      <c r="O64" s="29">
        <f t="shared" ref="O64:R64" si="256">IF(O63=0,0,O63/$F63)</f>
        <v>0</v>
      </c>
      <c r="P64" s="127">
        <f t="shared" si="256"/>
        <v>0.375</v>
      </c>
      <c r="Q64" s="29">
        <f t="shared" si="256"/>
        <v>0.625</v>
      </c>
      <c r="R64" s="29">
        <f t="shared" si="256"/>
        <v>0</v>
      </c>
    </row>
    <row r="65" spans="1:20" ht="12" customHeight="1" x14ac:dyDescent="0.2">
      <c r="A65" s="157"/>
      <c r="B65" s="157"/>
      <c r="C65" s="35"/>
      <c r="D65" s="231" t="s">
        <v>375</v>
      </c>
      <c r="E65" s="34"/>
      <c r="F65" s="33">
        <f t="shared" si="36"/>
        <v>14</v>
      </c>
      <c r="G65" s="33">
        <v>7</v>
      </c>
      <c r="H65" s="33">
        <v>1</v>
      </c>
      <c r="I65" s="33">
        <v>3</v>
      </c>
      <c r="J65" s="33">
        <v>3</v>
      </c>
      <c r="K65" s="33">
        <v>0</v>
      </c>
      <c r="L65" s="33">
        <v>0</v>
      </c>
      <c r="M65" s="33">
        <v>0</v>
      </c>
      <c r="N65" s="33">
        <v>0</v>
      </c>
      <c r="O65" s="33">
        <v>0</v>
      </c>
      <c r="P65" s="126">
        <v>3</v>
      </c>
      <c r="Q65" s="33">
        <v>11</v>
      </c>
      <c r="R65" s="33">
        <v>0</v>
      </c>
      <c r="S65" s="46">
        <f t="shared" ref="S65" si="257">SUM(G65:J65)</f>
        <v>14</v>
      </c>
      <c r="T65" s="46">
        <f t="shared" ref="T65" si="258">SUM(M65:P65)</f>
        <v>3</v>
      </c>
    </row>
    <row r="66" spans="1:20" ht="12" customHeight="1" x14ac:dyDescent="0.2">
      <c r="A66" s="157"/>
      <c r="B66" s="157"/>
      <c r="C66" s="32"/>
      <c r="D66" s="232"/>
      <c r="E66" s="31"/>
      <c r="F66" s="36">
        <f t="shared" si="36"/>
        <v>1</v>
      </c>
      <c r="G66" s="29">
        <f t="shared" ref="G66" si="259">IF(G65=0,0,G65/$F65)</f>
        <v>0.5</v>
      </c>
      <c r="H66" s="29">
        <f t="shared" ref="H66" si="260">IF(H65=0,0,H65/$F65)</f>
        <v>7.1428571428571425E-2</v>
      </c>
      <c r="I66" s="29">
        <f t="shared" ref="I66" si="261">IF(I65=0,0,I65/$F65)</f>
        <v>0.21428571428571427</v>
      </c>
      <c r="J66" s="29">
        <f t="shared" ref="J66" si="262">IF(J65=0,0,J65/$F65)</f>
        <v>0.21428571428571427</v>
      </c>
      <c r="K66" s="29">
        <f t="shared" ref="K66:L66" si="263">IF(K65=0,0,K65/$F65)</f>
        <v>0</v>
      </c>
      <c r="L66" s="29">
        <f t="shared" si="263"/>
        <v>0</v>
      </c>
      <c r="M66" s="29">
        <f t="shared" ref="M66" si="264">IF(M65=0,0,M65/$F65)</f>
        <v>0</v>
      </c>
      <c r="N66" s="29">
        <f t="shared" ref="N66" si="265">IF(N65=0,0,N65/$F65)</f>
        <v>0</v>
      </c>
      <c r="O66" s="29">
        <f t="shared" ref="O66:R66" si="266">IF(O65=0,0,O65/$F65)</f>
        <v>0</v>
      </c>
      <c r="P66" s="127">
        <f t="shared" si="266"/>
        <v>0.21428571428571427</v>
      </c>
      <c r="Q66" s="29">
        <f t="shared" si="266"/>
        <v>0.7857142857142857</v>
      </c>
      <c r="R66" s="29">
        <f t="shared" si="266"/>
        <v>0</v>
      </c>
    </row>
    <row r="67" spans="1:20" ht="12" customHeight="1" x14ac:dyDescent="0.2">
      <c r="A67" s="157"/>
      <c r="B67" s="157"/>
      <c r="C67" s="35"/>
      <c r="D67" s="231" t="s">
        <v>376</v>
      </c>
      <c r="E67" s="34"/>
      <c r="F67" s="33">
        <f t="shared" si="36"/>
        <v>8</v>
      </c>
      <c r="G67" s="33">
        <v>3</v>
      </c>
      <c r="H67" s="33">
        <v>1</v>
      </c>
      <c r="I67" s="33">
        <v>0</v>
      </c>
      <c r="J67" s="33">
        <v>3</v>
      </c>
      <c r="K67" s="33">
        <v>1</v>
      </c>
      <c r="L67" s="33">
        <v>0</v>
      </c>
      <c r="M67" s="33">
        <v>0</v>
      </c>
      <c r="N67" s="33">
        <v>0</v>
      </c>
      <c r="O67" s="33">
        <v>0</v>
      </c>
      <c r="P67" s="126">
        <v>1</v>
      </c>
      <c r="Q67" s="33">
        <v>7</v>
      </c>
      <c r="R67" s="33">
        <v>0</v>
      </c>
      <c r="S67" s="46">
        <f t="shared" ref="S67" si="267">SUM(G67:J67)</f>
        <v>7</v>
      </c>
      <c r="T67" s="46">
        <f t="shared" ref="T67" si="268">SUM(M67:P67)</f>
        <v>1</v>
      </c>
    </row>
    <row r="68" spans="1:20" ht="12" customHeight="1" x14ac:dyDescent="0.2">
      <c r="A68" s="157"/>
      <c r="B68" s="158"/>
      <c r="C68" s="32"/>
      <c r="D68" s="232"/>
      <c r="E68" s="31"/>
      <c r="F68" s="36">
        <f t="shared" si="36"/>
        <v>1</v>
      </c>
      <c r="G68" s="29">
        <f t="shared" ref="G68:R68" si="269">IF(G67=0,0,G67/$F67)</f>
        <v>0.375</v>
      </c>
      <c r="H68" s="29">
        <f t="shared" si="269"/>
        <v>0.125</v>
      </c>
      <c r="I68" s="29">
        <f t="shared" si="269"/>
        <v>0</v>
      </c>
      <c r="J68" s="29">
        <f t="shared" si="269"/>
        <v>0.375</v>
      </c>
      <c r="K68" s="29">
        <f t="shared" si="269"/>
        <v>0.125</v>
      </c>
      <c r="L68" s="29">
        <f t="shared" si="269"/>
        <v>0</v>
      </c>
      <c r="M68" s="29">
        <f t="shared" si="269"/>
        <v>0</v>
      </c>
      <c r="N68" s="29">
        <f t="shared" si="269"/>
        <v>0</v>
      </c>
      <c r="O68" s="29">
        <f t="shared" si="269"/>
        <v>0</v>
      </c>
      <c r="P68" s="127">
        <f t="shared" si="269"/>
        <v>0.125</v>
      </c>
      <c r="Q68" s="29">
        <f t="shared" si="269"/>
        <v>0.875</v>
      </c>
      <c r="R68" s="29">
        <f t="shared" si="269"/>
        <v>0</v>
      </c>
    </row>
    <row r="69" spans="1:20" ht="12" customHeight="1" x14ac:dyDescent="0.2">
      <c r="A69" s="157"/>
      <c r="B69" s="156" t="s">
        <v>16</v>
      </c>
      <c r="C69" s="35"/>
      <c r="D69" s="231" t="s">
        <v>15</v>
      </c>
      <c r="E69" s="34"/>
      <c r="F69" s="33">
        <f t="shared" si="2"/>
        <v>681</v>
      </c>
      <c r="G69" s="33">
        <f t="shared" ref="G69:R69" si="270">SUM(G71,G73,G75,G77,G79,G81,G83,G85,G87,G89,G91,G93,G95,G97,G99)</f>
        <v>303</v>
      </c>
      <c r="H69" s="33">
        <f t="shared" si="270"/>
        <v>15</v>
      </c>
      <c r="I69" s="33">
        <f t="shared" si="270"/>
        <v>79</v>
      </c>
      <c r="J69" s="33">
        <f t="shared" si="270"/>
        <v>75</v>
      </c>
      <c r="K69" s="33">
        <f t="shared" si="270"/>
        <v>154</v>
      </c>
      <c r="L69" s="33">
        <f t="shared" si="270"/>
        <v>55</v>
      </c>
      <c r="M69" s="33">
        <f t="shared" si="270"/>
        <v>7</v>
      </c>
      <c r="N69" s="33">
        <f t="shared" si="270"/>
        <v>1</v>
      </c>
      <c r="O69" s="33">
        <f t="shared" si="270"/>
        <v>3</v>
      </c>
      <c r="P69" s="126">
        <f t="shared" si="270"/>
        <v>47</v>
      </c>
      <c r="Q69" s="33">
        <f t="shared" si="270"/>
        <v>544</v>
      </c>
      <c r="R69" s="33">
        <f t="shared" si="270"/>
        <v>79</v>
      </c>
      <c r="S69" s="46">
        <f t="shared" ref="S69" si="271">SUM(G69:J69)</f>
        <v>472</v>
      </c>
      <c r="T69" s="46">
        <f t="shared" ref="T69" si="272">SUM(M69:P69)</f>
        <v>58</v>
      </c>
    </row>
    <row r="70" spans="1:20" ht="12" customHeight="1" x14ac:dyDescent="0.2">
      <c r="A70" s="157"/>
      <c r="B70" s="157"/>
      <c r="C70" s="32"/>
      <c r="D70" s="232"/>
      <c r="E70" s="31"/>
      <c r="F70" s="36">
        <f t="shared" si="2"/>
        <v>1</v>
      </c>
      <c r="G70" s="29">
        <f t="shared" ref="G70:R70" si="273">IF(G69=0,0,G69/$F69)</f>
        <v>0.44493392070484583</v>
      </c>
      <c r="H70" s="29">
        <f t="shared" si="273"/>
        <v>2.2026431718061675E-2</v>
      </c>
      <c r="I70" s="29">
        <f t="shared" si="273"/>
        <v>0.11600587371512482</v>
      </c>
      <c r="J70" s="29">
        <f t="shared" si="273"/>
        <v>0.11013215859030837</v>
      </c>
      <c r="K70" s="29">
        <f t="shared" si="273"/>
        <v>0.2261380323054332</v>
      </c>
      <c r="L70" s="29">
        <f t="shared" si="273"/>
        <v>8.0763582966226141E-2</v>
      </c>
      <c r="M70" s="29">
        <f t="shared" si="273"/>
        <v>1.0279001468428781E-2</v>
      </c>
      <c r="N70" s="29">
        <f t="shared" si="273"/>
        <v>1.4684287812041115E-3</v>
      </c>
      <c r="O70" s="29">
        <f t="shared" si="273"/>
        <v>4.4052863436123352E-3</v>
      </c>
      <c r="P70" s="127">
        <f t="shared" si="273"/>
        <v>6.901615271659324E-2</v>
      </c>
      <c r="Q70" s="29">
        <f t="shared" si="273"/>
        <v>0.7988252569750367</v>
      </c>
      <c r="R70" s="29">
        <f t="shared" si="273"/>
        <v>0.11600587371512482</v>
      </c>
    </row>
    <row r="71" spans="1:20" ht="12" customHeight="1" x14ac:dyDescent="0.2">
      <c r="A71" s="157"/>
      <c r="B71" s="157"/>
      <c r="C71" s="35"/>
      <c r="D71" s="231" t="s">
        <v>242</v>
      </c>
      <c r="E71" s="34"/>
      <c r="F71" s="33">
        <f t="shared" ref="F71:F100" si="274">SUM(G71:R71)/2</f>
        <v>6</v>
      </c>
      <c r="G71" s="33">
        <v>2</v>
      </c>
      <c r="H71" s="33">
        <v>0</v>
      </c>
      <c r="I71" s="33">
        <v>0</v>
      </c>
      <c r="J71" s="33">
        <v>0</v>
      </c>
      <c r="K71" s="33">
        <v>4</v>
      </c>
      <c r="L71" s="33">
        <v>0</v>
      </c>
      <c r="M71" s="33">
        <v>0</v>
      </c>
      <c r="N71" s="33">
        <v>0</v>
      </c>
      <c r="O71" s="33">
        <v>0</v>
      </c>
      <c r="P71" s="126">
        <v>0</v>
      </c>
      <c r="Q71" s="33">
        <v>6</v>
      </c>
      <c r="R71" s="33">
        <v>0</v>
      </c>
      <c r="S71" s="46">
        <f t="shared" ref="S71" si="275">SUM(G71:J71)</f>
        <v>2</v>
      </c>
      <c r="T71" s="46">
        <f t="shared" ref="T71" si="276">SUM(M71:P71)</f>
        <v>0</v>
      </c>
    </row>
    <row r="72" spans="1:20" ht="12" customHeight="1" x14ac:dyDescent="0.2">
      <c r="A72" s="157"/>
      <c r="B72" s="157"/>
      <c r="C72" s="32"/>
      <c r="D72" s="232"/>
      <c r="E72" s="31"/>
      <c r="F72" s="36">
        <f t="shared" si="274"/>
        <v>1</v>
      </c>
      <c r="G72" s="29">
        <f t="shared" ref="G72" si="277">IF(G71=0,0,G71/$F71)</f>
        <v>0.33333333333333331</v>
      </c>
      <c r="H72" s="29">
        <f t="shared" ref="H72" si="278">IF(H71=0,0,H71/$F71)</f>
        <v>0</v>
      </c>
      <c r="I72" s="29">
        <f t="shared" ref="I72" si="279">IF(I71=0,0,I71/$F71)</f>
        <v>0</v>
      </c>
      <c r="J72" s="29">
        <f t="shared" ref="J72" si="280">IF(J71=0,0,J71/$F71)</f>
        <v>0</v>
      </c>
      <c r="K72" s="29">
        <f t="shared" ref="K72:L72" si="281">IF(K71=0,0,K71/$F71)</f>
        <v>0.66666666666666663</v>
      </c>
      <c r="L72" s="29">
        <f t="shared" si="281"/>
        <v>0</v>
      </c>
      <c r="M72" s="29">
        <f t="shared" ref="M72" si="282">IF(M71=0,0,M71/$F71)</f>
        <v>0</v>
      </c>
      <c r="N72" s="29">
        <f t="shared" ref="N72" si="283">IF(N71=0,0,N71/$F71)</f>
        <v>0</v>
      </c>
      <c r="O72" s="29">
        <f t="shared" ref="O72:R72" si="284">IF(O71=0,0,O71/$F71)</f>
        <v>0</v>
      </c>
      <c r="P72" s="127">
        <f t="shared" si="284"/>
        <v>0</v>
      </c>
      <c r="Q72" s="29">
        <f t="shared" si="284"/>
        <v>1</v>
      </c>
      <c r="R72" s="29">
        <f t="shared" si="284"/>
        <v>0</v>
      </c>
    </row>
    <row r="73" spans="1:20" ht="12" customHeight="1" x14ac:dyDescent="0.2">
      <c r="A73" s="157"/>
      <c r="B73" s="157"/>
      <c r="C73" s="35"/>
      <c r="D73" s="231" t="s">
        <v>241</v>
      </c>
      <c r="E73" s="34"/>
      <c r="F73" s="33">
        <f t="shared" si="274"/>
        <v>77</v>
      </c>
      <c r="G73" s="33">
        <v>28</v>
      </c>
      <c r="H73" s="33">
        <v>0</v>
      </c>
      <c r="I73" s="33">
        <v>7</v>
      </c>
      <c r="J73" s="33">
        <v>4</v>
      </c>
      <c r="K73" s="33">
        <v>32</v>
      </c>
      <c r="L73" s="33">
        <v>6</v>
      </c>
      <c r="M73" s="33">
        <v>1</v>
      </c>
      <c r="N73" s="33">
        <v>0</v>
      </c>
      <c r="O73" s="33">
        <v>1</v>
      </c>
      <c r="P73" s="126">
        <v>2</v>
      </c>
      <c r="Q73" s="33">
        <v>67</v>
      </c>
      <c r="R73" s="33">
        <v>6</v>
      </c>
      <c r="S73" s="46">
        <f t="shared" ref="S73" si="285">SUM(G73:J73)</f>
        <v>39</v>
      </c>
      <c r="T73" s="46">
        <f t="shared" ref="T73" si="286">SUM(M73:P73)</f>
        <v>4</v>
      </c>
    </row>
    <row r="74" spans="1:20" ht="12" customHeight="1" x14ac:dyDescent="0.2">
      <c r="A74" s="157"/>
      <c r="B74" s="157"/>
      <c r="C74" s="32"/>
      <c r="D74" s="232"/>
      <c r="E74" s="31"/>
      <c r="F74" s="36">
        <f t="shared" si="274"/>
        <v>0.99999999999999989</v>
      </c>
      <c r="G74" s="29">
        <f t="shared" ref="G74" si="287">IF(G73=0,0,G73/$F73)</f>
        <v>0.36363636363636365</v>
      </c>
      <c r="H74" s="29">
        <f t="shared" ref="H74" si="288">IF(H73=0,0,H73/$F73)</f>
        <v>0</v>
      </c>
      <c r="I74" s="29">
        <f t="shared" ref="I74" si="289">IF(I73=0,0,I73/$F73)</f>
        <v>9.0909090909090912E-2</v>
      </c>
      <c r="J74" s="29">
        <f t="shared" ref="J74" si="290">IF(J73=0,0,J73/$F73)</f>
        <v>5.1948051948051951E-2</v>
      </c>
      <c r="K74" s="29">
        <f t="shared" ref="K74:L74" si="291">IF(K73=0,0,K73/$F73)</f>
        <v>0.41558441558441561</v>
      </c>
      <c r="L74" s="29">
        <f t="shared" si="291"/>
        <v>7.792207792207792E-2</v>
      </c>
      <c r="M74" s="29">
        <f t="shared" ref="M74" si="292">IF(M73=0,0,M73/$F73)</f>
        <v>1.2987012987012988E-2</v>
      </c>
      <c r="N74" s="29">
        <f t="shared" ref="N74" si="293">IF(N73=0,0,N73/$F73)</f>
        <v>0</v>
      </c>
      <c r="O74" s="29">
        <f t="shared" ref="O74:R74" si="294">IF(O73=0,0,O73/$F73)</f>
        <v>1.2987012987012988E-2</v>
      </c>
      <c r="P74" s="127">
        <f t="shared" si="294"/>
        <v>2.5974025974025976E-2</v>
      </c>
      <c r="Q74" s="29">
        <f t="shared" si="294"/>
        <v>0.87012987012987009</v>
      </c>
      <c r="R74" s="29">
        <f t="shared" si="294"/>
        <v>7.792207792207792E-2</v>
      </c>
    </row>
    <row r="75" spans="1:20" ht="12" customHeight="1" x14ac:dyDescent="0.2">
      <c r="A75" s="157"/>
      <c r="B75" s="157"/>
      <c r="C75" s="35"/>
      <c r="D75" s="231" t="s">
        <v>12</v>
      </c>
      <c r="E75" s="34"/>
      <c r="F75" s="33">
        <f t="shared" si="274"/>
        <v>13</v>
      </c>
      <c r="G75" s="33">
        <v>7</v>
      </c>
      <c r="H75" s="33">
        <v>2</v>
      </c>
      <c r="I75" s="33">
        <v>1</v>
      </c>
      <c r="J75" s="33">
        <v>1</v>
      </c>
      <c r="K75" s="33">
        <v>2</v>
      </c>
      <c r="L75" s="33">
        <v>0</v>
      </c>
      <c r="M75" s="33">
        <v>0</v>
      </c>
      <c r="N75" s="33">
        <v>0</v>
      </c>
      <c r="O75" s="33">
        <v>0</v>
      </c>
      <c r="P75" s="126">
        <v>3</v>
      </c>
      <c r="Q75" s="33">
        <v>9</v>
      </c>
      <c r="R75" s="33">
        <v>1</v>
      </c>
      <c r="S75" s="46">
        <f t="shared" ref="S75" si="295">SUM(G75:J75)</f>
        <v>11</v>
      </c>
      <c r="T75" s="46">
        <f t="shared" ref="T75" si="296">SUM(M75:P75)</f>
        <v>3</v>
      </c>
    </row>
    <row r="76" spans="1:20" ht="12" customHeight="1" x14ac:dyDescent="0.2">
      <c r="A76" s="157"/>
      <c r="B76" s="157"/>
      <c r="C76" s="32"/>
      <c r="D76" s="232"/>
      <c r="E76" s="31"/>
      <c r="F76" s="36">
        <f t="shared" si="274"/>
        <v>0.99999999999999989</v>
      </c>
      <c r="G76" s="29">
        <f t="shared" ref="G76" si="297">IF(G75=0,0,G75/$F75)</f>
        <v>0.53846153846153844</v>
      </c>
      <c r="H76" s="29">
        <f t="shared" ref="H76" si="298">IF(H75=0,0,H75/$F75)</f>
        <v>0.15384615384615385</v>
      </c>
      <c r="I76" s="29">
        <f t="shared" ref="I76" si="299">IF(I75=0,0,I75/$F75)</f>
        <v>7.6923076923076927E-2</v>
      </c>
      <c r="J76" s="29">
        <f t="shared" ref="J76" si="300">IF(J75=0,0,J75/$F75)</f>
        <v>7.6923076923076927E-2</v>
      </c>
      <c r="K76" s="29">
        <f t="shared" ref="K76:L76" si="301">IF(K75=0,0,K75/$F75)</f>
        <v>0.15384615384615385</v>
      </c>
      <c r="L76" s="29">
        <f t="shared" si="301"/>
        <v>0</v>
      </c>
      <c r="M76" s="29">
        <f t="shared" ref="M76" si="302">IF(M75=0,0,M75/$F75)</f>
        <v>0</v>
      </c>
      <c r="N76" s="29">
        <f t="shared" ref="N76" si="303">IF(N75=0,0,N75/$F75)</f>
        <v>0</v>
      </c>
      <c r="O76" s="29">
        <f t="shared" ref="O76:R76" si="304">IF(O75=0,0,O75/$F75)</f>
        <v>0</v>
      </c>
      <c r="P76" s="127">
        <f t="shared" si="304"/>
        <v>0.23076923076923078</v>
      </c>
      <c r="Q76" s="29">
        <f t="shared" si="304"/>
        <v>0.69230769230769229</v>
      </c>
      <c r="R76" s="29">
        <f t="shared" si="304"/>
        <v>7.6923076923076927E-2</v>
      </c>
    </row>
    <row r="77" spans="1:20" ht="12" customHeight="1" x14ac:dyDescent="0.2">
      <c r="A77" s="157"/>
      <c r="B77" s="157"/>
      <c r="C77" s="35"/>
      <c r="D77" s="231" t="s">
        <v>240</v>
      </c>
      <c r="E77" s="34"/>
      <c r="F77" s="33">
        <f t="shared" si="274"/>
        <v>15</v>
      </c>
      <c r="G77" s="33">
        <v>8</v>
      </c>
      <c r="H77" s="33">
        <v>0</v>
      </c>
      <c r="I77" s="33">
        <v>0</v>
      </c>
      <c r="J77" s="33">
        <v>4</v>
      </c>
      <c r="K77" s="33">
        <v>3</v>
      </c>
      <c r="L77" s="33">
        <v>0</v>
      </c>
      <c r="M77" s="33">
        <v>0</v>
      </c>
      <c r="N77" s="33">
        <v>0</v>
      </c>
      <c r="O77" s="33">
        <v>0</v>
      </c>
      <c r="P77" s="126">
        <v>4</v>
      </c>
      <c r="Q77" s="33">
        <v>11</v>
      </c>
      <c r="R77" s="33">
        <v>0</v>
      </c>
      <c r="S77" s="46">
        <f t="shared" ref="S77" si="305">SUM(G77:J77)</f>
        <v>12</v>
      </c>
      <c r="T77" s="46">
        <f t="shared" ref="T77" si="306">SUM(M77:P77)</f>
        <v>4</v>
      </c>
    </row>
    <row r="78" spans="1:20" ht="12" customHeight="1" x14ac:dyDescent="0.2">
      <c r="A78" s="157"/>
      <c r="B78" s="157"/>
      <c r="C78" s="32"/>
      <c r="D78" s="232"/>
      <c r="E78" s="31"/>
      <c r="F78" s="36">
        <f t="shared" si="274"/>
        <v>1</v>
      </c>
      <c r="G78" s="29">
        <f t="shared" ref="G78" si="307">IF(G77=0,0,G77/$F77)</f>
        <v>0.53333333333333333</v>
      </c>
      <c r="H78" s="29">
        <f t="shared" ref="H78" si="308">IF(H77=0,0,H77/$F77)</f>
        <v>0</v>
      </c>
      <c r="I78" s="29">
        <f t="shared" ref="I78" si="309">IF(I77=0,0,I77/$F77)</f>
        <v>0</v>
      </c>
      <c r="J78" s="29">
        <f t="shared" ref="J78" si="310">IF(J77=0,0,J77/$F77)</f>
        <v>0.26666666666666666</v>
      </c>
      <c r="K78" s="29">
        <f t="shared" ref="K78:L78" si="311">IF(K77=0,0,K77/$F77)</f>
        <v>0.2</v>
      </c>
      <c r="L78" s="29">
        <f t="shared" si="311"/>
        <v>0</v>
      </c>
      <c r="M78" s="29">
        <f t="shared" ref="M78" si="312">IF(M77=0,0,M77/$F77)</f>
        <v>0</v>
      </c>
      <c r="N78" s="29">
        <f t="shared" ref="N78" si="313">IF(N77=0,0,N77/$F77)</f>
        <v>0</v>
      </c>
      <c r="O78" s="29">
        <f t="shared" ref="O78:R78" si="314">IF(O77=0,0,O77/$F77)</f>
        <v>0</v>
      </c>
      <c r="P78" s="127">
        <f t="shared" si="314"/>
        <v>0.26666666666666666</v>
      </c>
      <c r="Q78" s="29">
        <f t="shared" si="314"/>
        <v>0.73333333333333328</v>
      </c>
      <c r="R78" s="29">
        <f t="shared" si="314"/>
        <v>0</v>
      </c>
    </row>
    <row r="79" spans="1:20" ht="12" customHeight="1" x14ac:dyDescent="0.2">
      <c r="A79" s="157"/>
      <c r="B79" s="157"/>
      <c r="C79" s="35"/>
      <c r="D79" s="231" t="s">
        <v>239</v>
      </c>
      <c r="E79" s="34"/>
      <c r="F79" s="33">
        <f t="shared" si="274"/>
        <v>38</v>
      </c>
      <c r="G79" s="33">
        <v>17</v>
      </c>
      <c r="H79" s="33">
        <v>1</v>
      </c>
      <c r="I79" s="33">
        <v>5</v>
      </c>
      <c r="J79" s="33">
        <v>2</v>
      </c>
      <c r="K79" s="33">
        <v>9</v>
      </c>
      <c r="L79" s="33">
        <v>4</v>
      </c>
      <c r="M79" s="33">
        <v>2</v>
      </c>
      <c r="N79" s="33">
        <v>0</v>
      </c>
      <c r="O79" s="33">
        <v>1</v>
      </c>
      <c r="P79" s="126">
        <v>1</v>
      </c>
      <c r="Q79" s="33">
        <v>28</v>
      </c>
      <c r="R79" s="33">
        <v>6</v>
      </c>
      <c r="S79" s="46">
        <f t="shared" ref="S79" si="315">SUM(G79:J79)</f>
        <v>25</v>
      </c>
      <c r="T79" s="46">
        <f t="shared" ref="T79" si="316">SUM(M79:P79)</f>
        <v>4</v>
      </c>
    </row>
    <row r="80" spans="1:20" ht="12" customHeight="1" x14ac:dyDescent="0.2">
      <c r="A80" s="157"/>
      <c r="B80" s="157"/>
      <c r="C80" s="32"/>
      <c r="D80" s="232"/>
      <c r="E80" s="31"/>
      <c r="F80" s="36">
        <f t="shared" si="274"/>
        <v>1</v>
      </c>
      <c r="G80" s="29">
        <f t="shared" ref="G80" si="317">IF(G79=0,0,G79/$F79)</f>
        <v>0.44736842105263158</v>
      </c>
      <c r="H80" s="29">
        <f t="shared" ref="H80" si="318">IF(H79=0,0,H79/$F79)</f>
        <v>2.6315789473684209E-2</v>
      </c>
      <c r="I80" s="29">
        <f t="shared" ref="I80" si="319">IF(I79=0,0,I79/$F79)</f>
        <v>0.13157894736842105</v>
      </c>
      <c r="J80" s="29">
        <f t="shared" ref="J80" si="320">IF(J79=0,0,J79/$F79)</f>
        <v>5.2631578947368418E-2</v>
      </c>
      <c r="K80" s="29">
        <f t="shared" ref="K80:L80" si="321">IF(K79=0,0,K79/$F79)</f>
        <v>0.23684210526315788</v>
      </c>
      <c r="L80" s="29">
        <f t="shared" si="321"/>
        <v>0.10526315789473684</v>
      </c>
      <c r="M80" s="29">
        <f t="shared" ref="M80" si="322">IF(M79=0,0,M79/$F79)</f>
        <v>5.2631578947368418E-2</v>
      </c>
      <c r="N80" s="29">
        <f t="shared" ref="N80" si="323">IF(N79=0,0,N79/$F79)</f>
        <v>0</v>
      </c>
      <c r="O80" s="29">
        <f t="shared" ref="O80:R80" si="324">IF(O79=0,0,O79/$F79)</f>
        <v>2.6315789473684209E-2</v>
      </c>
      <c r="P80" s="127">
        <f t="shared" si="324"/>
        <v>2.6315789473684209E-2</v>
      </c>
      <c r="Q80" s="29">
        <f t="shared" si="324"/>
        <v>0.73684210526315785</v>
      </c>
      <c r="R80" s="29">
        <f t="shared" si="324"/>
        <v>0.15789473684210525</v>
      </c>
    </row>
    <row r="81" spans="1:20" ht="12" customHeight="1" x14ac:dyDescent="0.2">
      <c r="A81" s="157"/>
      <c r="B81" s="157"/>
      <c r="C81" s="35"/>
      <c r="D81" s="231" t="s">
        <v>9</v>
      </c>
      <c r="E81" s="34"/>
      <c r="F81" s="33">
        <f t="shared" si="274"/>
        <v>154</v>
      </c>
      <c r="G81" s="33">
        <v>65</v>
      </c>
      <c r="H81" s="33">
        <v>3</v>
      </c>
      <c r="I81" s="33">
        <v>10</v>
      </c>
      <c r="J81" s="33">
        <v>21</v>
      </c>
      <c r="K81" s="33">
        <v>34</v>
      </c>
      <c r="L81" s="33">
        <v>21</v>
      </c>
      <c r="M81" s="33">
        <v>3</v>
      </c>
      <c r="N81" s="33">
        <v>0</v>
      </c>
      <c r="O81" s="33">
        <v>0</v>
      </c>
      <c r="P81" s="126">
        <v>10</v>
      </c>
      <c r="Q81" s="33">
        <v>112</v>
      </c>
      <c r="R81" s="33">
        <v>29</v>
      </c>
      <c r="S81" s="46">
        <f t="shared" ref="S81" si="325">SUM(G81:J81)</f>
        <v>99</v>
      </c>
      <c r="T81" s="46">
        <f t="shared" ref="T81" si="326">SUM(M81:P81)</f>
        <v>13</v>
      </c>
    </row>
    <row r="82" spans="1:20" ht="12" customHeight="1" x14ac:dyDescent="0.2">
      <c r="A82" s="157"/>
      <c r="B82" s="157"/>
      <c r="C82" s="32"/>
      <c r="D82" s="232"/>
      <c r="E82" s="31"/>
      <c r="F82" s="36">
        <f t="shared" si="274"/>
        <v>1</v>
      </c>
      <c r="G82" s="29">
        <f t="shared" ref="G82" si="327">IF(G81=0,0,G81/$F81)</f>
        <v>0.42207792207792205</v>
      </c>
      <c r="H82" s="29">
        <f t="shared" ref="H82" si="328">IF(H81=0,0,H81/$F81)</f>
        <v>1.948051948051948E-2</v>
      </c>
      <c r="I82" s="29">
        <f t="shared" ref="I82" si="329">IF(I81=0,0,I81/$F81)</f>
        <v>6.4935064935064929E-2</v>
      </c>
      <c r="J82" s="29">
        <f t="shared" ref="J82" si="330">IF(J81=0,0,J81/$F81)</f>
        <v>0.13636363636363635</v>
      </c>
      <c r="K82" s="29">
        <f t="shared" ref="K82:L82" si="331">IF(K81=0,0,K81/$F81)</f>
        <v>0.22077922077922077</v>
      </c>
      <c r="L82" s="29">
        <f t="shared" si="331"/>
        <v>0.13636363636363635</v>
      </c>
      <c r="M82" s="29">
        <f t="shared" ref="M82" si="332">IF(M81=0,0,M81/$F81)</f>
        <v>1.948051948051948E-2</v>
      </c>
      <c r="N82" s="29">
        <f t="shared" ref="N82" si="333">IF(N81=0,0,N81/$F81)</f>
        <v>0</v>
      </c>
      <c r="O82" s="29">
        <f t="shared" ref="O82:R82" si="334">IF(O81=0,0,O81/$F81)</f>
        <v>0</v>
      </c>
      <c r="P82" s="127">
        <f t="shared" si="334"/>
        <v>6.4935064935064929E-2</v>
      </c>
      <c r="Q82" s="29">
        <f t="shared" si="334"/>
        <v>0.72727272727272729</v>
      </c>
      <c r="R82" s="29">
        <f t="shared" si="334"/>
        <v>0.18831168831168832</v>
      </c>
    </row>
    <row r="83" spans="1:20" ht="12" customHeight="1" x14ac:dyDescent="0.2">
      <c r="A83" s="157"/>
      <c r="B83" s="157"/>
      <c r="C83" s="35"/>
      <c r="D83" s="231" t="s">
        <v>8</v>
      </c>
      <c r="E83" s="34"/>
      <c r="F83" s="33">
        <f t="shared" si="274"/>
        <v>22</v>
      </c>
      <c r="G83" s="33">
        <v>4</v>
      </c>
      <c r="H83" s="33">
        <v>1</v>
      </c>
      <c r="I83" s="33">
        <v>4</v>
      </c>
      <c r="J83" s="33">
        <v>9</v>
      </c>
      <c r="K83" s="33">
        <v>2</v>
      </c>
      <c r="L83" s="33">
        <v>2</v>
      </c>
      <c r="M83" s="33">
        <v>0</v>
      </c>
      <c r="N83" s="33">
        <v>0</v>
      </c>
      <c r="O83" s="33">
        <v>0</v>
      </c>
      <c r="P83" s="126">
        <v>7</v>
      </c>
      <c r="Q83" s="33">
        <v>12</v>
      </c>
      <c r="R83" s="33">
        <v>3</v>
      </c>
      <c r="S83" s="46">
        <f t="shared" ref="S83" si="335">SUM(G83:J83)</f>
        <v>18</v>
      </c>
      <c r="T83" s="46">
        <f t="shared" ref="T83" si="336">SUM(M83:P83)</f>
        <v>7</v>
      </c>
    </row>
    <row r="84" spans="1:20" ht="12" customHeight="1" x14ac:dyDescent="0.2">
      <c r="A84" s="157"/>
      <c r="B84" s="157"/>
      <c r="C84" s="32"/>
      <c r="D84" s="232"/>
      <c r="E84" s="31"/>
      <c r="F84" s="36">
        <f t="shared" si="274"/>
        <v>1</v>
      </c>
      <c r="G84" s="29">
        <f t="shared" ref="G84" si="337">IF(G83=0,0,G83/$F83)</f>
        <v>0.18181818181818182</v>
      </c>
      <c r="H84" s="29">
        <f t="shared" ref="H84" si="338">IF(H83=0,0,H83/$F83)</f>
        <v>4.5454545454545456E-2</v>
      </c>
      <c r="I84" s="29">
        <f t="shared" ref="I84" si="339">IF(I83=0,0,I83/$F83)</f>
        <v>0.18181818181818182</v>
      </c>
      <c r="J84" s="29">
        <f t="shared" ref="J84" si="340">IF(J83=0,0,J83/$F83)</f>
        <v>0.40909090909090912</v>
      </c>
      <c r="K84" s="29">
        <f t="shared" ref="K84:L84" si="341">IF(K83=0,0,K83/$F83)</f>
        <v>9.0909090909090912E-2</v>
      </c>
      <c r="L84" s="29">
        <f t="shared" si="341"/>
        <v>9.0909090909090912E-2</v>
      </c>
      <c r="M84" s="29">
        <f t="shared" ref="M84" si="342">IF(M83=0,0,M83/$F83)</f>
        <v>0</v>
      </c>
      <c r="N84" s="29">
        <f t="shared" ref="N84" si="343">IF(N83=0,0,N83/$F83)</f>
        <v>0</v>
      </c>
      <c r="O84" s="29">
        <f t="shared" ref="O84:R84" si="344">IF(O83=0,0,O83/$F83)</f>
        <v>0</v>
      </c>
      <c r="P84" s="127">
        <f t="shared" si="344"/>
        <v>0.31818181818181818</v>
      </c>
      <c r="Q84" s="29">
        <f t="shared" si="344"/>
        <v>0.54545454545454541</v>
      </c>
      <c r="R84" s="29">
        <f t="shared" si="344"/>
        <v>0.13636363636363635</v>
      </c>
    </row>
    <row r="85" spans="1:20" ht="12" customHeight="1" x14ac:dyDescent="0.2">
      <c r="A85" s="157"/>
      <c r="B85" s="157"/>
      <c r="C85" s="35"/>
      <c r="D85" s="231" t="s">
        <v>238</v>
      </c>
      <c r="E85" s="34"/>
      <c r="F85" s="33">
        <f t="shared" si="274"/>
        <v>10</v>
      </c>
      <c r="G85" s="33">
        <v>6</v>
      </c>
      <c r="H85" s="33">
        <v>0</v>
      </c>
      <c r="I85" s="33">
        <v>2</v>
      </c>
      <c r="J85" s="33">
        <v>1</v>
      </c>
      <c r="K85" s="33">
        <v>1</v>
      </c>
      <c r="L85" s="33">
        <v>0</v>
      </c>
      <c r="M85" s="33">
        <v>0</v>
      </c>
      <c r="N85" s="33">
        <v>0</v>
      </c>
      <c r="O85" s="33">
        <v>0</v>
      </c>
      <c r="P85" s="126">
        <v>1</v>
      </c>
      <c r="Q85" s="33">
        <v>9</v>
      </c>
      <c r="R85" s="33">
        <v>0</v>
      </c>
      <c r="S85" s="46">
        <f t="shared" ref="S85" si="345">SUM(G85:J85)</f>
        <v>9</v>
      </c>
      <c r="T85" s="46">
        <f t="shared" ref="T85" si="346">SUM(M85:P85)</f>
        <v>1</v>
      </c>
    </row>
    <row r="86" spans="1:20" ht="12" customHeight="1" x14ac:dyDescent="0.2">
      <c r="A86" s="157"/>
      <c r="B86" s="157"/>
      <c r="C86" s="32"/>
      <c r="D86" s="232"/>
      <c r="E86" s="31"/>
      <c r="F86" s="36">
        <f t="shared" si="274"/>
        <v>1</v>
      </c>
      <c r="G86" s="29">
        <f t="shared" ref="G86" si="347">IF(G85=0,0,G85/$F85)</f>
        <v>0.6</v>
      </c>
      <c r="H86" s="29">
        <f t="shared" ref="H86" si="348">IF(H85=0,0,H85/$F85)</f>
        <v>0</v>
      </c>
      <c r="I86" s="29">
        <f t="shared" ref="I86" si="349">IF(I85=0,0,I85/$F85)</f>
        <v>0.2</v>
      </c>
      <c r="J86" s="29">
        <f t="shared" ref="J86" si="350">IF(J85=0,0,J85/$F85)</f>
        <v>0.1</v>
      </c>
      <c r="K86" s="29">
        <f t="shared" ref="K86:L86" si="351">IF(K85=0,0,K85/$F85)</f>
        <v>0.1</v>
      </c>
      <c r="L86" s="29">
        <f t="shared" si="351"/>
        <v>0</v>
      </c>
      <c r="M86" s="29">
        <f t="shared" ref="M86" si="352">IF(M85=0,0,M85/$F85)</f>
        <v>0</v>
      </c>
      <c r="N86" s="29">
        <f t="shared" ref="N86" si="353">IF(N85=0,0,N85/$F85)</f>
        <v>0</v>
      </c>
      <c r="O86" s="29">
        <f t="shared" ref="O86:R86" si="354">IF(O85=0,0,O85/$F85)</f>
        <v>0</v>
      </c>
      <c r="P86" s="127">
        <f t="shared" si="354"/>
        <v>0.1</v>
      </c>
      <c r="Q86" s="29">
        <f t="shared" si="354"/>
        <v>0.9</v>
      </c>
      <c r="R86" s="29">
        <f t="shared" si="354"/>
        <v>0</v>
      </c>
    </row>
    <row r="87" spans="1:20" ht="13.5" customHeight="1" x14ac:dyDescent="0.2">
      <c r="A87" s="157"/>
      <c r="B87" s="157"/>
      <c r="C87" s="35"/>
      <c r="D87" s="248" t="s">
        <v>237</v>
      </c>
      <c r="E87" s="34"/>
      <c r="F87" s="33">
        <f t="shared" si="274"/>
        <v>17</v>
      </c>
      <c r="G87" s="33">
        <v>5</v>
      </c>
      <c r="H87" s="33">
        <v>0</v>
      </c>
      <c r="I87" s="33">
        <v>2</v>
      </c>
      <c r="J87" s="33">
        <v>3</v>
      </c>
      <c r="K87" s="33">
        <v>6</v>
      </c>
      <c r="L87" s="33">
        <v>1</v>
      </c>
      <c r="M87" s="33">
        <v>0</v>
      </c>
      <c r="N87" s="33">
        <v>0</v>
      </c>
      <c r="O87" s="33">
        <v>0</v>
      </c>
      <c r="P87" s="126">
        <v>1</v>
      </c>
      <c r="Q87" s="33">
        <v>16</v>
      </c>
      <c r="R87" s="33">
        <v>0</v>
      </c>
      <c r="S87" s="46">
        <f t="shared" ref="S87" si="355">SUM(G87:J87)</f>
        <v>10</v>
      </c>
      <c r="T87" s="46">
        <f t="shared" ref="T87" si="356">SUM(M87:P87)</f>
        <v>1</v>
      </c>
    </row>
    <row r="88" spans="1:20" ht="13.5" customHeight="1" x14ac:dyDescent="0.2">
      <c r="A88" s="157"/>
      <c r="B88" s="157"/>
      <c r="C88" s="32"/>
      <c r="D88" s="232"/>
      <c r="E88" s="31"/>
      <c r="F88" s="36">
        <f t="shared" si="274"/>
        <v>1</v>
      </c>
      <c r="G88" s="29">
        <f t="shared" ref="G88" si="357">IF(G87=0,0,G87/$F87)</f>
        <v>0.29411764705882354</v>
      </c>
      <c r="H88" s="29">
        <f t="shared" ref="H88" si="358">IF(H87=0,0,H87/$F87)</f>
        <v>0</v>
      </c>
      <c r="I88" s="29">
        <f t="shared" ref="I88" si="359">IF(I87=0,0,I87/$F87)</f>
        <v>0.11764705882352941</v>
      </c>
      <c r="J88" s="29">
        <f t="shared" ref="J88" si="360">IF(J87=0,0,J87/$F87)</f>
        <v>0.17647058823529413</v>
      </c>
      <c r="K88" s="29">
        <f t="shared" ref="K88:L88" si="361">IF(K87=0,0,K87/$F87)</f>
        <v>0.35294117647058826</v>
      </c>
      <c r="L88" s="29">
        <f t="shared" si="361"/>
        <v>5.8823529411764705E-2</v>
      </c>
      <c r="M88" s="29">
        <f t="shared" ref="M88" si="362">IF(M87=0,0,M87/$F87)</f>
        <v>0</v>
      </c>
      <c r="N88" s="29">
        <f t="shared" ref="N88" si="363">IF(N87=0,0,N87/$F87)</f>
        <v>0</v>
      </c>
      <c r="O88" s="29">
        <f t="shared" ref="O88:R88" si="364">IF(O87=0,0,O87/$F87)</f>
        <v>0</v>
      </c>
      <c r="P88" s="127">
        <f t="shared" si="364"/>
        <v>5.8823529411764705E-2</v>
      </c>
      <c r="Q88" s="29">
        <f t="shared" si="364"/>
        <v>0.94117647058823528</v>
      </c>
      <c r="R88" s="29">
        <f t="shared" si="364"/>
        <v>0</v>
      </c>
    </row>
    <row r="89" spans="1:20" ht="12" customHeight="1" x14ac:dyDescent="0.2">
      <c r="A89" s="157"/>
      <c r="B89" s="157"/>
      <c r="C89" s="35"/>
      <c r="D89" s="231" t="s">
        <v>236</v>
      </c>
      <c r="E89" s="34"/>
      <c r="F89" s="33">
        <f t="shared" si="274"/>
        <v>41</v>
      </c>
      <c r="G89" s="33">
        <v>12</v>
      </c>
      <c r="H89" s="33">
        <v>2</v>
      </c>
      <c r="I89" s="33">
        <v>3</v>
      </c>
      <c r="J89" s="33">
        <v>5</v>
      </c>
      <c r="K89" s="33">
        <v>15</v>
      </c>
      <c r="L89" s="33">
        <v>4</v>
      </c>
      <c r="M89" s="33">
        <v>0</v>
      </c>
      <c r="N89" s="33">
        <v>0</v>
      </c>
      <c r="O89" s="33">
        <v>0</v>
      </c>
      <c r="P89" s="126">
        <v>2</v>
      </c>
      <c r="Q89" s="33">
        <v>31</v>
      </c>
      <c r="R89" s="33">
        <v>8</v>
      </c>
      <c r="S89" s="46">
        <f t="shared" ref="S89" si="365">SUM(G89:J89)</f>
        <v>22</v>
      </c>
      <c r="T89" s="46">
        <f t="shared" ref="T89" si="366">SUM(M89:P89)</f>
        <v>2</v>
      </c>
    </row>
    <row r="90" spans="1:20" ht="12" customHeight="1" x14ac:dyDescent="0.2">
      <c r="A90" s="157"/>
      <c r="B90" s="157"/>
      <c r="C90" s="32"/>
      <c r="D90" s="232"/>
      <c r="E90" s="31"/>
      <c r="F90" s="36">
        <f t="shared" si="274"/>
        <v>1</v>
      </c>
      <c r="G90" s="29">
        <f t="shared" ref="G90" si="367">IF(G89=0,0,G89/$F89)</f>
        <v>0.29268292682926828</v>
      </c>
      <c r="H90" s="29">
        <f t="shared" ref="H90" si="368">IF(H89=0,0,H89/$F89)</f>
        <v>4.878048780487805E-2</v>
      </c>
      <c r="I90" s="29">
        <f t="shared" ref="I90" si="369">IF(I89=0,0,I89/$F89)</f>
        <v>7.3170731707317069E-2</v>
      </c>
      <c r="J90" s="29">
        <f t="shared" ref="J90" si="370">IF(J89=0,0,J89/$F89)</f>
        <v>0.12195121951219512</v>
      </c>
      <c r="K90" s="29">
        <f t="shared" ref="K90:L90" si="371">IF(K89=0,0,K89/$F89)</f>
        <v>0.36585365853658536</v>
      </c>
      <c r="L90" s="29">
        <f t="shared" si="371"/>
        <v>9.7560975609756101E-2</v>
      </c>
      <c r="M90" s="29">
        <f t="shared" ref="M90" si="372">IF(M89=0,0,M89/$F89)</f>
        <v>0</v>
      </c>
      <c r="N90" s="29">
        <f t="shared" ref="N90" si="373">IF(N89=0,0,N89/$F89)</f>
        <v>0</v>
      </c>
      <c r="O90" s="29">
        <f t="shared" ref="O90:R90" si="374">IF(O89=0,0,O89/$F89)</f>
        <v>0</v>
      </c>
      <c r="P90" s="127">
        <f t="shared" si="374"/>
        <v>4.878048780487805E-2</v>
      </c>
      <c r="Q90" s="29">
        <f t="shared" si="374"/>
        <v>0.75609756097560976</v>
      </c>
      <c r="R90" s="29">
        <f t="shared" si="374"/>
        <v>0.1951219512195122</v>
      </c>
    </row>
    <row r="91" spans="1:20" ht="12" customHeight="1" x14ac:dyDescent="0.2">
      <c r="A91" s="157"/>
      <c r="B91" s="157"/>
      <c r="C91" s="35"/>
      <c r="D91" s="231" t="s">
        <v>235</v>
      </c>
      <c r="E91" s="34"/>
      <c r="F91" s="33">
        <f t="shared" si="274"/>
        <v>23</v>
      </c>
      <c r="G91" s="33">
        <v>9</v>
      </c>
      <c r="H91" s="33">
        <v>0</v>
      </c>
      <c r="I91" s="33">
        <v>7</v>
      </c>
      <c r="J91" s="33">
        <v>1</v>
      </c>
      <c r="K91" s="33">
        <v>4</v>
      </c>
      <c r="L91" s="33">
        <v>2</v>
      </c>
      <c r="M91" s="33">
        <v>0</v>
      </c>
      <c r="N91" s="33">
        <v>0</v>
      </c>
      <c r="O91" s="33">
        <v>0</v>
      </c>
      <c r="P91" s="126">
        <v>3</v>
      </c>
      <c r="Q91" s="33">
        <v>17</v>
      </c>
      <c r="R91" s="33">
        <v>3</v>
      </c>
      <c r="S91" s="46">
        <f t="shared" ref="S91" si="375">SUM(G91:J91)</f>
        <v>17</v>
      </c>
      <c r="T91" s="46">
        <f t="shared" ref="T91" si="376">SUM(M91:P91)</f>
        <v>3</v>
      </c>
    </row>
    <row r="92" spans="1:20" ht="12" customHeight="1" x14ac:dyDescent="0.2">
      <c r="A92" s="157"/>
      <c r="B92" s="157"/>
      <c r="C92" s="32"/>
      <c r="D92" s="232"/>
      <c r="E92" s="31"/>
      <c r="F92" s="36">
        <f t="shared" si="274"/>
        <v>0.99999999999999989</v>
      </c>
      <c r="G92" s="29">
        <f t="shared" ref="G92" si="377">IF(G91=0,0,G91/$F91)</f>
        <v>0.39130434782608697</v>
      </c>
      <c r="H92" s="29">
        <f t="shared" ref="H92" si="378">IF(H91=0,0,H91/$F91)</f>
        <v>0</v>
      </c>
      <c r="I92" s="29">
        <f t="shared" ref="I92" si="379">IF(I91=0,0,I91/$F91)</f>
        <v>0.30434782608695654</v>
      </c>
      <c r="J92" s="29">
        <f t="shared" ref="J92" si="380">IF(J91=0,0,J91/$F91)</f>
        <v>4.3478260869565216E-2</v>
      </c>
      <c r="K92" s="29">
        <f t="shared" ref="K92:L92" si="381">IF(K91=0,0,K91/$F91)</f>
        <v>0.17391304347826086</v>
      </c>
      <c r="L92" s="29">
        <f t="shared" si="381"/>
        <v>8.6956521739130432E-2</v>
      </c>
      <c r="M92" s="29">
        <f t="shared" ref="M92" si="382">IF(M91=0,0,M91/$F91)</f>
        <v>0</v>
      </c>
      <c r="N92" s="29">
        <f t="shared" ref="N92" si="383">IF(N91=0,0,N91/$F91)</f>
        <v>0</v>
      </c>
      <c r="O92" s="29">
        <f t="shared" ref="O92:R92" si="384">IF(O91=0,0,O91/$F91)</f>
        <v>0</v>
      </c>
      <c r="P92" s="127">
        <f t="shared" si="384"/>
        <v>0.13043478260869565</v>
      </c>
      <c r="Q92" s="29">
        <f t="shared" si="384"/>
        <v>0.73913043478260865</v>
      </c>
      <c r="R92" s="29">
        <f t="shared" si="384"/>
        <v>0.13043478260869565</v>
      </c>
    </row>
    <row r="93" spans="1:20" ht="12" customHeight="1" x14ac:dyDescent="0.2">
      <c r="A93" s="157"/>
      <c r="B93" s="157"/>
      <c r="C93" s="35"/>
      <c r="D93" s="231" t="s">
        <v>234</v>
      </c>
      <c r="E93" s="34"/>
      <c r="F93" s="33">
        <f t="shared" si="274"/>
        <v>24</v>
      </c>
      <c r="G93" s="33">
        <v>8</v>
      </c>
      <c r="H93" s="33">
        <v>0</v>
      </c>
      <c r="I93" s="33">
        <v>13</v>
      </c>
      <c r="J93" s="33">
        <v>0</v>
      </c>
      <c r="K93" s="33">
        <v>1</v>
      </c>
      <c r="L93" s="33">
        <v>2</v>
      </c>
      <c r="M93" s="33">
        <v>0</v>
      </c>
      <c r="N93" s="33">
        <v>1</v>
      </c>
      <c r="O93" s="33">
        <v>0</v>
      </c>
      <c r="P93" s="126">
        <v>7</v>
      </c>
      <c r="Q93" s="33">
        <v>14</v>
      </c>
      <c r="R93" s="33">
        <v>2</v>
      </c>
      <c r="S93" s="46">
        <f t="shared" ref="S93" si="385">SUM(G93:J93)</f>
        <v>21</v>
      </c>
      <c r="T93" s="46">
        <f t="shared" ref="T93" si="386">SUM(M93:P93)</f>
        <v>8</v>
      </c>
    </row>
    <row r="94" spans="1:20" ht="12" customHeight="1" x14ac:dyDescent="0.2">
      <c r="A94" s="157"/>
      <c r="B94" s="157"/>
      <c r="C94" s="32"/>
      <c r="D94" s="232"/>
      <c r="E94" s="31"/>
      <c r="F94" s="36">
        <f t="shared" si="274"/>
        <v>1.0000000000000002</v>
      </c>
      <c r="G94" s="29">
        <f t="shared" ref="G94" si="387">IF(G93=0,0,G93/$F93)</f>
        <v>0.33333333333333331</v>
      </c>
      <c r="H94" s="29">
        <f t="shared" ref="H94" si="388">IF(H93=0,0,H93/$F93)</f>
        <v>0</v>
      </c>
      <c r="I94" s="29">
        <f t="shared" ref="I94" si="389">IF(I93=0,0,I93/$F93)</f>
        <v>0.54166666666666663</v>
      </c>
      <c r="J94" s="29">
        <f t="shared" ref="J94" si="390">IF(J93=0,0,J93/$F93)</f>
        <v>0</v>
      </c>
      <c r="K94" s="29">
        <f t="shared" ref="K94:L94" si="391">IF(K93=0,0,K93/$F93)</f>
        <v>4.1666666666666664E-2</v>
      </c>
      <c r="L94" s="29">
        <f t="shared" si="391"/>
        <v>8.3333333333333329E-2</v>
      </c>
      <c r="M94" s="29">
        <f t="shared" ref="M94" si="392">IF(M93=0,0,M93/$F93)</f>
        <v>0</v>
      </c>
      <c r="N94" s="29">
        <f t="shared" ref="N94" si="393">IF(N93=0,0,N93/$F93)</f>
        <v>4.1666666666666664E-2</v>
      </c>
      <c r="O94" s="29">
        <f t="shared" ref="O94:R94" si="394">IF(O93=0,0,O93/$F93)</f>
        <v>0</v>
      </c>
      <c r="P94" s="127">
        <f t="shared" si="394"/>
        <v>0.29166666666666669</v>
      </c>
      <c r="Q94" s="29">
        <f t="shared" si="394"/>
        <v>0.58333333333333337</v>
      </c>
      <c r="R94" s="29">
        <f t="shared" si="394"/>
        <v>8.3333333333333329E-2</v>
      </c>
    </row>
    <row r="95" spans="1:20" ht="12" customHeight="1" x14ac:dyDescent="0.2">
      <c r="A95" s="157"/>
      <c r="B95" s="157"/>
      <c r="C95" s="35"/>
      <c r="D95" s="231" t="s">
        <v>233</v>
      </c>
      <c r="E95" s="34"/>
      <c r="F95" s="33">
        <f t="shared" si="274"/>
        <v>159</v>
      </c>
      <c r="G95" s="33">
        <v>89</v>
      </c>
      <c r="H95" s="33">
        <v>1</v>
      </c>
      <c r="I95" s="33">
        <v>20</v>
      </c>
      <c r="J95" s="33">
        <v>11</v>
      </c>
      <c r="K95" s="33">
        <v>26</v>
      </c>
      <c r="L95" s="33">
        <v>12</v>
      </c>
      <c r="M95" s="33">
        <v>0</v>
      </c>
      <c r="N95" s="33">
        <v>0</v>
      </c>
      <c r="O95" s="33">
        <v>0</v>
      </c>
      <c r="P95" s="126">
        <v>2</v>
      </c>
      <c r="Q95" s="33">
        <v>140</v>
      </c>
      <c r="R95" s="33">
        <v>17</v>
      </c>
      <c r="S95" s="46">
        <f t="shared" ref="S95" si="395">SUM(G95:J95)</f>
        <v>121</v>
      </c>
      <c r="T95" s="46">
        <f t="shared" ref="T95" si="396">SUM(M95:P95)</f>
        <v>2</v>
      </c>
    </row>
    <row r="96" spans="1:20" ht="12" customHeight="1" x14ac:dyDescent="0.2">
      <c r="A96" s="157"/>
      <c r="B96" s="157"/>
      <c r="C96" s="32"/>
      <c r="D96" s="232"/>
      <c r="E96" s="31"/>
      <c r="F96" s="36">
        <f t="shared" si="274"/>
        <v>1</v>
      </c>
      <c r="G96" s="29">
        <f t="shared" ref="G96" si="397">IF(G95=0,0,G95/$F95)</f>
        <v>0.55974842767295596</v>
      </c>
      <c r="H96" s="29">
        <f t="shared" ref="H96" si="398">IF(H95=0,0,H95/$F95)</f>
        <v>6.2893081761006293E-3</v>
      </c>
      <c r="I96" s="29">
        <f t="shared" ref="I96" si="399">IF(I95=0,0,I95/$F95)</f>
        <v>0.12578616352201258</v>
      </c>
      <c r="J96" s="29">
        <f t="shared" ref="J96" si="400">IF(J95=0,0,J95/$F95)</f>
        <v>6.9182389937106917E-2</v>
      </c>
      <c r="K96" s="29">
        <f t="shared" ref="K96:L96" si="401">IF(K95=0,0,K95/$F95)</f>
        <v>0.16352201257861634</v>
      </c>
      <c r="L96" s="29">
        <f t="shared" si="401"/>
        <v>7.5471698113207544E-2</v>
      </c>
      <c r="M96" s="29">
        <f t="shared" ref="M96" si="402">IF(M95=0,0,M95/$F95)</f>
        <v>0</v>
      </c>
      <c r="N96" s="29">
        <f t="shared" ref="N96" si="403">IF(N95=0,0,N95/$F95)</f>
        <v>0</v>
      </c>
      <c r="O96" s="29">
        <f t="shared" ref="O96:R96" si="404">IF(O95=0,0,O95/$F95)</f>
        <v>0</v>
      </c>
      <c r="P96" s="127">
        <f t="shared" si="404"/>
        <v>1.2578616352201259E-2</v>
      </c>
      <c r="Q96" s="29">
        <f t="shared" si="404"/>
        <v>0.88050314465408808</v>
      </c>
      <c r="R96" s="29">
        <f t="shared" si="404"/>
        <v>0.1069182389937107</v>
      </c>
    </row>
    <row r="97" spans="1:20" ht="12" customHeight="1" x14ac:dyDescent="0.2">
      <c r="A97" s="157"/>
      <c r="B97" s="157"/>
      <c r="C97" s="35"/>
      <c r="D97" s="231" t="s">
        <v>232</v>
      </c>
      <c r="E97" s="34"/>
      <c r="F97" s="33">
        <f t="shared" si="274"/>
        <v>21</v>
      </c>
      <c r="G97" s="33">
        <v>12</v>
      </c>
      <c r="H97" s="33">
        <v>0</v>
      </c>
      <c r="I97" s="33">
        <v>1</v>
      </c>
      <c r="J97" s="33">
        <v>5</v>
      </c>
      <c r="K97" s="33">
        <v>3</v>
      </c>
      <c r="L97" s="33">
        <v>0</v>
      </c>
      <c r="M97" s="33">
        <v>1</v>
      </c>
      <c r="N97" s="33">
        <v>0</v>
      </c>
      <c r="O97" s="33">
        <v>0</v>
      </c>
      <c r="P97" s="126">
        <v>2</v>
      </c>
      <c r="Q97" s="33">
        <v>18</v>
      </c>
      <c r="R97" s="33">
        <v>0</v>
      </c>
      <c r="S97" s="46">
        <f t="shared" ref="S97" si="405">SUM(G97:J97)</f>
        <v>18</v>
      </c>
      <c r="T97" s="46">
        <f t="shared" ref="T97" si="406">SUM(M97:P97)</f>
        <v>3</v>
      </c>
    </row>
    <row r="98" spans="1:20" ht="12" customHeight="1" x14ac:dyDescent="0.2">
      <c r="A98" s="157"/>
      <c r="B98" s="157"/>
      <c r="C98" s="32"/>
      <c r="D98" s="232"/>
      <c r="E98" s="31"/>
      <c r="F98" s="36">
        <f t="shared" si="274"/>
        <v>1</v>
      </c>
      <c r="G98" s="29">
        <f t="shared" ref="G98" si="407">IF(G97=0,0,G97/$F97)</f>
        <v>0.5714285714285714</v>
      </c>
      <c r="H98" s="29">
        <f t="shared" ref="H98" si="408">IF(H97=0,0,H97/$F97)</f>
        <v>0</v>
      </c>
      <c r="I98" s="29">
        <f t="shared" ref="I98" si="409">IF(I97=0,0,I97/$F97)</f>
        <v>4.7619047619047616E-2</v>
      </c>
      <c r="J98" s="29">
        <f t="shared" ref="J98" si="410">IF(J97=0,0,J97/$F97)</f>
        <v>0.23809523809523808</v>
      </c>
      <c r="K98" s="29">
        <f t="shared" ref="K98:L98" si="411">IF(K97=0,0,K97/$F97)</f>
        <v>0.14285714285714285</v>
      </c>
      <c r="L98" s="29">
        <f t="shared" si="411"/>
        <v>0</v>
      </c>
      <c r="M98" s="29">
        <f t="shared" ref="M98" si="412">IF(M97=0,0,M97/$F97)</f>
        <v>4.7619047619047616E-2</v>
      </c>
      <c r="N98" s="29">
        <f t="shared" ref="N98" si="413">IF(N97=0,0,N97/$F97)</f>
        <v>0</v>
      </c>
      <c r="O98" s="29">
        <f t="shared" ref="O98:R98" si="414">IF(O97=0,0,O97/$F97)</f>
        <v>0</v>
      </c>
      <c r="P98" s="127">
        <f t="shared" si="414"/>
        <v>9.5238095238095233E-2</v>
      </c>
      <c r="Q98" s="29">
        <f t="shared" si="414"/>
        <v>0.8571428571428571</v>
      </c>
      <c r="R98" s="29">
        <f t="shared" si="414"/>
        <v>0</v>
      </c>
    </row>
    <row r="99" spans="1:20" ht="12.75" customHeight="1" x14ac:dyDescent="0.2">
      <c r="A99" s="157"/>
      <c r="B99" s="157"/>
      <c r="C99" s="35"/>
      <c r="D99" s="231" t="s">
        <v>231</v>
      </c>
      <c r="E99" s="34"/>
      <c r="F99" s="33">
        <f t="shared" si="274"/>
        <v>61</v>
      </c>
      <c r="G99" s="33">
        <v>31</v>
      </c>
      <c r="H99" s="33">
        <v>5</v>
      </c>
      <c r="I99" s="33">
        <v>4</v>
      </c>
      <c r="J99" s="33">
        <v>8</v>
      </c>
      <c r="K99" s="33">
        <v>12</v>
      </c>
      <c r="L99" s="33">
        <v>1</v>
      </c>
      <c r="M99" s="33">
        <v>0</v>
      </c>
      <c r="N99" s="33">
        <v>0</v>
      </c>
      <c r="O99" s="33">
        <v>1</v>
      </c>
      <c r="P99" s="126">
        <v>2</v>
      </c>
      <c r="Q99" s="33">
        <v>54</v>
      </c>
      <c r="R99" s="33">
        <v>4</v>
      </c>
      <c r="S99" s="46">
        <f t="shared" ref="S99" si="415">SUM(G99:J99)</f>
        <v>48</v>
      </c>
      <c r="T99" s="46">
        <f t="shared" ref="T99" si="416">SUM(M99:P99)</f>
        <v>3</v>
      </c>
    </row>
    <row r="100" spans="1:20" ht="12.75" customHeight="1" x14ac:dyDescent="0.2">
      <c r="A100" s="158"/>
      <c r="B100" s="158"/>
      <c r="C100" s="32"/>
      <c r="D100" s="232"/>
      <c r="E100" s="31"/>
      <c r="F100" s="30">
        <f t="shared" si="274"/>
        <v>1</v>
      </c>
      <c r="G100" s="29">
        <f t="shared" ref="G100:R100" si="417">IF(G99=0,0,G99/$F99)</f>
        <v>0.50819672131147542</v>
      </c>
      <c r="H100" s="29">
        <f t="shared" si="417"/>
        <v>8.1967213114754092E-2</v>
      </c>
      <c r="I100" s="29">
        <f t="shared" si="417"/>
        <v>6.5573770491803282E-2</v>
      </c>
      <c r="J100" s="29">
        <f t="shared" si="417"/>
        <v>0.13114754098360656</v>
      </c>
      <c r="K100" s="29">
        <f t="shared" si="417"/>
        <v>0.19672131147540983</v>
      </c>
      <c r="L100" s="29">
        <f t="shared" si="417"/>
        <v>1.6393442622950821E-2</v>
      </c>
      <c r="M100" s="29">
        <f t="shared" si="417"/>
        <v>0</v>
      </c>
      <c r="N100" s="29">
        <f t="shared" si="417"/>
        <v>0</v>
      </c>
      <c r="O100" s="29">
        <f t="shared" si="417"/>
        <v>1.6393442622950821E-2</v>
      </c>
      <c r="P100" s="127">
        <f t="shared" si="417"/>
        <v>3.2786885245901641E-2</v>
      </c>
      <c r="Q100" s="29">
        <f t="shared" si="417"/>
        <v>0.88524590163934425</v>
      </c>
      <c r="R100" s="29">
        <f t="shared" si="417"/>
        <v>6.5573770491803282E-2</v>
      </c>
    </row>
  </sheetData>
  <mergeCells count="69">
    <mergeCell ref="D37:D38"/>
    <mergeCell ref="D39:D40"/>
    <mergeCell ref="D41:D42"/>
    <mergeCell ref="B9:E10"/>
    <mergeCell ref="B11:E12"/>
    <mergeCell ref="B13:E14"/>
    <mergeCell ref="B15:E16"/>
    <mergeCell ref="B17:E18"/>
    <mergeCell ref="D45:D46"/>
    <mergeCell ref="D47:D48"/>
    <mergeCell ref="D49:D50"/>
    <mergeCell ref="D51:D52"/>
    <mergeCell ref="D97:D98"/>
    <mergeCell ref="D77:D78"/>
    <mergeCell ref="D71:D72"/>
    <mergeCell ref="D73:D74"/>
    <mergeCell ref="D75:D76"/>
    <mergeCell ref="D59:D60"/>
    <mergeCell ref="D61:D62"/>
    <mergeCell ref="D63:D64"/>
    <mergeCell ref="D55:D56"/>
    <mergeCell ref="D57:D58"/>
    <mergeCell ref="D89:D90"/>
    <mergeCell ref="D91:D92"/>
    <mergeCell ref="A3:E6"/>
    <mergeCell ref="F3:F6"/>
    <mergeCell ref="A7:E8"/>
    <mergeCell ref="A9:A18"/>
    <mergeCell ref="D43:D44"/>
    <mergeCell ref="A19:A100"/>
    <mergeCell ref="B19:B68"/>
    <mergeCell ref="D19:D20"/>
    <mergeCell ref="D21:D22"/>
    <mergeCell ref="D23:D24"/>
    <mergeCell ref="D25:D26"/>
    <mergeCell ref="D27:D28"/>
    <mergeCell ref="D29:D30"/>
    <mergeCell ref="D31:D32"/>
    <mergeCell ref="D33:D34"/>
    <mergeCell ref="D35:D36"/>
    <mergeCell ref="D53:D54"/>
    <mergeCell ref="D67:D68"/>
    <mergeCell ref="B69:B100"/>
    <mergeCell ref="D69:D70"/>
    <mergeCell ref="D83:D84"/>
    <mergeCell ref="D85:D86"/>
    <mergeCell ref="D87:D88"/>
    <mergeCell ref="D79:D80"/>
    <mergeCell ref="D81:D82"/>
    <mergeCell ref="D93:D94"/>
    <mergeCell ref="D95:D96"/>
    <mergeCell ref="D65:D66"/>
    <mergeCell ref="D99:D100"/>
    <mergeCell ref="G3:L3"/>
    <mergeCell ref="M3:R3"/>
    <mergeCell ref="G4:J4"/>
    <mergeCell ref="M4:P4"/>
    <mergeCell ref="K4:K6"/>
    <mergeCell ref="L4:L6"/>
    <mergeCell ref="R4:R6"/>
    <mergeCell ref="M5:M6"/>
    <mergeCell ref="N5:N6"/>
    <mergeCell ref="O5:O6"/>
    <mergeCell ref="P5:P6"/>
    <mergeCell ref="G5:G6"/>
    <mergeCell ref="H5:H6"/>
    <mergeCell ref="I5:I6"/>
    <mergeCell ref="J5:J6"/>
    <mergeCell ref="Q4:Q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0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547</v>
      </c>
    </row>
    <row r="2" spans="1:20" x14ac:dyDescent="0.2">
      <c r="R2" s="38" t="s">
        <v>453</v>
      </c>
    </row>
    <row r="3" spans="1:20" ht="18.75" customHeight="1" x14ac:dyDescent="0.2">
      <c r="A3" s="254" t="s">
        <v>63</v>
      </c>
      <c r="B3" s="255"/>
      <c r="C3" s="255"/>
      <c r="D3" s="255"/>
      <c r="E3" s="256"/>
      <c r="F3" s="257" t="s">
        <v>62</v>
      </c>
      <c r="G3" s="257" t="s">
        <v>258</v>
      </c>
      <c r="H3" s="303"/>
      <c r="I3" s="303"/>
      <c r="J3" s="303"/>
      <c r="K3" s="303"/>
      <c r="L3" s="304"/>
      <c r="M3" s="257" t="s">
        <v>257</v>
      </c>
      <c r="N3" s="303"/>
      <c r="O3" s="304"/>
      <c r="P3" s="303"/>
      <c r="Q3" s="303"/>
      <c r="R3" s="304"/>
    </row>
    <row r="4" spans="1:20" ht="18.75" customHeight="1" x14ac:dyDescent="0.2">
      <c r="A4" s="236"/>
      <c r="B4" s="237"/>
      <c r="C4" s="237"/>
      <c r="D4" s="237"/>
      <c r="E4" s="238"/>
      <c r="F4" s="258"/>
      <c r="G4" s="257" t="s">
        <v>228</v>
      </c>
      <c r="H4" s="303"/>
      <c r="I4" s="303"/>
      <c r="J4" s="303"/>
      <c r="K4" s="305" t="s">
        <v>227</v>
      </c>
      <c r="L4" s="305" t="s">
        <v>127</v>
      </c>
      <c r="M4" s="257" t="s">
        <v>228</v>
      </c>
      <c r="N4" s="303"/>
      <c r="O4" s="304"/>
      <c r="P4" s="303"/>
      <c r="Q4" s="305" t="s">
        <v>227</v>
      </c>
      <c r="R4" s="305" t="s">
        <v>127</v>
      </c>
    </row>
    <row r="5" spans="1:20" ht="44.25" customHeight="1" x14ac:dyDescent="0.2">
      <c r="A5" s="236"/>
      <c r="B5" s="237"/>
      <c r="C5" s="237"/>
      <c r="D5" s="237"/>
      <c r="E5" s="238"/>
      <c r="F5" s="258"/>
      <c r="G5" s="305" t="s">
        <v>226</v>
      </c>
      <c r="H5" s="305" t="s">
        <v>225</v>
      </c>
      <c r="I5" s="305" t="s">
        <v>224</v>
      </c>
      <c r="J5" s="305" t="s">
        <v>223</v>
      </c>
      <c r="K5" s="216"/>
      <c r="L5" s="216"/>
      <c r="M5" s="305" t="s">
        <v>226</v>
      </c>
      <c r="N5" s="305" t="s">
        <v>225</v>
      </c>
      <c r="O5" s="305" t="s">
        <v>224</v>
      </c>
      <c r="P5" s="306" t="s">
        <v>223</v>
      </c>
      <c r="Q5" s="216"/>
      <c r="R5" s="216"/>
    </row>
    <row r="6" spans="1:20" ht="24.75" customHeight="1" x14ac:dyDescent="0.2">
      <c r="A6" s="239"/>
      <c r="B6" s="240"/>
      <c r="C6" s="240"/>
      <c r="D6" s="240"/>
      <c r="E6" s="241"/>
      <c r="F6" s="259"/>
      <c r="G6" s="217"/>
      <c r="H6" s="217"/>
      <c r="I6" s="217"/>
      <c r="J6" s="217"/>
      <c r="K6" s="217"/>
      <c r="L6" s="217"/>
      <c r="M6" s="217"/>
      <c r="N6" s="217"/>
      <c r="O6" s="217"/>
      <c r="P6" s="302"/>
      <c r="Q6" s="217"/>
      <c r="R6" s="217"/>
    </row>
    <row r="7" spans="1:20" ht="12" customHeight="1" x14ac:dyDescent="0.2">
      <c r="A7" s="290" t="s">
        <v>49</v>
      </c>
      <c r="B7" s="291"/>
      <c r="C7" s="291"/>
      <c r="D7" s="291"/>
      <c r="E7" s="292"/>
      <c r="F7" s="141">
        <f>SUM(G7:R7)/2</f>
        <v>920</v>
      </c>
      <c r="G7" s="141">
        <f t="shared" ref="G7:R7" si="0">SUM(G9,G11,G13,G15,G17)</f>
        <v>108</v>
      </c>
      <c r="H7" s="141">
        <f t="shared" si="0"/>
        <v>11</v>
      </c>
      <c r="I7" s="141">
        <f t="shared" si="0"/>
        <v>41</v>
      </c>
      <c r="J7" s="141">
        <f t="shared" si="0"/>
        <v>106</v>
      </c>
      <c r="K7" s="141">
        <f t="shared" si="0"/>
        <v>568</v>
      </c>
      <c r="L7" s="141">
        <f t="shared" si="0"/>
        <v>86</v>
      </c>
      <c r="M7" s="141">
        <f t="shared" si="0"/>
        <v>12</v>
      </c>
      <c r="N7" s="141">
        <f t="shared" si="0"/>
        <v>9</v>
      </c>
      <c r="O7" s="141">
        <f t="shared" si="0"/>
        <v>23</v>
      </c>
      <c r="P7" s="144">
        <f t="shared" si="0"/>
        <v>9</v>
      </c>
      <c r="Q7" s="141">
        <f t="shared" si="0"/>
        <v>781</v>
      </c>
      <c r="R7" s="141">
        <f t="shared" si="0"/>
        <v>86</v>
      </c>
      <c r="S7" s="46">
        <f>SUM(G7:J7)</f>
        <v>266</v>
      </c>
      <c r="T7" s="46">
        <f>SUM(M7:P7)</f>
        <v>53</v>
      </c>
    </row>
    <row r="8" spans="1:20" ht="12" customHeight="1" x14ac:dyDescent="0.2">
      <c r="A8" s="173"/>
      <c r="B8" s="174"/>
      <c r="C8" s="174"/>
      <c r="D8" s="174"/>
      <c r="E8" s="175"/>
      <c r="F8" s="36">
        <f>SUM(G8:R8)/2</f>
        <v>1</v>
      </c>
      <c r="G8" s="29">
        <f t="shared" ref="G8:R8" si="1">IF(G7=0,0,G7/$F7)</f>
        <v>0.11739130434782609</v>
      </c>
      <c r="H8" s="29">
        <f t="shared" si="1"/>
        <v>1.1956521739130435E-2</v>
      </c>
      <c r="I8" s="29">
        <f t="shared" si="1"/>
        <v>4.4565217391304347E-2</v>
      </c>
      <c r="J8" s="29">
        <f t="shared" si="1"/>
        <v>0.11521739130434783</v>
      </c>
      <c r="K8" s="29">
        <f t="shared" si="1"/>
        <v>0.61739130434782608</v>
      </c>
      <c r="L8" s="29">
        <f t="shared" si="1"/>
        <v>9.3478260869565219E-2</v>
      </c>
      <c r="M8" s="29">
        <f t="shared" si="1"/>
        <v>1.3043478260869565E-2</v>
      </c>
      <c r="N8" s="29">
        <f t="shared" si="1"/>
        <v>9.7826086956521747E-3</v>
      </c>
      <c r="O8" s="29">
        <f t="shared" si="1"/>
        <v>2.5000000000000001E-2</v>
      </c>
      <c r="P8" s="127">
        <f t="shared" si="1"/>
        <v>9.7826086956521747E-3</v>
      </c>
      <c r="Q8" s="29">
        <f t="shared" si="1"/>
        <v>0.84891304347826091</v>
      </c>
      <c r="R8" s="29">
        <f t="shared" si="1"/>
        <v>9.3478260869565219E-2</v>
      </c>
    </row>
    <row r="9" spans="1:20" ht="12" customHeight="1" x14ac:dyDescent="0.2">
      <c r="A9" s="282" t="s">
        <v>48</v>
      </c>
      <c r="B9" s="283" t="s">
        <v>47</v>
      </c>
      <c r="C9" s="284"/>
      <c r="D9" s="284"/>
      <c r="E9" s="285"/>
      <c r="F9" s="141">
        <f t="shared" ref="F9:F10" si="2">SUM(G9:R9)/2</f>
        <v>262</v>
      </c>
      <c r="G9" s="141">
        <v>23</v>
      </c>
      <c r="H9" s="141">
        <v>2</v>
      </c>
      <c r="I9" s="141">
        <v>6</v>
      </c>
      <c r="J9" s="141">
        <v>11</v>
      </c>
      <c r="K9" s="141">
        <v>184</v>
      </c>
      <c r="L9" s="141">
        <v>36</v>
      </c>
      <c r="M9" s="141">
        <v>0</v>
      </c>
      <c r="N9" s="141">
        <v>1</v>
      </c>
      <c r="O9" s="141">
        <v>1</v>
      </c>
      <c r="P9" s="144">
        <v>1</v>
      </c>
      <c r="Q9" s="141">
        <v>223</v>
      </c>
      <c r="R9" s="141">
        <v>36</v>
      </c>
      <c r="S9" s="46">
        <f t="shared" ref="S9" si="3">SUM(G9:J9)</f>
        <v>42</v>
      </c>
      <c r="T9" s="46">
        <f t="shared" ref="T9" si="4">SUM(M9:P9)</f>
        <v>3</v>
      </c>
    </row>
    <row r="10" spans="1:20" ht="12" customHeight="1" x14ac:dyDescent="0.2">
      <c r="A10" s="160"/>
      <c r="B10" s="245"/>
      <c r="C10" s="246"/>
      <c r="D10" s="246"/>
      <c r="E10" s="247"/>
      <c r="F10" s="36">
        <f t="shared" si="2"/>
        <v>1</v>
      </c>
      <c r="G10" s="29">
        <f>IF(G9=0,0,G9/$F9)</f>
        <v>8.7786259541984726E-2</v>
      </c>
      <c r="H10" s="29">
        <f>IF(H9=0,0,H9/$F9)</f>
        <v>7.6335877862595417E-3</v>
      </c>
      <c r="I10" s="29">
        <f>IF(I9=0,0,I9/$F9)</f>
        <v>2.2900763358778626E-2</v>
      </c>
      <c r="J10" s="29">
        <f>IF(J9=0,0,J9/$F9)</f>
        <v>4.1984732824427481E-2</v>
      </c>
      <c r="K10" s="29">
        <f>IF(K9=0,0,K9/$F9)</f>
        <v>0.70229007633587781</v>
      </c>
      <c r="L10" s="29">
        <f t="shared" ref="L10" si="5">IF(L9=0,0,L9/$F9)</f>
        <v>0.13740458015267176</v>
      </c>
      <c r="M10" s="29">
        <f>IF(M9=0,0,M9/$F9)</f>
        <v>0</v>
      </c>
      <c r="N10" s="29">
        <f>IF(N9=0,0,N9/$F9)</f>
        <v>3.8167938931297708E-3</v>
      </c>
      <c r="O10" s="29">
        <f>IF(O9=0,0,O9/$F9)</f>
        <v>3.8167938931297708E-3</v>
      </c>
      <c r="P10" s="127">
        <f t="shared" ref="P10:R10" si="6">IF(P9=0,0,P9/$F9)</f>
        <v>3.8167938931297708E-3</v>
      </c>
      <c r="Q10" s="29">
        <f t="shared" si="6"/>
        <v>0.85114503816793896</v>
      </c>
      <c r="R10" s="29">
        <f t="shared" si="6"/>
        <v>0.13740458015267176</v>
      </c>
    </row>
    <row r="11" spans="1:20" ht="12" customHeight="1" x14ac:dyDescent="0.2">
      <c r="A11" s="160"/>
      <c r="B11" s="283" t="s">
        <v>46</v>
      </c>
      <c r="C11" s="284"/>
      <c r="D11" s="284"/>
      <c r="E11" s="285"/>
      <c r="F11" s="141">
        <f t="shared" ref="F11:F74" si="7">SUM(G11:R11)/2</f>
        <v>136</v>
      </c>
      <c r="G11" s="141">
        <v>23</v>
      </c>
      <c r="H11" s="141">
        <v>3</v>
      </c>
      <c r="I11" s="141">
        <v>3</v>
      </c>
      <c r="J11" s="141">
        <v>11</v>
      </c>
      <c r="K11" s="141">
        <v>85</v>
      </c>
      <c r="L11" s="141">
        <v>11</v>
      </c>
      <c r="M11" s="141">
        <v>3</v>
      </c>
      <c r="N11" s="141">
        <v>0</v>
      </c>
      <c r="O11" s="141">
        <v>1</v>
      </c>
      <c r="P11" s="144">
        <v>1</v>
      </c>
      <c r="Q11" s="141">
        <v>117</v>
      </c>
      <c r="R11" s="141">
        <v>14</v>
      </c>
      <c r="S11" s="46">
        <f t="shared" ref="S11" si="8">SUM(G11:J11)</f>
        <v>40</v>
      </c>
      <c r="T11" s="46">
        <f t="shared" ref="T11" si="9">SUM(M11:P11)</f>
        <v>5</v>
      </c>
    </row>
    <row r="12" spans="1:20" ht="12" customHeight="1" x14ac:dyDescent="0.2">
      <c r="A12" s="160"/>
      <c r="B12" s="245"/>
      <c r="C12" s="246"/>
      <c r="D12" s="246"/>
      <c r="E12" s="247"/>
      <c r="F12" s="36">
        <f t="shared" si="7"/>
        <v>1</v>
      </c>
      <c r="G12" s="29">
        <f t="shared" ref="G12" si="10">IF(G11=0,0,G11/$F11)</f>
        <v>0.16911764705882354</v>
      </c>
      <c r="H12" s="29">
        <f t="shared" ref="H12" si="11">IF(H11=0,0,H11/$F11)</f>
        <v>2.2058823529411766E-2</v>
      </c>
      <c r="I12" s="29">
        <f t="shared" ref="I12" si="12">IF(I11=0,0,I11/$F11)</f>
        <v>2.2058823529411766E-2</v>
      </c>
      <c r="J12" s="29">
        <f t="shared" ref="J12" si="13">IF(J11=0,0,J11/$F11)</f>
        <v>8.0882352941176475E-2</v>
      </c>
      <c r="K12" s="29">
        <f t="shared" ref="K12:L12" si="14">IF(K11=0,0,K11/$F11)</f>
        <v>0.625</v>
      </c>
      <c r="L12" s="29">
        <f t="shared" si="14"/>
        <v>8.0882352941176475E-2</v>
      </c>
      <c r="M12" s="29">
        <f t="shared" ref="M12" si="15">IF(M11=0,0,M11/$F11)</f>
        <v>2.2058823529411766E-2</v>
      </c>
      <c r="N12" s="29">
        <f t="shared" ref="N12" si="16">IF(N11=0,0,N11/$F11)</f>
        <v>0</v>
      </c>
      <c r="O12" s="29">
        <f t="shared" ref="O12:R12" si="17">IF(O11=0,0,O11/$F11)</f>
        <v>7.3529411764705881E-3</v>
      </c>
      <c r="P12" s="127">
        <f t="shared" si="17"/>
        <v>7.3529411764705881E-3</v>
      </c>
      <c r="Q12" s="29">
        <f t="shared" si="17"/>
        <v>0.86029411764705888</v>
      </c>
      <c r="R12" s="29">
        <f t="shared" si="17"/>
        <v>0.10294117647058823</v>
      </c>
    </row>
    <row r="13" spans="1:20" ht="12" customHeight="1" x14ac:dyDescent="0.2">
      <c r="A13" s="160"/>
      <c r="B13" s="283" t="s">
        <v>45</v>
      </c>
      <c r="C13" s="284"/>
      <c r="D13" s="284"/>
      <c r="E13" s="285"/>
      <c r="F13" s="141">
        <f t="shared" si="7"/>
        <v>249</v>
      </c>
      <c r="G13" s="141">
        <v>39</v>
      </c>
      <c r="H13" s="141">
        <v>2</v>
      </c>
      <c r="I13" s="141">
        <v>18</v>
      </c>
      <c r="J13" s="141">
        <v>21</v>
      </c>
      <c r="K13" s="141">
        <v>152</v>
      </c>
      <c r="L13" s="141">
        <v>17</v>
      </c>
      <c r="M13" s="141">
        <v>3</v>
      </c>
      <c r="N13" s="141">
        <v>1</v>
      </c>
      <c r="O13" s="141">
        <v>1</v>
      </c>
      <c r="P13" s="144">
        <v>1</v>
      </c>
      <c r="Q13" s="141">
        <v>227</v>
      </c>
      <c r="R13" s="141">
        <v>16</v>
      </c>
      <c r="S13" s="46">
        <f t="shared" ref="S13" si="18">SUM(G13:J13)</f>
        <v>80</v>
      </c>
      <c r="T13" s="46">
        <f t="shared" ref="T13" si="19">SUM(M13:P13)</f>
        <v>6</v>
      </c>
    </row>
    <row r="14" spans="1:20" ht="12" customHeight="1" x14ac:dyDescent="0.2">
      <c r="A14" s="160"/>
      <c r="B14" s="245"/>
      <c r="C14" s="246"/>
      <c r="D14" s="246"/>
      <c r="E14" s="247"/>
      <c r="F14" s="36">
        <f t="shared" si="7"/>
        <v>1</v>
      </c>
      <c r="G14" s="29">
        <f t="shared" ref="G14" si="20">IF(G13=0,0,G13/$F13)</f>
        <v>0.15662650602409639</v>
      </c>
      <c r="H14" s="29">
        <f t="shared" ref="H14" si="21">IF(H13=0,0,H13/$F13)</f>
        <v>8.0321285140562242E-3</v>
      </c>
      <c r="I14" s="29">
        <f t="shared" ref="I14" si="22">IF(I13=0,0,I13/$F13)</f>
        <v>7.2289156626506021E-2</v>
      </c>
      <c r="J14" s="29">
        <f t="shared" ref="J14" si="23">IF(J13=0,0,J13/$F13)</f>
        <v>8.4337349397590355E-2</v>
      </c>
      <c r="K14" s="29">
        <f t="shared" ref="K14:L14" si="24">IF(K13=0,0,K13/$F13)</f>
        <v>0.61044176706827313</v>
      </c>
      <c r="L14" s="29">
        <f t="shared" si="24"/>
        <v>6.8273092369477914E-2</v>
      </c>
      <c r="M14" s="29">
        <f t="shared" ref="M14" si="25">IF(M13=0,0,M13/$F13)</f>
        <v>1.2048192771084338E-2</v>
      </c>
      <c r="N14" s="29">
        <f t="shared" ref="N14" si="26">IF(N13=0,0,N13/$F13)</f>
        <v>4.0160642570281121E-3</v>
      </c>
      <c r="O14" s="29">
        <f t="shared" ref="O14:R14" si="27">IF(O13=0,0,O13/$F13)</f>
        <v>4.0160642570281121E-3</v>
      </c>
      <c r="P14" s="127">
        <f t="shared" si="27"/>
        <v>4.0160642570281121E-3</v>
      </c>
      <c r="Q14" s="29">
        <f t="shared" si="27"/>
        <v>0.91164658634538154</v>
      </c>
      <c r="R14" s="29">
        <f t="shared" si="27"/>
        <v>6.4257028112449793E-2</v>
      </c>
    </row>
    <row r="15" spans="1:20" ht="12" customHeight="1" x14ac:dyDescent="0.2">
      <c r="A15" s="160"/>
      <c r="B15" s="283" t="s">
        <v>44</v>
      </c>
      <c r="C15" s="284"/>
      <c r="D15" s="284"/>
      <c r="E15" s="285"/>
      <c r="F15" s="141">
        <f t="shared" si="7"/>
        <v>72</v>
      </c>
      <c r="G15" s="141">
        <v>11</v>
      </c>
      <c r="H15" s="141">
        <v>0</v>
      </c>
      <c r="I15" s="141">
        <v>3</v>
      </c>
      <c r="J15" s="141">
        <v>12</v>
      </c>
      <c r="K15" s="141">
        <v>44</v>
      </c>
      <c r="L15" s="141">
        <v>2</v>
      </c>
      <c r="M15" s="141">
        <v>1</v>
      </c>
      <c r="N15" s="141">
        <v>1</v>
      </c>
      <c r="O15" s="141">
        <v>0</v>
      </c>
      <c r="P15" s="144">
        <v>2</v>
      </c>
      <c r="Q15" s="141">
        <v>66</v>
      </c>
      <c r="R15" s="141">
        <v>2</v>
      </c>
      <c r="S15" s="46">
        <f t="shared" ref="S15" si="28">SUM(G15:J15)</f>
        <v>26</v>
      </c>
      <c r="T15" s="46">
        <f t="shared" ref="T15" si="29">SUM(M15:P15)</f>
        <v>4</v>
      </c>
    </row>
    <row r="16" spans="1:20" ht="12" customHeight="1" x14ac:dyDescent="0.2">
      <c r="A16" s="160"/>
      <c r="B16" s="245"/>
      <c r="C16" s="246"/>
      <c r="D16" s="246"/>
      <c r="E16" s="247"/>
      <c r="F16" s="36">
        <f t="shared" si="7"/>
        <v>0.99999999999999978</v>
      </c>
      <c r="G16" s="29">
        <f t="shared" ref="G16" si="30">IF(G15=0,0,G15/$F15)</f>
        <v>0.15277777777777779</v>
      </c>
      <c r="H16" s="29">
        <f t="shared" ref="H16" si="31">IF(H15=0,0,H15/$F15)</f>
        <v>0</v>
      </c>
      <c r="I16" s="29">
        <f t="shared" ref="I16" si="32">IF(I15=0,0,I15/$F15)</f>
        <v>4.1666666666666664E-2</v>
      </c>
      <c r="J16" s="29">
        <f t="shared" ref="J16" si="33">IF(J15=0,0,J15/$F15)</f>
        <v>0.16666666666666666</v>
      </c>
      <c r="K16" s="29">
        <f t="shared" ref="K16:L16" si="34">IF(K15=0,0,K15/$F15)</f>
        <v>0.61111111111111116</v>
      </c>
      <c r="L16" s="29">
        <f t="shared" si="34"/>
        <v>2.7777777777777776E-2</v>
      </c>
      <c r="M16" s="29">
        <f t="shared" ref="M16" si="35">IF(M15=0,0,M15/$F15)</f>
        <v>1.3888888888888888E-2</v>
      </c>
      <c r="N16" s="29">
        <f t="shared" ref="N16" si="36">IF(N15=0,0,N15/$F15)</f>
        <v>1.3888888888888888E-2</v>
      </c>
      <c r="O16" s="29">
        <f t="shared" ref="O16:R16" si="37">IF(O15=0,0,O15/$F15)</f>
        <v>0</v>
      </c>
      <c r="P16" s="127">
        <f t="shared" si="37"/>
        <v>2.7777777777777776E-2</v>
      </c>
      <c r="Q16" s="29">
        <f t="shared" si="37"/>
        <v>0.91666666666666663</v>
      </c>
      <c r="R16" s="29">
        <f t="shared" si="37"/>
        <v>2.7777777777777776E-2</v>
      </c>
    </row>
    <row r="17" spans="1:20" ht="12" customHeight="1" x14ac:dyDescent="0.2">
      <c r="A17" s="160"/>
      <c r="B17" s="283" t="s">
        <v>43</v>
      </c>
      <c r="C17" s="284"/>
      <c r="D17" s="284"/>
      <c r="E17" s="285"/>
      <c r="F17" s="141">
        <f t="shared" si="7"/>
        <v>201</v>
      </c>
      <c r="G17" s="141">
        <v>12</v>
      </c>
      <c r="H17" s="141">
        <v>4</v>
      </c>
      <c r="I17" s="141">
        <v>11</v>
      </c>
      <c r="J17" s="141">
        <v>51</v>
      </c>
      <c r="K17" s="141">
        <v>103</v>
      </c>
      <c r="L17" s="141">
        <v>20</v>
      </c>
      <c r="M17" s="141">
        <v>5</v>
      </c>
      <c r="N17" s="141">
        <v>6</v>
      </c>
      <c r="O17" s="141">
        <v>20</v>
      </c>
      <c r="P17" s="144">
        <v>4</v>
      </c>
      <c r="Q17" s="141">
        <v>148</v>
      </c>
      <c r="R17" s="141">
        <v>18</v>
      </c>
      <c r="S17" s="46">
        <f t="shared" ref="S17" si="38">SUM(G17:J17)</f>
        <v>78</v>
      </c>
      <c r="T17" s="46">
        <f t="shared" ref="T17" si="39">SUM(M17:P17)</f>
        <v>35</v>
      </c>
    </row>
    <row r="18" spans="1:20" ht="12" customHeight="1" x14ac:dyDescent="0.2">
      <c r="A18" s="161"/>
      <c r="B18" s="245"/>
      <c r="C18" s="246"/>
      <c r="D18" s="246"/>
      <c r="E18" s="247"/>
      <c r="F18" s="36">
        <f t="shared" si="7"/>
        <v>1</v>
      </c>
      <c r="G18" s="29">
        <f t="shared" ref="G18" si="40">IF(G17=0,0,G17/$F17)</f>
        <v>5.9701492537313432E-2</v>
      </c>
      <c r="H18" s="29">
        <f t="shared" ref="H18" si="41">IF(H17=0,0,H17/$F17)</f>
        <v>1.9900497512437811E-2</v>
      </c>
      <c r="I18" s="29">
        <f t="shared" ref="I18" si="42">IF(I17=0,0,I17/$F17)</f>
        <v>5.4726368159203981E-2</v>
      </c>
      <c r="J18" s="29">
        <f t="shared" ref="J18" si="43">IF(J17=0,0,J17/$F17)</f>
        <v>0.2537313432835821</v>
      </c>
      <c r="K18" s="29">
        <f t="shared" ref="K18:L18" si="44">IF(K17=0,0,K17/$F17)</f>
        <v>0.51243781094527363</v>
      </c>
      <c r="L18" s="29">
        <f t="shared" si="44"/>
        <v>9.950248756218906E-2</v>
      </c>
      <c r="M18" s="29">
        <f t="shared" ref="M18" si="45">IF(M17=0,0,M17/$F17)</f>
        <v>2.4875621890547265E-2</v>
      </c>
      <c r="N18" s="29">
        <f t="shared" ref="N18" si="46">IF(N17=0,0,N17/$F17)</f>
        <v>2.9850746268656716E-2</v>
      </c>
      <c r="O18" s="29">
        <f t="shared" ref="O18:R18" si="47">IF(O17=0,0,O17/$F17)</f>
        <v>9.950248756218906E-2</v>
      </c>
      <c r="P18" s="127">
        <f t="shared" si="47"/>
        <v>1.9900497512437811E-2</v>
      </c>
      <c r="Q18" s="29">
        <f t="shared" si="47"/>
        <v>0.73631840796019898</v>
      </c>
      <c r="R18" s="29">
        <f t="shared" si="47"/>
        <v>8.9552238805970144E-2</v>
      </c>
    </row>
    <row r="19" spans="1:20" ht="12" customHeight="1" x14ac:dyDescent="0.2">
      <c r="A19" s="296" t="s">
        <v>42</v>
      </c>
      <c r="B19" s="296" t="s">
        <v>41</v>
      </c>
      <c r="C19" s="142"/>
      <c r="D19" s="297" t="s">
        <v>15</v>
      </c>
      <c r="E19" s="143"/>
      <c r="F19" s="141">
        <f>SUM(G19:R19)/2</f>
        <v>239</v>
      </c>
      <c r="G19" s="141">
        <f>SUM(G21,G23,G25,G27,G29,G31,G33,G35,G37,G39,G41,G43,G45,G47,G49,G51,G53,G55,G57,G59,G61,G63,G65,G67)</f>
        <v>24</v>
      </c>
      <c r="H19" s="141">
        <f t="shared" ref="H19:R19" si="48">SUM(H21,H23,H25,H27,H29,H31,H33,H35,H37,H39,H41,H43,H45,H47,H49,H51,H53,H55,H57,H59,H61,H63,H65,H67)</f>
        <v>2</v>
      </c>
      <c r="I19" s="141">
        <f t="shared" si="48"/>
        <v>12</v>
      </c>
      <c r="J19" s="141">
        <f t="shared" si="48"/>
        <v>34</v>
      </c>
      <c r="K19" s="141">
        <f t="shared" si="48"/>
        <v>154</v>
      </c>
      <c r="L19" s="141">
        <f t="shared" si="48"/>
        <v>13</v>
      </c>
      <c r="M19" s="141">
        <f t="shared" si="48"/>
        <v>2</v>
      </c>
      <c r="N19" s="141">
        <f t="shared" si="48"/>
        <v>4</v>
      </c>
      <c r="O19" s="141">
        <f t="shared" si="48"/>
        <v>3</v>
      </c>
      <c r="P19" s="144">
        <f t="shared" si="48"/>
        <v>0</v>
      </c>
      <c r="Q19" s="141">
        <f t="shared" si="48"/>
        <v>219</v>
      </c>
      <c r="R19" s="141">
        <f t="shared" si="48"/>
        <v>11</v>
      </c>
      <c r="S19" s="46">
        <f t="shared" ref="S19" si="49">SUM(G19:J19)</f>
        <v>72</v>
      </c>
      <c r="T19" s="46">
        <f t="shared" ref="T19" si="50">SUM(M19:P19)</f>
        <v>9</v>
      </c>
    </row>
    <row r="20" spans="1:20" ht="12" customHeight="1" x14ac:dyDescent="0.2">
      <c r="A20" s="157"/>
      <c r="B20" s="157"/>
      <c r="C20" s="32"/>
      <c r="D20" s="232"/>
      <c r="E20" s="31"/>
      <c r="F20" s="36">
        <f t="shared" si="7"/>
        <v>1</v>
      </c>
      <c r="G20" s="29">
        <f t="shared" ref="G20:R20" si="51">IF(G19=0,0,G19/$F19)</f>
        <v>0.100418410041841</v>
      </c>
      <c r="H20" s="29">
        <f t="shared" si="51"/>
        <v>8.368200836820083E-3</v>
      </c>
      <c r="I20" s="29">
        <f t="shared" si="51"/>
        <v>5.0209205020920501E-2</v>
      </c>
      <c r="J20" s="29">
        <f t="shared" si="51"/>
        <v>0.14225941422594143</v>
      </c>
      <c r="K20" s="29">
        <f t="shared" si="51"/>
        <v>0.64435146443514646</v>
      </c>
      <c r="L20" s="29">
        <f t="shared" si="51"/>
        <v>5.4393305439330547E-2</v>
      </c>
      <c r="M20" s="29">
        <f t="shared" si="51"/>
        <v>8.368200836820083E-3</v>
      </c>
      <c r="N20" s="29">
        <f t="shared" si="51"/>
        <v>1.6736401673640166E-2</v>
      </c>
      <c r="O20" s="29">
        <f t="shared" si="51"/>
        <v>1.2552301255230125E-2</v>
      </c>
      <c r="P20" s="127">
        <f t="shared" si="51"/>
        <v>0</v>
      </c>
      <c r="Q20" s="29">
        <f t="shared" si="51"/>
        <v>0.91631799163179917</v>
      </c>
      <c r="R20" s="29">
        <f t="shared" si="51"/>
        <v>4.6025104602510462E-2</v>
      </c>
    </row>
    <row r="21" spans="1:20" ht="12" customHeight="1" x14ac:dyDescent="0.2">
      <c r="A21" s="157"/>
      <c r="B21" s="157"/>
      <c r="C21" s="142"/>
      <c r="D21" s="297" t="s">
        <v>354</v>
      </c>
      <c r="E21" s="143"/>
      <c r="F21" s="141">
        <f t="shared" si="7"/>
        <v>32</v>
      </c>
      <c r="G21" s="141">
        <v>2</v>
      </c>
      <c r="H21" s="141">
        <v>0</v>
      </c>
      <c r="I21" s="141">
        <v>0</v>
      </c>
      <c r="J21" s="141">
        <v>6</v>
      </c>
      <c r="K21" s="141">
        <v>23</v>
      </c>
      <c r="L21" s="141">
        <v>1</v>
      </c>
      <c r="M21" s="141">
        <v>0</v>
      </c>
      <c r="N21" s="141">
        <v>1</v>
      </c>
      <c r="O21" s="141">
        <v>1</v>
      </c>
      <c r="P21" s="144">
        <v>0</v>
      </c>
      <c r="Q21" s="141">
        <v>29</v>
      </c>
      <c r="R21" s="141">
        <v>1</v>
      </c>
      <c r="S21" s="46">
        <f t="shared" ref="S21" si="52">SUM(G21:J21)</f>
        <v>8</v>
      </c>
      <c r="T21" s="46">
        <f t="shared" ref="T21" si="53">SUM(M21:P21)</f>
        <v>2</v>
      </c>
    </row>
    <row r="22" spans="1:20" ht="12" customHeight="1" x14ac:dyDescent="0.2">
      <c r="A22" s="157"/>
      <c r="B22" s="157"/>
      <c r="C22" s="32"/>
      <c r="D22" s="232"/>
      <c r="E22" s="31"/>
      <c r="F22" s="36">
        <f t="shared" si="7"/>
        <v>1</v>
      </c>
      <c r="G22" s="29">
        <f t="shared" ref="G22" si="54">IF(G21=0,0,G21/$F21)</f>
        <v>6.25E-2</v>
      </c>
      <c r="H22" s="29">
        <f t="shared" ref="H22" si="55">IF(H21=0,0,H21/$F21)</f>
        <v>0</v>
      </c>
      <c r="I22" s="29">
        <f t="shared" ref="I22" si="56">IF(I21=0,0,I21/$F21)</f>
        <v>0</v>
      </c>
      <c r="J22" s="29">
        <f t="shared" ref="J22" si="57">IF(J21=0,0,J21/$F21)</f>
        <v>0.1875</v>
      </c>
      <c r="K22" s="29">
        <f t="shared" ref="K22:L22" si="58">IF(K21=0,0,K21/$F21)</f>
        <v>0.71875</v>
      </c>
      <c r="L22" s="29">
        <f t="shared" si="58"/>
        <v>3.125E-2</v>
      </c>
      <c r="M22" s="29">
        <f t="shared" ref="M22" si="59">IF(M21=0,0,M21/$F21)</f>
        <v>0</v>
      </c>
      <c r="N22" s="29">
        <f t="shared" ref="N22" si="60">IF(N21=0,0,N21/$F21)</f>
        <v>3.125E-2</v>
      </c>
      <c r="O22" s="29">
        <f t="shared" ref="O22:R22" si="61">IF(O21=0,0,O21/$F21)</f>
        <v>3.125E-2</v>
      </c>
      <c r="P22" s="127">
        <f t="shared" si="61"/>
        <v>0</v>
      </c>
      <c r="Q22" s="29">
        <f t="shared" si="61"/>
        <v>0.90625</v>
      </c>
      <c r="R22" s="29">
        <f t="shared" si="61"/>
        <v>3.125E-2</v>
      </c>
    </row>
    <row r="23" spans="1:20" ht="12" customHeight="1" x14ac:dyDescent="0.2">
      <c r="A23" s="157"/>
      <c r="B23" s="157"/>
      <c r="C23" s="142"/>
      <c r="D23" s="297" t="s">
        <v>355</v>
      </c>
      <c r="E23" s="143"/>
      <c r="F23" s="141">
        <f t="shared" si="7"/>
        <v>4</v>
      </c>
      <c r="G23" s="141">
        <v>2</v>
      </c>
      <c r="H23" s="141">
        <v>0</v>
      </c>
      <c r="I23" s="141">
        <v>1</v>
      </c>
      <c r="J23" s="141">
        <v>0</v>
      </c>
      <c r="K23" s="141">
        <v>1</v>
      </c>
      <c r="L23" s="141">
        <v>0</v>
      </c>
      <c r="M23" s="141">
        <v>0</v>
      </c>
      <c r="N23" s="141">
        <v>0</v>
      </c>
      <c r="O23" s="141">
        <v>0</v>
      </c>
      <c r="P23" s="144">
        <v>0</v>
      </c>
      <c r="Q23" s="141">
        <v>4</v>
      </c>
      <c r="R23" s="141">
        <v>0</v>
      </c>
      <c r="S23" s="46">
        <f t="shared" ref="S23" si="62">SUM(G23:J23)</f>
        <v>3</v>
      </c>
      <c r="T23" s="46">
        <f t="shared" ref="T23" si="63">SUM(M23:P23)</f>
        <v>0</v>
      </c>
    </row>
    <row r="24" spans="1:20" ht="12" customHeight="1" x14ac:dyDescent="0.2">
      <c r="A24" s="157"/>
      <c r="B24" s="157"/>
      <c r="C24" s="32"/>
      <c r="D24" s="232"/>
      <c r="E24" s="31"/>
      <c r="F24" s="36">
        <f t="shared" si="7"/>
        <v>1</v>
      </c>
      <c r="G24" s="29">
        <f t="shared" ref="G24" si="64">IF(G23=0,0,G23/$F23)</f>
        <v>0.5</v>
      </c>
      <c r="H24" s="29">
        <f t="shared" ref="H24" si="65">IF(H23=0,0,H23/$F23)</f>
        <v>0</v>
      </c>
      <c r="I24" s="29">
        <f t="shared" ref="I24" si="66">IF(I23=0,0,I23/$F23)</f>
        <v>0.25</v>
      </c>
      <c r="J24" s="29">
        <f t="shared" ref="J24" si="67">IF(J23=0,0,J23/$F23)</f>
        <v>0</v>
      </c>
      <c r="K24" s="29">
        <f t="shared" ref="K24:L24" si="68">IF(K23=0,0,K23/$F23)</f>
        <v>0.25</v>
      </c>
      <c r="L24" s="29">
        <f t="shared" si="68"/>
        <v>0</v>
      </c>
      <c r="M24" s="29">
        <f t="shared" ref="M24" si="69">IF(M23=0,0,M23/$F23)</f>
        <v>0</v>
      </c>
      <c r="N24" s="29">
        <f t="shared" ref="N24" si="70">IF(N23=0,0,N23/$F23)</f>
        <v>0</v>
      </c>
      <c r="O24" s="29">
        <f t="shared" ref="O24:R24" si="71">IF(O23=0,0,O23/$F23)</f>
        <v>0</v>
      </c>
      <c r="P24" s="127">
        <f t="shared" si="71"/>
        <v>0</v>
      </c>
      <c r="Q24" s="29">
        <f t="shared" si="71"/>
        <v>1</v>
      </c>
      <c r="R24" s="29">
        <f t="shared" si="71"/>
        <v>0</v>
      </c>
    </row>
    <row r="25" spans="1:20" ht="12" customHeight="1" x14ac:dyDescent="0.2">
      <c r="A25" s="157"/>
      <c r="B25" s="157"/>
      <c r="C25" s="142"/>
      <c r="D25" s="297" t="s">
        <v>356</v>
      </c>
      <c r="E25" s="143"/>
      <c r="F25" s="141">
        <f t="shared" si="7"/>
        <v>11</v>
      </c>
      <c r="G25" s="141">
        <v>3</v>
      </c>
      <c r="H25" s="141">
        <v>0</v>
      </c>
      <c r="I25" s="141">
        <v>0</v>
      </c>
      <c r="J25" s="141">
        <v>0</v>
      </c>
      <c r="K25" s="141">
        <v>7</v>
      </c>
      <c r="L25" s="141">
        <v>1</v>
      </c>
      <c r="M25" s="141">
        <v>1</v>
      </c>
      <c r="N25" s="141">
        <v>0</v>
      </c>
      <c r="O25" s="141">
        <v>0</v>
      </c>
      <c r="P25" s="144">
        <v>0</v>
      </c>
      <c r="Q25" s="141">
        <v>10</v>
      </c>
      <c r="R25" s="141">
        <v>0</v>
      </c>
      <c r="S25" s="46">
        <f t="shared" ref="S25" si="72">SUM(G25:J25)</f>
        <v>3</v>
      </c>
      <c r="T25" s="46">
        <f t="shared" ref="T25" si="73">SUM(M25:P25)</f>
        <v>1</v>
      </c>
    </row>
    <row r="26" spans="1:20" ht="12" customHeight="1" x14ac:dyDescent="0.2">
      <c r="A26" s="157"/>
      <c r="B26" s="157"/>
      <c r="C26" s="32"/>
      <c r="D26" s="232"/>
      <c r="E26" s="31"/>
      <c r="F26" s="36">
        <f t="shared" si="7"/>
        <v>1</v>
      </c>
      <c r="G26" s="29">
        <f t="shared" ref="G26" si="74">IF(G25=0,0,G25/$F25)</f>
        <v>0.27272727272727271</v>
      </c>
      <c r="H26" s="29">
        <f t="shared" ref="H26" si="75">IF(H25=0,0,H25/$F25)</f>
        <v>0</v>
      </c>
      <c r="I26" s="29">
        <f t="shared" ref="I26" si="76">IF(I25=0,0,I25/$F25)</f>
        <v>0</v>
      </c>
      <c r="J26" s="29">
        <f t="shared" ref="J26" si="77">IF(J25=0,0,J25/$F25)</f>
        <v>0</v>
      </c>
      <c r="K26" s="29">
        <f t="shared" ref="K26:L26" si="78">IF(K25=0,0,K25/$F25)</f>
        <v>0.63636363636363635</v>
      </c>
      <c r="L26" s="29">
        <f t="shared" si="78"/>
        <v>9.0909090909090912E-2</v>
      </c>
      <c r="M26" s="29">
        <f t="shared" ref="M26" si="79">IF(M25=0,0,M25/$F25)</f>
        <v>9.0909090909090912E-2</v>
      </c>
      <c r="N26" s="29">
        <f t="shared" ref="N26" si="80">IF(N25=0,0,N25/$F25)</f>
        <v>0</v>
      </c>
      <c r="O26" s="29">
        <f t="shared" ref="O26:R26" si="81">IF(O25=0,0,O25/$F25)</f>
        <v>0</v>
      </c>
      <c r="P26" s="127">
        <f t="shared" si="81"/>
        <v>0</v>
      </c>
      <c r="Q26" s="29">
        <f t="shared" si="81"/>
        <v>0.90909090909090906</v>
      </c>
      <c r="R26" s="29">
        <f t="shared" si="81"/>
        <v>0</v>
      </c>
    </row>
    <row r="27" spans="1:20" ht="12" customHeight="1" x14ac:dyDescent="0.2">
      <c r="A27" s="157"/>
      <c r="B27" s="157"/>
      <c r="C27" s="142"/>
      <c r="D27" s="297" t="s">
        <v>357</v>
      </c>
      <c r="E27" s="143"/>
      <c r="F27" s="141">
        <f t="shared" si="7"/>
        <v>2</v>
      </c>
      <c r="G27" s="141">
        <v>0</v>
      </c>
      <c r="H27" s="141">
        <v>0</v>
      </c>
      <c r="I27" s="141">
        <v>0</v>
      </c>
      <c r="J27" s="141">
        <v>1</v>
      </c>
      <c r="K27" s="141">
        <v>1</v>
      </c>
      <c r="L27" s="141">
        <v>0</v>
      </c>
      <c r="M27" s="141">
        <v>0</v>
      </c>
      <c r="N27" s="141">
        <v>0</v>
      </c>
      <c r="O27" s="141">
        <v>0</v>
      </c>
      <c r="P27" s="144">
        <v>0</v>
      </c>
      <c r="Q27" s="141">
        <v>2</v>
      </c>
      <c r="R27" s="141">
        <v>0</v>
      </c>
      <c r="S27" s="46">
        <f t="shared" ref="S27" si="82">SUM(G27:J27)</f>
        <v>1</v>
      </c>
      <c r="T27" s="46">
        <f t="shared" ref="T27" si="83">SUM(M27:P27)</f>
        <v>0</v>
      </c>
    </row>
    <row r="28" spans="1:20" ht="12" customHeight="1" x14ac:dyDescent="0.2">
      <c r="A28" s="157"/>
      <c r="B28" s="157"/>
      <c r="C28" s="32"/>
      <c r="D28" s="232"/>
      <c r="E28" s="31"/>
      <c r="F28" s="36">
        <f t="shared" si="7"/>
        <v>1</v>
      </c>
      <c r="G28" s="29">
        <f t="shared" ref="G28" si="84">IF(G27=0,0,G27/$F27)</f>
        <v>0</v>
      </c>
      <c r="H28" s="29">
        <f t="shared" ref="H28" si="85">IF(H27=0,0,H27/$F27)</f>
        <v>0</v>
      </c>
      <c r="I28" s="29">
        <f t="shared" ref="I28" si="86">IF(I27=0,0,I27/$F27)</f>
        <v>0</v>
      </c>
      <c r="J28" s="29">
        <f t="shared" ref="J28" si="87">IF(J27=0,0,J27/$F27)</f>
        <v>0.5</v>
      </c>
      <c r="K28" s="29">
        <f t="shared" ref="K28:L28" si="88">IF(K27=0,0,K27/$F27)</f>
        <v>0.5</v>
      </c>
      <c r="L28" s="29">
        <f t="shared" si="88"/>
        <v>0</v>
      </c>
      <c r="M28" s="29">
        <f t="shared" ref="M28" si="89">IF(M27=0,0,M27/$F27)</f>
        <v>0</v>
      </c>
      <c r="N28" s="29">
        <f t="shared" ref="N28" si="90">IF(N27=0,0,N27/$F27)</f>
        <v>0</v>
      </c>
      <c r="O28" s="29">
        <f t="shared" ref="O28:R28" si="91">IF(O27=0,0,O27/$F27)</f>
        <v>0</v>
      </c>
      <c r="P28" s="127">
        <f t="shared" si="91"/>
        <v>0</v>
      </c>
      <c r="Q28" s="29">
        <f t="shared" si="91"/>
        <v>1</v>
      </c>
      <c r="R28" s="29">
        <f t="shared" si="91"/>
        <v>0</v>
      </c>
    </row>
    <row r="29" spans="1:20" ht="12" customHeight="1" x14ac:dyDescent="0.2">
      <c r="A29" s="157"/>
      <c r="B29" s="157"/>
      <c r="C29" s="142"/>
      <c r="D29" s="297" t="s">
        <v>358</v>
      </c>
      <c r="E29" s="143"/>
      <c r="F29" s="141">
        <f t="shared" si="7"/>
        <v>6</v>
      </c>
      <c r="G29" s="141">
        <v>0</v>
      </c>
      <c r="H29" s="141">
        <v>0</v>
      </c>
      <c r="I29" s="141">
        <v>1</v>
      </c>
      <c r="J29" s="141">
        <v>0</v>
      </c>
      <c r="K29" s="141">
        <v>5</v>
      </c>
      <c r="L29" s="141">
        <v>0</v>
      </c>
      <c r="M29" s="141">
        <v>0</v>
      </c>
      <c r="N29" s="141">
        <v>0</v>
      </c>
      <c r="O29" s="141">
        <v>0</v>
      </c>
      <c r="P29" s="144">
        <v>0</v>
      </c>
      <c r="Q29" s="141">
        <v>6</v>
      </c>
      <c r="R29" s="141">
        <v>0</v>
      </c>
      <c r="S29" s="46">
        <f t="shared" ref="S29" si="92">SUM(G29:J29)</f>
        <v>1</v>
      </c>
      <c r="T29" s="46">
        <f t="shared" ref="T29" si="93">SUM(M29:P29)</f>
        <v>0</v>
      </c>
    </row>
    <row r="30" spans="1:20" ht="12" customHeight="1" x14ac:dyDescent="0.2">
      <c r="A30" s="157"/>
      <c r="B30" s="157"/>
      <c r="C30" s="32"/>
      <c r="D30" s="232"/>
      <c r="E30" s="31"/>
      <c r="F30" s="36">
        <f t="shared" si="7"/>
        <v>1</v>
      </c>
      <c r="G30" s="29">
        <f t="shared" ref="G30" si="94">IF(G29=0,0,G29/$F29)</f>
        <v>0</v>
      </c>
      <c r="H30" s="29">
        <f t="shared" ref="H30" si="95">IF(H29=0,0,H29/$F29)</f>
        <v>0</v>
      </c>
      <c r="I30" s="29">
        <f t="shared" ref="I30" si="96">IF(I29=0,0,I29/$F29)</f>
        <v>0.16666666666666666</v>
      </c>
      <c r="J30" s="29">
        <f t="shared" ref="J30" si="97">IF(J29=0,0,J29/$F29)</f>
        <v>0</v>
      </c>
      <c r="K30" s="29">
        <f t="shared" ref="K30:L30" si="98">IF(K29=0,0,K29/$F29)</f>
        <v>0.83333333333333337</v>
      </c>
      <c r="L30" s="29">
        <f t="shared" si="98"/>
        <v>0</v>
      </c>
      <c r="M30" s="29">
        <f t="shared" ref="M30" si="99">IF(M29=0,0,M29/$F29)</f>
        <v>0</v>
      </c>
      <c r="N30" s="29">
        <f t="shared" ref="N30" si="100">IF(N29=0,0,N29/$F29)</f>
        <v>0</v>
      </c>
      <c r="O30" s="29">
        <f t="shared" ref="O30:R30" si="101">IF(O29=0,0,O29/$F29)</f>
        <v>0</v>
      </c>
      <c r="P30" s="127">
        <f t="shared" si="101"/>
        <v>0</v>
      </c>
      <c r="Q30" s="29">
        <f t="shared" si="101"/>
        <v>1</v>
      </c>
      <c r="R30" s="29">
        <f t="shared" si="101"/>
        <v>0</v>
      </c>
    </row>
    <row r="31" spans="1:20" ht="12" customHeight="1" x14ac:dyDescent="0.2">
      <c r="A31" s="157"/>
      <c r="B31" s="157"/>
      <c r="C31" s="142"/>
      <c r="D31" s="297" t="s">
        <v>359</v>
      </c>
      <c r="E31" s="143"/>
      <c r="F31" s="141">
        <f t="shared" si="7"/>
        <v>1</v>
      </c>
      <c r="G31" s="141">
        <v>0</v>
      </c>
      <c r="H31" s="141">
        <v>0</v>
      </c>
      <c r="I31" s="141">
        <v>0</v>
      </c>
      <c r="J31" s="141">
        <v>0</v>
      </c>
      <c r="K31" s="141">
        <v>1</v>
      </c>
      <c r="L31" s="141">
        <v>0</v>
      </c>
      <c r="M31" s="141">
        <v>0</v>
      </c>
      <c r="N31" s="141">
        <v>0</v>
      </c>
      <c r="O31" s="141">
        <v>0</v>
      </c>
      <c r="P31" s="144">
        <v>0</v>
      </c>
      <c r="Q31" s="141">
        <v>1</v>
      </c>
      <c r="R31" s="141">
        <v>0</v>
      </c>
      <c r="S31" s="46">
        <f t="shared" ref="S31" si="102">SUM(G31:J31)</f>
        <v>0</v>
      </c>
      <c r="T31" s="46">
        <f t="shared" ref="T31" si="103">SUM(M31:P31)</f>
        <v>0</v>
      </c>
    </row>
    <row r="32" spans="1:20" ht="12" customHeight="1" x14ac:dyDescent="0.2">
      <c r="A32" s="157"/>
      <c r="B32" s="157"/>
      <c r="C32" s="32"/>
      <c r="D32" s="232"/>
      <c r="E32" s="31"/>
      <c r="F32" s="36">
        <f t="shared" si="7"/>
        <v>1</v>
      </c>
      <c r="G32" s="29">
        <f t="shared" ref="G32" si="104">IF(G31=0,0,G31/$F31)</f>
        <v>0</v>
      </c>
      <c r="H32" s="29">
        <f t="shared" ref="H32" si="105">IF(H31=0,0,H31/$F31)</f>
        <v>0</v>
      </c>
      <c r="I32" s="29">
        <f t="shared" ref="I32" si="106">IF(I31=0,0,I31/$F31)</f>
        <v>0</v>
      </c>
      <c r="J32" s="29">
        <f t="shared" ref="J32" si="107">IF(J31=0,0,J31/$F31)</f>
        <v>0</v>
      </c>
      <c r="K32" s="29">
        <f t="shared" ref="K32:L32" si="108">IF(K31=0,0,K31/$F31)</f>
        <v>1</v>
      </c>
      <c r="L32" s="29">
        <f t="shared" si="108"/>
        <v>0</v>
      </c>
      <c r="M32" s="29">
        <f t="shared" ref="M32" si="109">IF(M31=0,0,M31/$F31)</f>
        <v>0</v>
      </c>
      <c r="N32" s="29">
        <f t="shared" ref="N32" si="110">IF(N31=0,0,N31/$F31)</f>
        <v>0</v>
      </c>
      <c r="O32" s="29">
        <f t="shared" ref="O32:R32" si="111">IF(O31=0,0,O31/$F31)</f>
        <v>0</v>
      </c>
      <c r="P32" s="127">
        <f t="shared" si="111"/>
        <v>0</v>
      </c>
      <c r="Q32" s="29">
        <f t="shared" si="111"/>
        <v>1</v>
      </c>
      <c r="R32" s="29">
        <f t="shared" si="111"/>
        <v>0</v>
      </c>
    </row>
    <row r="33" spans="1:20" ht="12" customHeight="1" x14ac:dyDescent="0.2">
      <c r="A33" s="157"/>
      <c r="B33" s="157"/>
      <c r="C33" s="142"/>
      <c r="D33" s="297" t="s">
        <v>360</v>
      </c>
      <c r="E33" s="143"/>
      <c r="F33" s="141">
        <f t="shared" si="7"/>
        <v>8</v>
      </c>
      <c r="G33" s="141">
        <v>0</v>
      </c>
      <c r="H33" s="141">
        <v>0</v>
      </c>
      <c r="I33" s="141">
        <v>2</v>
      </c>
      <c r="J33" s="141">
        <v>0</v>
      </c>
      <c r="K33" s="141">
        <v>5</v>
      </c>
      <c r="L33" s="141">
        <v>1</v>
      </c>
      <c r="M33" s="141">
        <v>0</v>
      </c>
      <c r="N33" s="141">
        <v>0</v>
      </c>
      <c r="O33" s="141">
        <v>0</v>
      </c>
      <c r="P33" s="144">
        <v>0</v>
      </c>
      <c r="Q33" s="141">
        <v>7</v>
      </c>
      <c r="R33" s="141">
        <v>1</v>
      </c>
      <c r="S33" s="46">
        <f t="shared" ref="S33" si="112">SUM(G33:J33)</f>
        <v>2</v>
      </c>
      <c r="T33" s="46">
        <f t="shared" ref="T33" si="113">SUM(M33:P33)</f>
        <v>0</v>
      </c>
    </row>
    <row r="34" spans="1:20" ht="12" customHeight="1" x14ac:dyDescent="0.2">
      <c r="A34" s="157"/>
      <c r="B34" s="157"/>
      <c r="C34" s="32"/>
      <c r="D34" s="232"/>
      <c r="E34" s="31"/>
      <c r="F34" s="36">
        <f t="shared" si="7"/>
        <v>1</v>
      </c>
      <c r="G34" s="29">
        <f t="shared" ref="G34" si="114">IF(G33=0,0,G33/$F33)</f>
        <v>0</v>
      </c>
      <c r="H34" s="29">
        <f t="shared" ref="H34" si="115">IF(H33=0,0,H33/$F33)</f>
        <v>0</v>
      </c>
      <c r="I34" s="29">
        <f t="shared" ref="I34" si="116">IF(I33=0,0,I33/$F33)</f>
        <v>0.25</v>
      </c>
      <c r="J34" s="29">
        <f t="shared" ref="J34" si="117">IF(J33=0,0,J33/$F33)</f>
        <v>0</v>
      </c>
      <c r="K34" s="29">
        <f t="shared" ref="K34:L34" si="118">IF(K33=0,0,K33/$F33)</f>
        <v>0.625</v>
      </c>
      <c r="L34" s="29">
        <f t="shared" si="118"/>
        <v>0.125</v>
      </c>
      <c r="M34" s="29">
        <f t="shared" ref="M34" si="119">IF(M33=0,0,M33/$F33)</f>
        <v>0</v>
      </c>
      <c r="N34" s="29">
        <f t="shared" ref="N34" si="120">IF(N33=0,0,N33/$F33)</f>
        <v>0</v>
      </c>
      <c r="O34" s="29">
        <f t="shared" ref="O34:R34" si="121">IF(O33=0,0,O33/$F33)</f>
        <v>0</v>
      </c>
      <c r="P34" s="127">
        <f t="shared" si="121"/>
        <v>0</v>
      </c>
      <c r="Q34" s="29">
        <f t="shared" si="121"/>
        <v>0.875</v>
      </c>
      <c r="R34" s="29">
        <f t="shared" si="121"/>
        <v>0.125</v>
      </c>
    </row>
    <row r="35" spans="1:20" ht="12" customHeight="1" x14ac:dyDescent="0.2">
      <c r="A35" s="157"/>
      <c r="B35" s="157"/>
      <c r="C35" s="142"/>
      <c r="D35" s="297" t="s">
        <v>361</v>
      </c>
      <c r="E35" s="143"/>
      <c r="F35" s="141">
        <f t="shared" si="7"/>
        <v>7</v>
      </c>
      <c r="G35" s="141">
        <v>0</v>
      </c>
      <c r="H35" s="141">
        <v>0</v>
      </c>
      <c r="I35" s="141">
        <v>0</v>
      </c>
      <c r="J35" s="141">
        <v>2</v>
      </c>
      <c r="K35" s="141">
        <v>5</v>
      </c>
      <c r="L35" s="141">
        <v>0</v>
      </c>
      <c r="M35" s="141">
        <v>0</v>
      </c>
      <c r="N35" s="141">
        <v>0</v>
      </c>
      <c r="O35" s="141">
        <v>2</v>
      </c>
      <c r="P35" s="144">
        <v>0</v>
      </c>
      <c r="Q35" s="141">
        <v>5</v>
      </c>
      <c r="R35" s="141">
        <v>0</v>
      </c>
      <c r="S35" s="46">
        <f t="shared" ref="S35" si="122">SUM(G35:J35)</f>
        <v>2</v>
      </c>
      <c r="T35" s="46">
        <f t="shared" ref="T35" si="123">SUM(M35:P35)</f>
        <v>2</v>
      </c>
    </row>
    <row r="36" spans="1:20" ht="12" customHeight="1" x14ac:dyDescent="0.2">
      <c r="A36" s="157"/>
      <c r="B36" s="157"/>
      <c r="C36" s="32"/>
      <c r="D36" s="232"/>
      <c r="E36" s="31"/>
      <c r="F36" s="36">
        <f t="shared" si="7"/>
        <v>1</v>
      </c>
      <c r="G36" s="29">
        <f t="shared" ref="G36" si="124">IF(G35=0,0,G35/$F35)</f>
        <v>0</v>
      </c>
      <c r="H36" s="29">
        <f t="shared" ref="H36" si="125">IF(H35=0,0,H35/$F35)</f>
        <v>0</v>
      </c>
      <c r="I36" s="29">
        <f t="shared" ref="I36" si="126">IF(I35=0,0,I35/$F35)</f>
        <v>0</v>
      </c>
      <c r="J36" s="29">
        <f t="shared" ref="J36" si="127">IF(J35=0,0,J35/$F35)</f>
        <v>0.2857142857142857</v>
      </c>
      <c r="K36" s="29">
        <f t="shared" ref="K36:L36" si="128">IF(K35=0,0,K35/$F35)</f>
        <v>0.7142857142857143</v>
      </c>
      <c r="L36" s="29">
        <f t="shared" si="128"/>
        <v>0</v>
      </c>
      <c r="M36" s="29">
        <f t="shared" ref="M36" si="129">IF(M35=0,0,M35/$F35)</f>
        <v>0</v>
      </c>
      <c r="N36" s="29">
        <f t="shared" ref="N36" si="130">IF(N35=0,0,N35/$F35)</f>
        <v>0</v>
      </c>
      <c r="O36" s="29">
        <f t="shared" ref="O36:R36" si="131">IF(O35=0,0,O35/$F35)</f>
        <v>0.2857142857142857</v>
      </c>
      <c r="P36" s="127">
        <f t="shared" si="131"/>
        <v>0</v>
      </c>
      <c r="Q36" s="29">
        <f t="shared" si="131"/>
        <v>0.7142857142857143</v>
      </c>
      <c r="R36" s="29">
        <f t="shared" si="131"/>
        <v>0</v>
      </c>
    </row>
    <row r="37" spans="1:20" ht="12" customHeight="1" x14ac:dyDescent="0.2">
      <c r="A37" s="157"/>
      <c r="B37" s="157"/>
      <c r="C37" s="142"/>
      <c r="D37" s="297" t="s">
        <v>362</v>
      </c>
      <c r="E37" s="143"/>
      <c r="F37" s="141">
        <f t="shared" si="7"/>
        <v>1</v>
      </c>
      <c r="G37" s="141">
        <v>0</v>
      </c>
      <c r="H37" s="141">
        <v>0</v>
      </c>
      <c r="I37" s="141">
        <v>0</v>
      </c>
      <c r="J37" s="141">
        <v>0</v>
      </c>
      <c r="K37" s="141">
        <v>1</v>
      </c>
      <c r="L37" s="141">
        <v>0</v>
      </c>
      <c r="M37" s="141">
        <v>0</v>
      </c>
      <c r="N37" s="141">
        <v>0</v>
      </c>
      <c r="O37" s="141">
        <v>0</v>
      </c>
      <c r="P37" s="144">
        <v>0</v>
      </c>
      <c r="Q37" s="141">
        <v>1</v>
      </c>
      <c r="R37" s="141">
        <v>0</v>
      </c>
      <c r="S37" s="46">
        <f t="shared" ref="S37" si="132">SUM(G37:J37)</f>
        <v>0</v>
      </c>
      <c r="T37" s="46">
        <f t="shared" ref="T37" si="133">SUM(M37:P37)</f>
        <v>0</v>
      </c>
    </row>
    <row r="38" spans="1:20" ht="12" customHeight="1" x14ac:dyDescent="0.2">
      <c r="A38" s="157"/>
      <c r="B38" s="157"/>
      <c r="C38" s="32"/>
      <c r="D38" s="232"/>
      <c r="E38" s="31"/>
      <c r="F38" s="36">
        <f t="shared" si="7"/>
        <v>1</v>
      </c>
      <c r="G38" s="29">
        <f t="shared" ref="G38" si="134">IF(G37=0,0,G37/$F37)</f>
        <v>0</v>
      </c>
      <c r="H38" s="29">
        <f t="shared" ref="H38" si="135">IF(H37=0,0,H37/$F37)</f>
        <v>0</v>
      </c>
      <c r="I38" s="29">
        <f t="shared" ref="I38" si="136">IF(I37=0,0,I37/$F37)</f>
        <v>0</v>
      </c>
      <c r="J38" s="29">
        <f t="shared" ref="J38" si="137">IF(J37=0,0,J37/$F37)</f>
        <v>0</v>
      </c>
      <c r="K38" s="29">
        <f t="shared" ref="K38:L38" si="138">IF(K37=0,0,K37/$F37)</f>
        <v>1</v>
      </c>
      <c r="L38" s="29">
        <f t="shared" si="138"/>
        <v>0</v>
      </c>
      <c r="M38" s="29">
        <f t="shared" ref="M38" si="139">IF(M37=0,0,M37/$F37)</f>
        <v>0</v>
      </c>
      <c r="N38" s="29">
        <f t="shared" ref="N38" si="140">IF(N37=0,0,N37/$F37)</f>
        <v>0</v>
      </c>
      <c r="O38" s="29">
        <f t="shared" ref="O38:R38" si="141">IF(O37=0,0,O37/$F37)</f>
        <v>0</v>
      </c>
      <c r="P38" s="127">
        <f t="shared" si="141"/>
        <v>0</v>
      </c>
      <c r="Q38" s="29">
        <f t="shared" si="141"/>
        <v>1</v>
      </c>
      <c r="R38" s="29">
        <f t="shared" si="141"/>
        <v>0</v>
      </c>
    </row>
    <row r="39" spans="1:20" ht="12" customHeight="1" x14ac:dyDescent="0.2">
      <c r="A39" s="157"/>
      <c r="B39" s="157"/>
      <c r="C39" s="142"/>
      <c r="D39" s="297" t="s">
        <v>363</v>
      </c>
      <c r="E39" s="143"/>
      <c r="F39" s="141">
        <f t="shared" si="7"/>
        <v>9</v>
      </c>
      <c r="G39" s="141">
        <v>2</v>
      </c>
      <c r="H39" s="141">
        <v>0</v>
      </c>
      <c r="I39" s="141">
        <v>0</v>
      </c>
      <c r="J39" s="141">
        <v>0</v>
      </c>
      <c r="K39" s="141">
        <v>4</v>
      </c>
      <c r="L39" s="141">
        <v>3</v>
      </c>
      <c r="M39" s="141">
        <v>0</v>
      </c>
      <c r="N39" s="141">
        <v>0</v>
      </c>
      <c r="O39" s="141">
        <v>0</v>
      </c>
      <c r="P39" s="144">
        <v>0</v>
      </c>
      <c r="Q39" s="141">
        <v>6</v>
      </c>
      <c r="R39" s="141">
        <v>3</v>
      </c>
      <c r="S39" s="46">
        <f t="shared" ref="S39" si="142">SUM(G39:J39)</f>
        <v>2</v>
      </c>
      <c r="T39" s="46">
        <f t="shared" ref="T39" si="143">SUM(M39:P39)</f>
        <v>0</v>
      </c>
    </row>
    <row r="40" spans="1:20" ht="12" customHeight="1" x14ac:dyDescent="0.2">
      <c r="A40" s="157"/>
      <c r="B40" s="157"/>
      <c r="C40" s="32"/>
      <c r="D40" s="232"/>
      <c r="E40" s="31"/>
      <c r="F40" s="36">
        <f t="shared" si="7"/>
        <v>0.99999999999999989</v>
      </c>
      <c r="G40" s="29">
        <f t="shared" ref="G40" si="144">IF(G39=0,0,G39/$F39)</f>
        <v>0.22222222222222221</v>
      </c>
      <c r="H40" s="29">
        <f t="shared" ref="H40" si="145">IF(H39=0,0,H39/$F39)</f>
        <v>0</v>
      </c>
      <c r="I40" s="29">
        <f t="shared" ref="I40" si="146">IF(I39=0,0,I39/$F39)</f>
        <v>0</v>
      </c>
      <c r="J40" s="29">
        <f t="shared" ref="J40" si="147">IF(J39=0,0,J39/$F39)</f>
        <v>0</v>
      </c>
      <c r="K40" s="29">
        <f t="shared" ref="K40:L40" si="148">IF(K39=0,0,K39/$F39)</f>
        <v>0.44444444444444442</v>
      </c>
      <c r="L40" s="29">
        <f t="shared" si="148"/>
        <v>0.33333333333333331</v>
      </c>
      <c r="M40" s="29">
        <f t="shared" ref="M40" si="149">IF(M39=0,0,M39/$F39)</f>
        <v>0</v>
      </c>
      <c r="N40" s="29">
        <f t="shared" ref="N40" si="150">IF(N39=0,0,N39/$F39)</f>
        <v>0</v>
      </c>
      <c r="O40" s="29">
        <f t="shared" ref="O40:R40" si="151">IF(O39=0,0,O39/$F39)</f>
        <v>0</v>
      </c>
      <c r="P40" s="127">
        <f t="shared" si="151"/>
        <v>0</v>
      </c>
      <c r="Q40" s="29">
        <f t="shared" si="151"/>
        <v>0.66666666666666663</v>
      </c>
      <c r="R40" s="29">
        <f t="shared" si="151"/>
        <v>0.33333333333333331</v>
      </c>
    </row>
    <row r="41" spans="1:20" ht="12" customHeight="1" x14ac:dyDescent="0.2">
      <c r="A41" s="157"/>
      <c r="B41" s="157"/>
      <c r="C41" s="142"/>
      <c r="D41" s="297" t="s">
        <v>364</v>
      </c>
      <c r="E41" s="143"/>
      <c r="F41" s="141">
        <f t="shared" si="7"/>
        <v>1</v>
      </c>
      <c r="G41" s="141">
        <v>1</v>
      </c>
      <c r="H41" s="141">
        <v>0</v>
      </c>
      <c r="I41" s="141">
        <v>0</v>
      </c>
      <c r="J41" s="141">
        <v>0</v>
      </c>
      <c r="K41" s="141">
        <v>0</v>
      </c>
      <c r="L41" s="141">
        <v>0</v>
      </c>
      <c r="M41" s="141">
        <v>0</v>
      </c>
      <c r="N41" s="141">
        <v>0</v>
      </c>
      <c r="O41" s="141">
        <v>0</v>
      </c>
      <c r="P41" s="144">
        <v>0</v>
      </c>
      <c r="Q41" s="141">
        <v>1</v>
      </c>
      <c r="R41" s="141">
        <v>0</v>
      </c>
      <c r="S41" s="46">
        <f t="shared" ref="S41" si="152">SUM(G41:J41)</f>
        <v>1</v>
      </c>
      <c r="T41" s="46">
        <f t="shared" ref="T41" si="153">SUM(M41:P41)</f>
        <v>0</v>
      </c>
    </row>
    <row r="42" spans="1:20" ht="12" customHeight="1" x14ac:dyDescent="0.2">
      <c r="A42" s="157"/>
      <c r="B42" s="157"/>
      <c r="C42" s="32"/>
      <c r="D42" s="232"/>
      <c r="E42" s="31"/>
      <c r="F42" s="36">
        <f t="shared" si="7"/>
        <v>1</v>
      </c>
      <c r="G42" s="29">
        <f t="shared" ref="G42" si="154">IF(G41=0,0,G41/$F41)</f>
        <v>1</v>
      </c>
      <c r="H42" s="29">
        <f t="shared" ref="H42" si="155">IF(H41=0,0,H41/$F41)</f>
        <v>0</v>
      </c>
      <c r="I42" s="29">
        <f t="shared" ref="I42" si="156">IF(I41=0,0,I41/$F41)</f>
        <v>0</v>
      </c>
      <c r="J42" s="29">
        <f t="shared" ref="J42" si="157">IF(J41=0,0,J41/$F41)</f>
        <v>0</v>
      </c>
      <c r="K42" s="29">
        <f t="shared" ref="K42:L42" si="158">IF(K41=0,0,K41/$F41)</f>
        <v>0</v>
      </c>
      <c r="L42" s="29">
        <f t="shared" si="158"/>
        <v>0</v>
      </c>
      <c r="M42" s="29">
        <f t="shared" ref="M42" si="159">IF(M41=0,0,M41/$F41)</f>
        <v>0</v>
      </c>
      <c r="N42" s="29">
        <f t="shared" ref="N42" si="160">IF(N41=0,0,N41/$F41)</f>
        <v>0</v>
      </c>
      <c r="O42" s="29">
        <f t="shared" ref="O42:R42" si="161">IF(O41=0,0,O41/$F41)</f>
        <v>0</v>
      </c>
      <c r="P42" s="127">
        <f t="shared" si="161"/>
        <v>0</v>
      </c>
      <c r="Q42" s="29">
        <f t="shared" si="161"/>
        <v>1</v>
      </c>
      <c r="R42" s="29">
        <f t="shared" si="161"/>
        <v>0</v>
      </c>
    </row>
    <row r="43" spans="1:20" ht="12" customHeight="1" x14ac:dyDescent="0.2">
      <c r="A43" s="157"/>
      <c r="B43" s="157"/>
      <c r="C43" s="142"/>
      <c r="D43" s="297" t="s">
        <v>365</v>
      </c>
      <c r="E43" s="143"/>
      <c r="F43" s="141">
        <f t="shared" si="7"/>
        <v>2</v>
      </c>
      <c r="G43" s="141">
        <v>0</v>
      </c>
      <c r="H43" s="141">
        <v>0</v>
      </c>
      <c r="I43" s="141">
        <v>0</v>
      </c>
      <c r="J43" s="141">
        <v>0</v>
      </c>
      <c r="K43" s="141">
        <v>2</v>
      </c>
      <c r="L43" s="141">
        <v>0</v>
      </c>
      <c r="M43" s="141">
        <v>0</v>
      </c>
      <c r="N43" s="141">
        <v>0</v>
      </c>
      <c r="O43" s="141">
        <v>0</v>
      </c>
      <c r="P43" s="144">
        <v>0</v>
      </c>
      <c r="Q43" s="141">
        <v>2</v>
      </c>
      <c r="R43" s="141">
        <v>0</v>
      </c>
      <c r="S43" s="46">
        <f t="shared" ref="S43" si="162">SUM(G43:J43)</f>
        <v>0</v>
      </c>
      <c r="T43" s="46">
        <f t="shared" ref="T43" si="163">SUM(M43:P43)</f>
        <v>0</v>
      </c>
    </row>
    <row r="44" spans="1:20" ht="12" customHeight="1" x14ac:dyDescent="0.2">
      <c r="A44" s="157"/>
      <c r="B44" s="157"/>
      <c r="C44" s="32"/>
      <c r="D44" s="232"/>
      <c r="E44" s="31"/>
      <c r="F44" s="36">
        <f t="shared" si="7"/>
        <v>1</v>
      </c>
      <c r="G44" s="29">
        <f t="shared" ref="G44" si="164">IF(G43=0,0,G43/$F43)</f>
        <v>0</v>
      </c>
      <c r="H44" s="29">
        <f t="shared" ref="H44" si="165">IF(H43=0,0,H43/$F43)</f>
        <v>0</v>
      </c>
      <c r="I44" s="29">
        <f t="shared" ref="I44" si="166">IF(I43=0,0,I43/$F43)</f>
        <v>0</v>
      </c>
      <c r="J44" s="29">
        <f t="shared" ref="J44" si="167">IF(J43=0,0,J43/$F43)</f>
        <v>0</v>
      </c>
      <c r="K44" s="29">
        <f t="shared" ref="K44:L44" si="168">IF(K43=0,0,K43/$F43)</f>
        <v>1</v>
      </c>
      <c r="L44" s="29">
        <f t="shared" si="168"/>
        <v>0</v>
      </c>
      <c r="M44" s="29">
        <f t="shared" ref="M44" si="169">IF(M43=0,0,M43/$F43)</f>
        <v>0</v>
      </c>
      <c r="N44" s="29">
        <f t="shared" ref="N44" si="170">IF(N43=0,0,N43/$F43)</f>
        <v>0</v>
      </c>
      <c r="O44" s="29">
        <f t="shared" ref="O44:R44" si="171">IF(O43=0,0,O43/$F43)</f>
        <v>0</v>
      </c>
      <c r="P44" s="127">
        <f t="shared" si="171"/>
        <v>0</v>
      </c>
      <c r="Q44" s="29">
        <f t="shared" si="171"/>
        <v>1</v>
      </c>
      <c r="R44" s="29">
        <f t="shared" si="171"/>
        <v>0</v>
      </c>
    </row>
    <row r="45" spans="1:20" ht="12" customHeight="1" x14ac:dyDescent="0.2">
      <c r="A45" s="157"/>
      <c r="B45" s="157"/>
      <c r="C45" s="142"/>
      <c r="D45" s="297" t="s">
        <v>366</v>
      </c>
      <c r="E45" s="143"/>
      <c r="F45" s="141">
        <f t="shared" si="7"/>
        <v>11</v>
      </c>
      <c r="G45" s="141">
        <v>2</v>
      </c>
      <c r="H45" s="141">
        <v>0</v>
      </c>
      <c r="I45" s="141">
        <v>1</v>
      </c>
      <c r="J45" s="141">
        <v>0</v>
      </c>
      <c r="K45" s="141">
        <v>7</v>
      </c>
      <c r="L45" s="141">
        <v>1</v>
      </c>
      <c r="M45" s="141">
        <v>0</v>
      </c>
      <c r="N45" s="141">
        <v>0</v>
      </c>
      <c r="O45" s="141">
        <v>0</v>
      </c>
      <c r="P45" s="144">
        <v>0</v>
      </c>
      <c r="Q45" s="141">
        <v>10</v>
      </c>
      <c r="R45" s="141">
        <v>1</v>
      </c>
      <c r="S45" s="46">
        <f t="shared" ref="S45" si="172">SUM(G45:J45)</f>
        <v>3</v>
      </c>
      <c r="T45" s="46">
        <f t="shared" ref="T45" si="173">SUM(M45:P45)</f>
        <v>0</v>
      </c>
    </row>
    <row r="46" spans="1:20" ht="12" customHeight="1" x14ac:dyDescent="0.2">
      <c r="A46" s="157"/>
      <c r="B46" s="157"/>
      <c r="C46" s="32"/>
      <c r="D46" s="232"/>
      <c r="E46" s="31"/>
      <c r="F46" s="36">
        <f t="shared" si="7"/>
        <v>1</v>
      </c>
      <c r="G46" s="29">
        <f t="shared" ref="G46" si="174">IF(G45=0,0,G45/$F45)</f>
        <v>0.18181818181818182</v>
      </c>
      <c r="H46" s="29">
        <f t="shared" ref="H46" si="175">IF(H45=0,0,H45/$F45)</f>
        <v>0</v>
      </c>
      <c r="I46" s="29">
        <f t="shared" ref="I46" si="176">IF(I45=0,0,I45/$F45)</f>
        <v>9.0909090909090912E-2</v>
      </c>
      <c r="J46" s="29">
        <f t="shared" ref="J46" si="177">IF(J45=0,0,J45/$F45)</f>
        <v>0</v>
      </c>
      <c r="K46" s="29">
        <f t="shared" ref="K46:L46" si="178">IF(K45=0,0,K45/$F45)</f>
        <v>0.63636363636363635</v>
      </c>
      <c r="L46" s="29">
        <f t="shared" si="178"/>
        <v>9.0909090909090912E-2</v>
      </c>
      <c r="M46" s="29">
        <f t="shared" ref="M46" si="179">IF(M45=0,0,M45/$F45)</f>
        <v>0</v>
      </c>
      <c r="N46" s="29">
        <f t="shared" ref="N46" si="180">IF(N45=0,0,N45/$F45)</f>
        <v>0</v>
      </c>
      <c r="O46" s="29">
        <f t="shared" ref="O46:R46" si="181">IF(O45=0,0,O45/$F45)</f>
        <v>0</v>
      </c>
      <c r="P46" s="127">
        <f t="shared" si="181"/>
        <v>0</v>
      </c>
      <c r="Q46" s="29">
        <f t="shared" si="181"/>
        <v>0.90909090909090906</v>
      </c>
      <c r="R46" s="29">
        <f t="shared" si="181"/>
        <v>9.0909090909090912E-2</v>
      </c>
    </row>
    <row r="47" spans="1:20" ht="11.25" customHeight="1" x14ac:dyDescent="0.2">
      <c r="A47" s="157"/>
      <c r="B47" s="157"/>
      <c r="C47" s="142"/>
      <c r="D47" s="297" t="s">
        <v>367</v>
      </c>
      <c r="E47" s="143"/>
      <c r="F47" s="141">
        <f t="shared" si="7"/>
        <v>4</v>
      </c>
      <c r="G47" s="141">
        <v>1</v>
      </c>
      <c r="H47" s="141">
        <v>0</v>
      </c>
      <c r="I47" s="141">
        <v>0</v>
      </c>
      <c r="J47" s="141">
        <v>0</v>
      </c>
      <c r="K47" s="141">
        <v>3</v>
      </c>
      <c r="L47" s="141">
        <v>0</v>
      </c>
      <c r="M47" s="141">
        <v>0</v>
      </c>
      <c r="N47" s="141">
        <v>0</v>
      </c>
      <c r="O47" s="141">
        <v>0</v>
      </c>
      <c r="P47" s="144">
        <v>0</v>
      </c>
      <c r="Q47" s="141">
        <v>4</v>
      </c>
      <c r="R47" s="141">
        <v>0</v>
      </c>
      <c r="S47" s="46">
        <f t="shared" ref="S47" si="182">SUM(G47:J47)</f>
        <v>1</v>
      </c>
      <c r="T47" s="46">
        <f t="shared" ref="T47" si="183">SUM(M47:P47)</f>
        <v>0</v>
      </c>
    </row>
    <row r="48" spans="1:20" ht="12" customHeight="1" x14ac:dyDescent="0.2">
      <c r="A48" s="157"/>
      <c r="B48" s="157"/>
      <c r="C48" s="32"/>
      <c r="D48" s="232"/>
      <c r="E48" s="31"/>
      <c r="F48" s="36">
        <f t="shared" si="7"/>
        <v>1</v>
      </c>
      <c r="G48" s="29">
        <f t="shared" ref="G48" si="184">IF(G47=0,0,G47/$F47)</f>
        <v>0.25</v>
      </c>
      <c r="H48" s="29">
        <f t="shared" ref="H48" si="185">IF(H47=0,0,H47/$F47)</f>
        <v>0</v>
      </c>
      <c r="I48" s="29">
        <f t="shared" ref="I48" si="186">IF(I47=0,0,I47/$F47)</f>
        <v>0</v>
      </c>
      <c r="J48" s="29">
        <f t="shared" ref="J48" si="187">IF(J47=0,0,J47/$F47)</f>
        <v>0</v>
      </c>
      <c r="K48" s="29">
        <f t="shared" ref="K48:L48" si="188">IF(K47=0,0,K47/$F47)</f>
        <v>0.75</v>
      </c>
      <c r="L48" s="29">
        <f t="shared" si="188"/>
        <v>0</v>
      </c>
      <c r="M48" s="29">
        <f t="shared" ref="M48" si="189">IF(M47=0,0,M47/$F47)</f>
        <v>0</v>
      </c>
      <c r="N48" s="29">
        <f t="shared" ref="N48" si="190">IF(N47=0,0,N47/$F47)</f>
        <v>0</v>
      </c>
      <c r="O48" s="29">
        <f t="shared" ref="O48:R48" si="191">IF(O47=0,0,O47/$F47)</f>
        <v>0</v>
      </c>
      <c r="P48" s="127">
        <f t="shared" si="191"/>
        <v>0</v>
      </c>
      <c r="Q48" s="29">
        <f t="shared" si="191"/>
        <v>1</v>
      </c>
      <c r="R48" s="29">
        <f t="shared" si="191"/>
        <v>0</v>
      </c>
    </row>
    <row r="49" spans="1:20" ht="12" customHeight="1" x14ac:dyDescent="0.2">
      <c r="A49" s="157"/>
      <c r="B49" s="157"/>
      <c r="C49" s="142"/>
      <c r="D49" s="297" t="s">
        <v>368</v>
      </c>
      <c r="E49" s="143"/>
      <c r="F49" s="141">
        <f t="shared" si="7"/>
        <v>5</v>
      </c>
      <c r="G49" s="141">
        <v>1</v>
      </c>
      <c r="H49" s="141">
        <v>0</v>
      </c>
      <c r="I49" s="141">
        <v>0</v>
      </c>
      <c r="J49" s="141">
        <v>2</v>
      </c>
      <c r="K49" s="141">
        <v>2</v>
      </c>
      <c r="L49" s="141">
        <v>0</v>
      </c>
      <c r="M49" s="141">
        <v>0</v>
      </c>
      <c r="N49" s="141">
        <v>0</v>
      </c>
      <c r="O49" s="141">
        <v>0</v>
      </c>
      <c r="P49" s="144">
        <v>0</v>
      </c>
      <c r="Q49" s="141">
        <v>5</v>
      </c>
      <c r="R49" s="141">
        <v>0</v>
      </c>
      <c r="S49" s="46">
        <f t="shared" ref="S49" si="192">SUM(G49:J49)</f>
        <v>3</v>
      </c>
      <c r="T49" s="46">
        <f t="shared" ref="T49" si="193">SUM(M49:P49)</f>
        <v>0</v>
      </c>
    </row>
    <row r="50" spans="1:20" ht="12" customHeight="1" x14ac:dyDescent="0.2">
      <c r="A50" s="157"/>
      <c r="B50" s="157"/>
      <c r="C50" s="32"/>
      <c r="D50" s="232"/>
      <c r="E50" s="31"/>
      <c r="F50" s="36">
        <f t="shared" si="7"/>
        <v>1</v>
      </c>
      <c r="G50" s="29">
        <f t="shared" ref="G50" si="194">IF(G49=0,0,G49/$F49)</f>
        <v>0.2</v>
      </c>
      <c r="H50" s="29">
        <f t="shared" ref="H50" si="195">IF(H49=0,0,H49/$F49)</f>
        <v>0</v>
      </c>
      <c r="I50" s="29">
        <f t="shared" ref="I50" si="196">IF(I49=0,0,I49/$F49)</f>
        <v>0</v>
      </c>
      <c r="J50" s="29">
        <f t="shared" ref="J50" si="197">IF(J49=0,0,J49/$F49)</f>
        <v>0.4</v>
      </c>
      <c r="K50" s="29">
        <f t="shared" ref="K50:L50" si="198">IF(K49=0,0,K49/$F49)</f>
        <v>0.4</v>
      </c>
      <c r="L50" s="29">
        <f t="shared" si="198"/>
        <v>0</v>
      </c>
      <c r="M50" s="29">
        <f t="shared" ref="M50" si="199">IF(M49=0,0,M49/$F49)</f>
        <v>0</v>
      </c>
      <c r="N50" s="29">
        <f t="shared" ref="N50" si="200">IF(N49=0,0,N49/$F49)</f>
        <v>0</v>
      </c>
      <c r="O50" s="29">
        <f t="shared" ref="O50:R50" si="201">IF(O49=0,0,O49/$F49)</f>
        <v>0</v>
      </c>
      <c r="P50" s="127">
        <f t="shared" si="201"/>
        <v>0</v>
      </c>
      <c r="Q50" s="29">
        <f t="shared" si="201"/>
        <v>1</v>
      </c>
      <c r="R50" s="29">
        <f t="shared" si="201"/>
        <v>0</v>
      </c>
    </row>
    <row r="51" spans="1:20" ht="12" customHeight="1" x14ac:dyDescent="0.2">
      <c r="A51" s="157"/>
      <c r="B51" s="157"/>
      <c r="C51" s="142"/>
      <c r="D51" s="297" t="s">
        <v>369</v>
      </c>
      <c r="E51" s="143"/>
      <c r="F51" s="141">
        <f t="shared" si="7"/>
        <v>13</v>
      </c>
      <c r="G51" s="141">
        <v>1</v>
      </c>
      <c r="H51" s="141">
        <v>0</v>
      </c>
      <c r="I51" s="141">
        <v>1</v>
      </c>
      <c r="J51" s="141">
        <v>0</v>
      </c>
      <c r="K51" s="141">
        <v>11</v>
      </c>
      <c r="L51" s="141">
        <v>0</v>
      </c>
      <c r="M51" s="141">
        <v>0</v>
      </c>
      <c r="N51" s="141">
        <v>0</v>
      </c>
      <c r="O51" s="141">
        <v>0</v>
      </c>
      <c r="P51" s="144">
        <v>0</v>
      </c>
      <c r="Q51" s="141">
        <v>12</v>
      </c>
      <c r="R51" s="141">
        <v>1</v>
      </c>
      <c r="S51" s="46">
        <f t="shared" ref="S51" si="202">SUM(G51:J51)</f>
        <v>2</v>
      </c>
      <c r="T51" s="46">
        <f t="shared" ref="T51" si="203">SUM(M51:P51)</f>
        <v>0</v>
      </c>
    </row>
    <row r="52" spans="1:20" ht="12" customHeight="1" x14ac:dyDescent="0.2">
      <c r="A52" s="157"/>
      <c r="B52" s="157"/>
      <c r="C52" s="32"/>
      <c r="D52" s="232"/>
      <c r="E52" s="31"/>
      <c r="F52" s="36">
        <f t="shared" si="7"/>
        <v>1</v>
      </c>
      <c r="G52" s="29">
        <f t="shared" ref="G52" si="204">IF(G51=0,0,G51/$F51)</f>
        <v>7.6923076923076927E-2</v>
      </c>
      <c r="H52" s="29">
        <f t="shared" ref="H52" si="205">IF(H51=0,0,H51/$F51)</f>
        <v>0</v>
      </c>
      <c r="I52" s="29">
        <f t="shared" ref="I52" si="206">IF(I51=0,0,I51/$F51)</f>
        <v>7.6923076923076927E-2</v>
      </c>
      <c r="J52" s="29">
        <f t="shared" ref="J52" si="207">IF(J51=0,0,J51/$F51)</f>
        <v>0</v>
      </c>
      <c r="K52" s="29">
        <f t="shared" ref="K52:L52" si="208">IF(K51=0,0,K51/$F51)</f>
        <v>0.84615384615384615</v>
      </c>
      <c r="L52" s="29">
        <f t="shared" si="208"/>
        <v>0</v>
      </c>
      <c r="M52" s="29">
        <f t="shared" ref="M52" si="209">IF(M51=0,0,M51/$F51)</f>
        <v>0</v>
      </c>
      <c r="N52" s="29">
        <f t="shared" ref="N52" si="210">IF(N51=0,0,N51/$F51)</f>
        <v>0</v>
      </c>
      <c r="O52" s="29">
        <f t="shared" ref="O52:R52" si="211">IF(O51=0,0,O51/$F51)</f>
        <v>0</v>
      </c>
      <c r="P52" s="127">
        <f t="shared" si="211"/>
        <v>0</v>
      </c>
      <c r="Q52" s="29">
        <f t="shared" si="211"/>
        <v>0.92307692307692313</v>
      </c>
      <c r="R52" s="29">
        <f t="shared" si="211"/>
        <v>7.6923076923076927E-2</v>
      </c>
    </row>
    <row r="53" spans="1:20" ht="12" customHeight="1" x14ac:dyDescent="0.2">
      <c r="A53" s="157"/>
      <c r="B53" s="157"/>
      <c r="C53" s="142"/>
      <c r="D53" s="297" t="s">
        <v>370</v>
      </c>
      <c r="E53" s="143"/>
      <c r="F53" s="141">
        <f t="shared" si="7"/>
        <v>5</v>
      </c>
      <c r="G53" s="141">
        <v>0</v>
      </c>
      <c r="H53" s="141">
        <v>0</v>
      </c>
      <c r="I53" s="141">
        <v>0</v>
      </c>
      <c r="J53" s="141">
        <v>1</v>
      </c>
      <c r="K53" s="141">
        <v>4</v>
      </c>
      <c r="L53" s="141">
        <v>0</v>
      </c>
      <c r="M53" s="141">
        <v>1</v>
      </c>
      <c r="N53" s="141">
        <v>0</v>
      </c>
      <c r="O53" s="141">
        <v>0</v>
      </c>
      <c r="P53" s="144">
        <v>0</v>
      </c>
      <c r="Q53" s="141">
        <v>4</v>
      </c>
      <c r="R53" s="141">
        <v>0</v>
      </c>
      <c r="S53" s="46">
        <f t="shared" ref="S53" si="212">SUM(G53:J53)</f>
        <v>1</v>
      </c>
      <c r="T53" s="46">
        <f t="shared" ref="T53" si="213">SUM(M53:P53)</f>
        <v>1</v>
      </c>
    </row>
    <row r="54" spans="1:20" ht="12" customHeight="1" x14ac:dyDescent="0.2">
      <c r="A54" s="157"/>
      <c r="B54" s="157"/>
      <c r="C54" s="32"/>
      <c r="D54" s="232"/>
      <c r="E54" s="31"/>
      <c r="F54" s="36">
        <f t="shared" si="7"/>
        <v>1</v>
      </c>
      <c r="G54" s="29">
        <f t="shared" ref="G54" si="214">IF(G53=0,0,G53/$F53)</f>
        <v>0</v>
      </c>
      <c r="H54" s="29">
        <f t="shared" ref="H54" si="215">IF(H53=0,0,H53/$F53)</f>
        <v>0</v>
      </c>
      <c r="I54" s="29">
        <f t="shared" ref="I54" si="216">IF(I53=0,0,I53/$F53)</f>
        <v>0</v>
      </c>
      <c r="J54" s="29">
        <f t="shared" ref="J54" si="217">IF(J53=0,0,J53/$F53)</f>
        <v>0.2</v>
      </c>
      <c r="K54" s="29">
        <f t="shared" ref="K54:L54" si="218">IF(K53=0,0,K53/$F53)</f>
        <v>0.8</v>
      </c>
      <c r="L54" s="29">
        <f t="shared" si="218"/>
        <v>0</v>
      </c>
      <c r="M54" s="29">
        <f t="shared" ref="M54" si="219">IF(M53=0,0,M53/$F53)</f>
        <v>0.2</v>
      </c>
      <c r="N54" s="29">
        <f t="shared" ref="N54" si="220">IF(N53=0,0,N53/$F53)</f>
        <v>0</v>
      </c>
      <c r="O54" s="29">
        <f t="shared" ref="O54:R54" si="221">IF(O53=0,0,O53/$F53)</f>
        <v>0</v>
      </c>
      <c r="P54" s="127">
        <f t="shared" si="221"/>
        <v>0</v>
      </c>
      <c r="Q54" s="29">
        <f t="shared" si="221"/>
        <v>0.8</v>
      </c>
      <c r="R54" s="29">
        <f t="shared" si="221"/>
        <v>0</v>
      </c>
    </row>
    <row r="55" spans="1:20" ht="12" customHeight="1" x14ac:dyDescent="0.2">
      <c r="A55" s="157"/>
      <c r="B55" s="157"/>
      <c r="C55" s="142"/>
      <c r="D55" s="297" t="s">
        <v>371</v>
      </c>
      <c r="E55" s="143"/>
      <c r="F55" s="141">
        <f t="shared" si="7"/>
        <v>33</v>
      </c>
      <c r="G55" s="141">
        <v>3</v>
      </c>
      <c r="H55" s="141">
        <v>0</v>
      </c>
      <c r="I55" s="141">
        <v>1</v>
      </c>
      <c r="J55" s="141">
        <v>4</v>
      </c>
      <c r="K55" s="141">
        <v>21</v>
      </c>
      <c r="L55" s="141">
        <v>4</v>
      </c>
      <c r="M55" s="141">
        <v>0</v>
      </c>
      <c r="N55" s="141">
        <v>1</v>
      </c>
      <c r="O55" s="141">
        <v>0</v>
      </c>
      <c r="P55" s="144">
        <v>0</v>
      </c>
      <c r="Q55" s="141">
        <v>29</v>
      </c>
      <c r="R55" s="141">
        <v>3</v>
      </c>
      <c r="S55" s="46">
        <f t="shared" ref="S55" si="222">SUM(G55:J55)</f>
        <v>8</v>
      </c>
      <c r="T55" s="46">
        <f t="shared" ref="T55" si="223">SUM(M55:P55)</f>
        <v>1</v>
      </c>
    </row>
    <row r="56" spans="1:20" ht="12" customHeight="1" x14ac:dyDescent="0.2">
      <c r="A56" s="157"/>
      <c r="B56" s="157"/>
      <c r="C56" s="32"/>
      <c r="D56" s="232"/>
      <c r="E56" s="31"/>
      <c r="F56" s="36">
        <f t="shared" si="7"/>
        <v>1</v>
      </c>
      <c r="G56" s="29">
        <f t="shared" ref="G56" si="224">IF(G55=0,0,G55/$F55)</f>
        <v>9.0909090909090912E-2</v>
      </c>
      <c r="H56" s="29">
        <f t="shared" ref="H56" si="225">IF(H55=0,0,H55/$F55)</f>
        <v>0</v>
      </c>
      <c r="I56" s="29">
        <f t="shared" ref="I56" si="226">IF(I55=0,0,I55/$F55)</f>
        <v>3.0303030303030304E-2</v>
      </c>
      <c r="J56" s="29">
        <f t="shared" ref="J56" si="227">IF(J55=0,0,J55/$F55)</f>
        <v>0.12121212121212122</v>
      </c>
      <c r="K56" s="29">
        <f t="shared" ref="K56:L56" si="228">IF(K55=0,0,K55/$F55)</f>
        <v>0.63636363636363635</v>
      </c>
      <c r="L56" s="29">
        <f t="shared" si="228"/>
        <v>0.12121212121212122</v>
      </c>
      <c r="M56" s="29">
        <f t="shared" ref="M56" si="229">IF(M55=0,0,M55/$F55)</f>
        <v>0</v>
      </c>
      <c r="N56" s="29">
        <f t="shared" ref="N56" si="230">IF(N55=0,0,N55/$F55)</f>
        <v>3.0303030303030304E-2</v>
      </c>
      <c r="O56" s="29">
        <f t="shared" ref="O56:R56" si="231">IF(O55=0,0,O55/$F55)</f>
        <v>0</v>
      </c>
      <c r="P56" s="127">
        <f t="shared" si="231"/>
        <v>0</v>
      </c>
      <c r="Q56" s="29">
        <f t="shared" si="231"/>
        <v>0.87878787878787878</v>
      </c>
      <c r="R56" s="29">
        <f t="shared" si="231"/>
        <v>9.0909090909090912E-2</v>
      </c>
    </row>
    <row r="57" spans="1:20" ht="12" customHeight="1" x14ac:dyDescent="0.2">
      <c r="A57" s="157"/>
      <c r="B57" s="157"/>
      <c r="C57" s="142"/>
      <c r="D57" s="297" t="s">
        <v>372</v>
      </c>
      <c r="E57" s="143"/>
      <c r="F57" s="141">
        <f t="shared" si="7"/>
        <v>5</v>
      </c>
      <c r="G57" s="141">
        <v>0</v>
      </c>
      <c r="H57" s="141">
        <v>0</v>
      </c>
      <c r="I57" s="141">
        <v>0</v>
      </c>
      <c r="J57" s="141">
        <v>1</v>
      </c>
      <c r="K57" s="141">
        <v>4</v>
      </c>
      <c r="L57" s="141">
        <v>0</v>
      </c>
      <c r="M57" s="141">
        <v>0</v>
      </c>
      <c r="N57" s="141">
        <v>0</v>
      </c>
      <c r="O57" s="141">
        <v>0</v>
      </c>
      <c r="P57" s="144">
        <v>0</v>
      </c>
      <c r="Q57" s="141">
        <v>5</v>
      </c>
      <c r="R57" s="141">
        <v>0</v>
      </c>
      <c r="S57" s="46">
        <f t="shared" ref="S57" si="232">SUM(G57:J57)</f>
        <v>1</v>
      </c>
      <c r="T57" s="46">
        <f t="shared" ref="T57" si="233">SUM(M57:P57)</f>
        <v>0</v>
      </c>
    </row>
    <row r="58" spans="1:20" ht="12" customHeight="1" x14ac:dyDescent="0.2">
      <c r="A58" s="157"/>
      <c r="B58" s="157"/>
      <c r="C58" s="32"/>
      <c r="D58" s="232"/>
      <c r="E58" s="31"/>
      <c r="F58" s="36">
        <f t="shared" si="7"/>
        <v>1</v>
      </c>
      <c r="G58" s="29">
        <f t="shared" ref="G58" si="234">IF(G57=0,0,G57/$F57)</f>
        <v>0</v>
      </c>
      <c r="H58" s="29">
        <f t="shared" ref="H58" si="235">IF(H57=0,0,H57/$F57)</f>
        <v>0</v>
      </c>
      <c r="I58" s="29">
        <f t="shared" ref="I58" si="236">IF(I57=0,0,I57/$F57)</f>
        <v>0</v>
      </c>
      <c r="J58" s="29">
        <f t="shared" ref="J58" si="237">IF(J57=0,0,J57/$F57)</f>
        <v>0.2</v>
      </c>
      <c r="K58" s="29">
        <f t="shared" ref="K58:L58" si="238">IF(K57=0,0,K57/$F57)</f>
        <v>0.8</v>
      </c>
      <c r="L58" s="29">
        <f t="shared" si="238"/>
        <v>0</v>
      </c>
      <c r="M58" s="29">
        <f t="shared" ref="M58" si="239">IF(M57=0,0,M57/$F57)</f>
        <v>0</v>
      </c>
      <c r="N58" s="29">
        <f t="shared" ref="N58" si="240">IF(N57=0,0,N57/$F57)</f>
        <v>0</v>
      </c>
      <c r="O58" s="29">
        <f t="shared" ref="O58:R58" si="241">IF(O57=0,0,O57/$F57)</f>
        <v>0</v>
      </c>
      <c r="P58" s="127">
        <f t="shared" si="241"/>
        <v>0</v>
      </c>
      <c r="Q58" s="29">
        <f t="shared" si="241"/>
        <v>1</v>
      </c>
      <c r="R58" s="29">
        <f t="shared" si="241"/>
        <v>0</v>
      </c>
    </row>
    <row r="59" spans="1:20" ht="12.75" customHeight="1" x14ac:dyDescent="0.2">
      <c r="A59" s="157"/>
      <c r="B59" s="157"/>
      <c r="C59" s="142"/>
      <c r="D59" s="297" t="s">
        <v>373</v>
      </c>
      <c r="E59" s="143"/>
      <c r="F59" s="141">
        <f t="shared" si="7"/>
        <v>32</v>
      </c>
      <c r="G59" s="141">
        <v>3</v>
      </c>
      <c r="H59" s="141">
        <v>0</v>
      </c>
      <c r="I59" s="141">
        <v>1</v>
      </c>
      <c r="J59" s="141">
        <v>7</v>
      </c>
      <c r="K59" s="141">
        <v>21</v>
      </c>
      <c r="L59" s="141">
        <v>0</v>
      </c>
      <c r="M59" s="141">
        <v>0</v>
      </c>
      <c r="N59" s="141">
        <v>0</v>
      </c>
      <c r="O59" s="141">
        <v>0</v>
      </c>
      <c r="P59" s="144">
        <v>0</v>
      </c>
      <c r="Q59" s="141">
        <v>32</v>
      </c>
      <c r="R59" s="141">
        <v>0</v>
      </c>
      <c r="S59" s="46">
        <f t="shared" ref="S59" si="242">SUM(G59:J59)</f>
        <v>11</v>
      </c>
      <c r="T59" s="46">
        <f t="shared" ref="T59" si="243">SUM(M59:P59)</f>
        <v>0</v>
      </c>
    </row>
    <row r="60" spans="1:20" ht="12.75" customHeight="1" x14ac:dyDescent="0.2">
      <c r="A60" s="157"/>
      <c r="B60" s="157"/>
      <c r="C60" s="32"/>
      <c r="D60" s="232"/>
      <c r="E60" s="31"/>
      <c r="F60" s="36">
        <f t="shared" si="7"/>
        <v>1</v>
      </c>
      <c r="G60" s="29">
        <f t="shared" ref="G60" si="244">IF(G59=0,0,G59/$F59)</f>
        <v>9.375E-2</v>
      </c>
      <c r="H60" s="29">
        <f t="shared" ref="H60" si="245">IF(H59=0,0,H59/$F59)</f>
        <v>0</v>
      </c>
      <c r="I60" s="29">
        <f t="shared" ref="I60" si="246">IF(I59=0,0,I59/$F59)</f>
        <v>3.125E-2</v>
      </c>
      <c r="J60" s="29">
        <f t="shared" ref="J60" si="247">IF(J59=0,0,J59/$F59)</f>
        <v>0.21875</v>
      </c>
      <c r="K60" s="29">
        <f t="shared" ref="K60:L60" si="248">IF(K59=0,0,K59/$F59)</f>
        <v>0.65625</v>
      </c>
      <c r="L60" s="29">
        <f t="shared" si="248"/>
        <v>0</v>
      </c>
      <c r="M60" s="29">
        <f t="shared" ref="M60" si="249">IF(M59=0,0,M59/$F59)</f>
        <v>0</v>
      </c>
      <c r="N60" s="29">
        <f t="shared" ref="N60" si="250">IF(N59=0,0,N59/$F59)</f>
        <v>0</v>
      </c>
      <c r="O60" s="29">
        <f t="shared" ref="O60:R60" si="251">IF(O59=0,0,O59/$F59)</f>
        <v>0</v>
      </c>
      <c r="P60" s="127">
        <f t="shared" si="251"/>
        <v>0</v>
      </c>
      <c r="Q60" s="29">
        <f t="shared" si="251"/>
        <v>1</v>
      </c>
      <c r="R60" s="29">
        <f t="shared" si="251"/>
        <v>0</v>
      </c>
    </row>
    <row r="61" spans="1:20" ht="12" customHeight="1" x14ac:dyDescent="0.2">
      <c r="A61" s="157"/>
      <c r="B61" s="157"/>
      <c r="C61" s="142"/>
      <c r="D61" s="297" t="s">
        <v>20</v>
      </c>
      <c r="E61" s="143"/>
      <c r="F61" s="141">
        <f t="shared" si="7"/>
        <v>17</v>
      </c>
      <c r="G61" s="141">
        <v>1</v>
      </c>
      <c r="H61" s="141">
        <v>2</v>
      </c>
      <c r="I61" s="141">
        <v>2</v>
      </c>
      <c r="J61" s="141">
        <v>3</v>
      </c>
      <c r="K61" s="141">
        <v>8</v>
      </c>
      <c r="L61" s="141">
        <v>1</v>
      </c>
      <c r="M61" s="141">
        <v>0</v>
      </c>
      <c r="N61" s="141">
        <v>2</v>
      </c>
      <c r="O61" s="141">
        <v>0</v>
      </c>
      <c r="P61" s="144">
        <v>0</v>
      </c>
      <c r="Q61" s="141">
        <v>14</v>
      </c>
      <c r="R61" s="141">
        <v>1</v>
      </c>
      <c r="S61" s="46">
        <f t="shared" ref="S61" si="252">SUM(G61:J61)</f>
        <v>8</v>
      </c>
      <c r="T61" s="46">
        <f t="shared" ref="T61" si="253">SUM(M61:P61)</f>
        <v>2</v>
      </c>
    </row>
    <row r="62" spans="1:20" ht="12" customHeight="1" x14ac:dyDescent="0.2">
      <c r="A62" s="157"/>
      <c r="B62" s="157"/>
      <c r="C62" s="32"/>
      <c r="D62" s="232"/>
      <c r="E62" s="31"/>
      <c r="F62" s="36">
        <f t="shared" si="7"/>
        <v>1</v>
      </c>
      <c r="G62" s="29">
        <f t="shared" ref="G62" si="254">IF(G61=0,0,G61/$F61)</f>
        <v>5.8823529411764705E-2</v>
      </c>
      <c r="H62" s="29">
        <f t="shared" ref="H62" si="255">IF(H61=0,0,H61/$F61)</f>
        <v>0.11764705882352941</v>
      </c>
      <c r="I62" s="29">
        <f t="shared" ref="I62" si="256">IF(I61=0,0,I61/$F61)</f>
        <v>0.11764705882352941</v>
      </c>
      <c r="J62" s="29">
        <f t="shared" ref="J62" si="257">IF(J61=0,0,J61/$F61)</f>
        <v>0.17647058823529413</v>
      </c>
      <c r="K62" s="29">
        <f t="shared" ref="K62:L62" si="258">IF(K61=0,0,K61/$F61)</f>
        <v>0.47058823529411764</v>
      </c>
      <c r="L62" s="29">
        <f t="shared" si="258"/>
        <v>5.8823529411764705E-2</v>
      </c>
      <c r="M62" s="29">
        <f t="shared" ref="M62" si="259">IF(M61=0,0,M61/$F61)</f>
        <v>0</v>
      </c>
      <c r="N62" s="29">
        <f t="shared" ref="N62" si="260">IF(N61=0,0,N61/$F61)</f>
        <v>0.11764705882352941</v>
      </c>
      <c r="O62" s="29">
        <f t="shared" ref="O62:R62" si="261">IF(O61=0,0,O61/$F61)</f>
        <v>0</v>
      </c>
      <c r="P62" s="127">
        <f t="shared" si="261"/>
        <v>0</v>
      </c>
      <c r="Q62" s="29">
        <f t="shared" si="261"/>
        <v>0.82352941176470584</v>
      </c>
      <c r="R62" s="29">
        <f t="shared" si="261"/>
        <v>5.8823529411764705E-2</v>
      </c>
    </row>
    <row r="63" spans="1:20" ht="12" customHeight="1" x14ac:dyDescent="0.2">
      <c r="A63" s="157"/>
      <c r="B63" s="157"/>
      <c r="C63" s="142"/>
      <c r="D63" s="297" t="s">
        <v>374</v>
      </c>
      <c r="E63" s="143"/>
      <c r="F63" s="141">
        <f t="shared" si="7"/>
        <v>8</v>
      </c>
      <c r="G63" s="141">
        <v>0</v>
      </c>
      <c r="H63" s="141">
        <v>0</v>
      </c>
      <c r="I63" s="141">
        <v>0</v>
      </c>
      <c r="J63" s="141">
        <v>3</v>
      </c>
      <c r="K63" s="141">
        <v>5</v>
      </c>
      <c r="L63" s="141">
        <v>0</v>
      </c>
      <c r="M63" s="141">
        <v>0</v>
      </c>
      <c r="N63" s="141">
        <v>0</v>
      </c>
      <c r="O63" s="141">
        <v>0</v>
      </c>
      <c r="P63" s="144">
        <v>0</v>
      </c>
      <c r="Q63" s="141">
        <v>8</v>
      </c>
      <c r="R63" s="141">
        <v>0</v>
      </c>
      <c r="S63" s="46">
        <f t="shared" ref="S63" si="262">SUM(G63:J63)</f>
        <v>3</v>
      </c>
      <c r="T63" s="46">
        <f t="shared" ref="T63" si="263">SUM(M63:P63)</f>
        <v>0</v>
      </c>
    </row>
    <row r="64" spans="1:20" ht="12" customHeight="1" x14ac:dyDescent="0.2">
      <c r="A64" s="157"/>
      <c r="B64" s="157"/>
      <c r="C64" s="32"/>
      <c r="D64" s="232"/>
      <c r="E64" s="31"/>
      <c r="F64" s="36">
        <f t="shared" si="7"/>
        <v>1</v>
      </c>
      <c r="G64" s="29">
        <f t="shared" ref="G64" si="264">IF(G63=0,0,G63/$F63)</f>
        <v>0</v>
      </c>
      <c r="H64" s="29">
        <f t="shared" ref="H64" si="265">IF(H63=0,0,H63/$F63)</f>
        <v>0</v>
      </c>
      <c r="I64" s="29">
        <f t="shared" ref="I64" si="266">IF(I63=0,0,I63/$F63)</f>
        <v>0</v>
      </c>
      <c r="J64" s="29">
        <f t="shared" ref="J64" si="267">IF(J63=0,0,J63/$F63)</f>
        <v>0.375</v>
      </c>
      <c r="K64" s="29">
        <f t="shared" ref="K64:L64" si="268">IF(K63=0,0,K63/$F63)</f>
        <v>0.625</v>
      </c>
      <c r="L64" s="29">
        <f t="shared" si="268"/>
        <v>0</v>
      </c>
      <c r="M64" s="29">
        <f t="shared" ref="M64" si="269">IF(M63=0,0,M63/$F63)</f>
        <v>0</v>
      </c>
      <c r="N64" s="29">
        <f t="shared" ref="N64" si="270">IF(N63=0,0,N63/$F63)</f>
        <v>0</v>
      </c>
      <c r="O64" s="29">
        <f t="shared" ref="O64:R64" si="271">IF(O63=0,0,O63/$F63)</f>
        <v>0</v>
      </c>
      <c r="P64" s="127">
        <f t="shared" si="271"/>
        <v>0</v>
      </c>
      <c r="Q64" s="29">
        <f t="shared" si="271"/>
        <v>1</v>
      </c>
      <c r="R64" s="29">
        <f t="shared" si="271"/>
        <v>0</v>
      </c>
    </row>
    <row r="65" spans="1:20" ht="12" customHeight="1" x14ac:dyDescent="0.2">
      <c r="A65" s="157"/>
      <c r="B65" s="157"/>
      <c r="C65" s="142"/>
      <c r="D65" s="297" t="s">
        <v>375</v>
      </c>
      <c r="E65" s="143"/>
      <c r="F65" s="141">
        <f t="shared" si="7"/>
        <v>14</v>
      </c>
      <c r="G65" s="141">
        <v>1</v>
      </c>
      <c r="H65" s="141">
        <v>0</v>
      </c>
      <c r="I65" s="141">
        <v>2</v>
      </c>
      <c r="J65" s="141">
        <v>3</v>
      </c>
      <c r="K65" s="141">
        <v>7</v>
      </c>
      <c r="L65" s="141">
        <v>1</v>
      </c>
      <c r="M65" s="141">
        <v>0</v>
      </c>
      <c r="N65" s="141">
        <v>0</v>
      </c>
      <c r="O65" s="141">
        <v>0</v>
      </c>
      <c r="P65" s="144">
        <v>0</v>
      </c>
      <c r="Q65" s="141">
        <v>14</v>
      </c>
      <c r="R65" s="141">
        <v>0</v>
      </c>
      <c r="S65" s="46">
        <f t="shared" ref="S65" si="272">SUM(G65:J65)</f>
        <v>6</v>
      </c>
      <c r="T65" s="46">
        <f t="shared" ref="T65" si="273">SUM(M65:P65)</f>
        <v>0</v>
      </c>
    </row>
    <row r="66" spans="1:20" ht="12" customHeight="1" x14ac:dyDescent="0.2">
      <c r="A66" s="157"/>
      <c r="B66" s="157"/>
      <c r="C66" s="32"/>
      <c r="D66" s="232"/>
      <c r="E66" s="31"/>
      <c r="F66" s="36">
        <f t="shared" si="7"/>
        <v>1</v>
      </c>
      <c r="G66" s="29">
        <f t="shared" ref="G66" si="274">IF(G65=0,0,G65/$F65)</f>
        <v>7.1428571428571425E-2</v>
      </c>
      <c r="H66" s="29">
        <f t="shared" ref="H66" si="275">IF(H65=0,0,H65/$F65)</f>
        <v>0</v>
      </c>
      <c r="I66" s="29">
        <f t="shared" ref="I66" si="276">IF(I65=0,0,I65/$F65)</f>
        <v>0.14285714285714285</v>
      </c>
      <c r="J66" s="29">
        <f t="shared" ref="J66" si="277">IF(J65=0,0,J65/$F65)</f>
        <v>0.21428571428571427</v>
      </c>
      <c r="K66" s="29">
        <f t="shared" ref="K66:L66" si="278">IF(K65=0,0,K65/$F65)</f>
        <v>0.5</v>
      </c>
      <c r="L66" s="29">
        <f t="shared" si="278"/>
        <v>7.1428571428571425E-2</v>
      </c>
      <c r="M66" s="29">
        <f t="shared" ref="M66" si="279">IF(M65=0,0,M65/$F65)</f>
        <v>0</v>
      </c>
      <c r="N66" s="29">
        <f t="shared" ref="N66" si="280">IF(N65=0,0,N65/$F65)</f>
        <v>0</v>
      </c>
      <c r="O66" s="29">
        <f t="shared" ref="O66:R66" si="281">IF(O65=0,0,O65/$F65)</f>
        <v>0</v>
      </c>
      <c r="P66" s="127">
        <f t="shared" si="281"/>
        <v>0</v>
      </c>
      <c r="Q66" s="29">
        <f t="shared" si="281"/>
        <v>1</v>
      </c>
      <c r="R66" s="29">
        <f t="shared" si="281"/>
        <v>0</v>
      </c>
    </row>
    <row r="67" spans="1:20" ht="12" customHeight="1" x14ac:dyDescent="0.2">
      <c r="A67" s="157"/>
      <c r="B67" s="157"/>
      <c r="C67" s="142"/>
      <c r="D67" s="297" t="s">
        <v>376</v>
      </c>
      <c r="E67" s="143"/>
      <c r="F67" s="141">
        <f t="shared" si="7"/>
        <v>8</v>
      </c>
      <c r="G67" s="141">
        <v>1</v>
      </c>
      <c r="H67" s="141">
        <v>0</v>
      </c>
      <c r="I67" s="141">
        <v>0</v>
      </c>
      <c r="J67" s="141">
        <v>1</v>
      </c>
      <c r="K67" s="141">
        <v>6</v>
      </c>
      <c r="L67" s="141">
        <v>0</v>
      </c>
      <c r="M67" s="141">
        <v>0</v>
      </c>
      <c r="N67" s="141">
        <v>0</v>
      </c>
      <c r="O67" s="141">
        <v>0</v>
      </c>
      <c r="P67" s="144">
        <v>0</v>
      </c>
      <c r="Q67" s="141">
        <v>8</v>
      </c>
      <c r="R67" s="141">
        <v>0</v>
      </c>
      <c r="S67" s="46">
        <f t="shared" ref="S67" si="282">SUM(G67:J67)</f>
        <v>2</v>
      </c>
      <c r="T67" s="46">
        <f t="shared" ref="T67" si="283">SUM(M67:P67)</f>
        <v>0</v>
      </c>
    </row>
    <row r="68" spans="1:20" ht="12" customHeight="1" x14ac:dyDescent="0.2">
      <c r="A68" s="157"/>
      <c r="B68" s="158"/>
      <c r="C68" s="32"/>
      <c r="D68" s="232"/>
      <c r="E68" s="31"/>
      <c r="F68" s="36">
        <f t="shared" si="7"/>
        <v>1</v>
      </c>
      <c r="G68" s="29">
        <f t="shared" ref="G68" si="284">IF(G67=0,0,G67/$F67)</f>
        <v>0.125</v>
      </c>
      <c r="H68" s="29">
        <f t="shared" ref="H68" si="285">IF(H67=0,0,H67/$F67)</f>
        <v>0</v>
      </c>
      <c r="I68" s="29">
        <f t="shared" ref="I68" si="286">IF(I67=0,0,I67/$F67)</f>
        <v>0</v>
      </c>
      <c r="J68" s="29">
        <f t="shared" ref="J68" si="287">IF(J67=0,0,J67/$F67)</f>
        <v>0.125</v>
      </c>
      <c r="K68" s="29">
        <f t="shared" ref="K68:L68" si="288">IF(K67=0,0,K67/$F67)</f>
        <v>0.75</v>
      </c>
      <c r="L68" s="29">
        <f t="shared" si="288"/>
        <v>0</v>
      </c>
      <c r="M68" s="29">
        <f t="shared" ref="M68" si="289">IF(M67=0,0,M67/$F67)</f>
        <v>0</v>
      </c>
      <c r="N68" s="29">
        <f t="shared" ref="N68" si="290">IF(N67=0,0,N67/$F67)</f>
        <v>0</v>
      </c>
      <c r="O68" s="29">
        <f t="shared" ref="O68:R68" si="291">IF(O67=0,0,O67/$F67)</f>
        <v>0</v>
      </c>
      <c r="P68" s="127">
        <f t="shared" si="291"/>
        <v>0</v>
      </c>
      <c r="Q68" s="29">
        <f t="shared" si="291"/>
        <v>1</v>
      </c>
      <c r="R68" s="29">
        <f t="shared" si="291"/>
        <v>0</v>
      </c>
    </row>
    <row r="69" spans="1:20" ht="12" customHeight="1" x14ac:dyDescent="0.2">
      <c r="A69" s="157"/>
      <c r="B69" s="296" t="s">
        <v>16</v>
      </c>
      <c r="C69" s="142"/>
      <c r="D69" s="297" t="s">
        <v>15</v>
      </c>
      <c r="E69" s="143"/>
      <c r="F69" s="141">
        <f t="shared" si="7"/>
        <v>681</v>
      </c>
      <c r="G69" s="141">
        <f t="shared" ref="G69:R69" si="292">SUM(G71,G73,G75,G77,G79,G81,G83,G85,G87,G89,G91,G93,G95,G97,G99)</f>
        <v>84</v>
      </c>
      <c r="H69" s="141">
        <f t="shared" si="292"/>
        <v>9</v>
      </c>
      <c r="I69" s="141">
        <f t="shared" si="292"/>
        <v>29</v>
      </c>
      <c r="J69" s="141">
        <f t="shared" si="292"/>
        <v>72</v>
      </c>
      <c r="K69" s="141">
        <f t="shared" si="292"/>
        <v>414</v>
      </c>
      <c r="L69" s="141">
        <f t="shared" si="292"/>
        <v>73</v>
      </c>
      <c r="M69" s="141">
        <f t="shared" si="292"/>
        <v>10</v>
      </c>
      <c r="N69" s="141">
        <f t="shared" si="292"/>
        <v>5</v>
      </c>
      <c r="O69" s="141">
        <f t="shared" si="292"/>
        <v>20</v>
      </c>
      <c r="P69" s="144">
        <f t="shared" si="292"/>
        <v>9</v>
      </c>
      <c r="Q69" s="141">
        <f t="shared" si="292"/>
        <v>562</v>
      </c>
      <c r="R69" s="141">
        <f t="shared" si="292"/>
        <v>75</v>
      </c>
      <c r="S69" s="46">
        <f t="shared" ref="S69" si="293">SUM(G69:J69)</f>
        <v>194</v>
      </c>
      <c r="T69" s="46">
        <f t="shared" ref="T69" si="294">SUM(M69:P69)</f>
        <v>44</v>
      </c>
    </row>
    <row r="70" spans="1:20" ht="12" customHeight="1" x14ac:dyDescent="0.2">
      <c r="A70" s="157"/>
      <c r="B70" s="157"/>
      <c r="C70" s="32"/>
      <c r="D70" s="232"/>
      <c r="E70" s="31"/>
      <c r="F70" s="36">
        <f t="shared" si="7"/>
        <v>1</v>
      </c>
      <c r="G70" s="29">
        <f t="shared" ref="G70:R70" si="295">IF(G69=0,0,G69/$F69)</f>
        <v>0.12334801762114538</v>
      </c>
      <c r="H70" s="29">
        <f t="shared" si="295"/>
        <v>1.3215859030837005E-2</v>
      </c>
      <c r="I70" s="29">
        <f t="shared" si="295"/>
        <v>4.2584434654919234E-2</v>
      </c>
      <c r="J70" s="29">
        <f t="shared" si="295"/>
        <v>0.10572687224669604</v>
      </c>
      <c r="K70" s="29">
        <f t="shared" si="295"/>
        <v>0.60792951541850215</v>
      </c>
      <c r="L70" s="29">
        <f t="shared" si="295"/>
        <v>0.10719530102790015</v>
      </c>
      <c r="M70" s="29">
        <f t="shared" si="295"/>
        <v>1.4684287812041116E-2</v>
      </c>
      <c r="N70" s="29">
        <f t="shared" si="295"/>
        <v>7.3421439060205578E-3</v>
      </c>
      <c r="O70" s="29">
        <f t="shared" si="295"/>
        <v>2.9368575624082231E-2</v>
      </c>
      <c r="P70" s="127">
        <f t="shared" si="295"/>
        <v>1.3215859030837005E-2</v>
      </c>
      <c r="Q70" s="29">
        <f t="shared" si="295"/>
        <v>0.82525697503671069</v>
      </c>
      <c r="R70" s="29">
        <f t="shared" si="295"/>
        <v>0.11013215859030837</v>
      </c>
    </row>
    <row r="71" spans="1:20" ht="12" customHeight="1" x14ac:dyDescent="0.2">
      <c r="A71" s="157"/>
      <c r="B71" s="157"/>
      <c r="C71" s="142"/>
      <c r="D71" s="297" t="s">
        <v>256</v>
      </c>
      <c r="E71" s="143"/>
      <c r="F71" s="141">
        <f t="shared" si="7"/>
        <v>6</v>
      </c>
      <c r="G71" s="141">
        <v>1</v>
      </c>
      <c r="H71" s="141">
        <v>0</v>
      </c>
      <c r="I71" s="141">
        <v>0</v>
      </c>
      <c r="J71" s="141">
        <v>0</v>
      </c>
      <c r="K71" s="141">
        <v>5</v>
      </c>
      <c r="L71" s="141">
        <v>0</v>
      </c>
      <c r="M71" s="141">
        <v>0</v>
      </c>
      <c r="N71" s="141">
        <v>0</v>
      </c>
      <c r="O71" s="141">
        <v>0</v>
      </c>
      <c r="P71" s="144">
        <v>0</v>
      </c>
      <c r="Q71" s="141">
        <v>6</v>
      </c>
      <c r="R71" s="141">
        <v>0</v>
      </c>
      <c r="S71" s="46">
        <f t="shared" ref="S71" si="296">SUM(G71:J71)</f>
        <v>1</v>
      </c>
      <c r="T71" s="46">
        <f t="shared" ref="T71" si="297">SUM(M71:P71)</f>
        <v>0</v>
      </c>
    </row>
    <row r="72" spans="1:20" ht="12" customHeight="1" x14ac:dyDescent="0.2">
      <c r="A72" s="157"/>
      <c r="B72" s="157"/>
      <c r="C72" s="32"/>
      <c r="D72" s="232"/>
      <c r="E72" s="31"/>
      <c r="F72" s="36">
        <f t="shared" si="7"/>
        <v>1</v>
      </c>
      <c r="G72" s="29">
        <f t="shared" ref="G72" si="298">IF(G71=0,0,G71/$F71)</f>
        <v>0.16666666666666666</v>
      </c>
      <c r="H72" s="29">
        <f t="shared" ref="H72" si="299">IF(H71=0,0,H71/$F71)</f>
        <v>0</v>
      </c>
      <c r="I72" s="29">
        <f t="shared" ref="I72" si="300">IF(I71=0,0,I71/$F71)</f>
        <v>0</v>
      </c>
      <c r="J72" s="29">
        <f t="shared" ref="J72" si="301">IF(J71=0,0,J71/$F71)</f>
        <v>0</v>
      </c>
      <c r="K72" s="29">
        <f t="shared" ref="K72:L72" si="302">IF(K71=0,0,K71/$F71)</f>
        <v>0.83333333333333337</v>
      </c>
      <c r="L72" s="29">
        <f t="shared" si="302"/>
        <v>0</v>
      </c>
      <c r="M72" s="29">
        <f t="shared" ref="M72" si="303">IF(M71=0,0,M71/$F71)</f>
        <v>0</v>
      </c>
      <c r="N72" s="29">
        <f t="shared" ref="N72" si="304">IF(N71=0,0,N71/$F71)</f>
        <v>0</v>
      </c>
      <c r="O72" s="29">
        <f t="shared" ref="O72:R72" si="305">IF(O71=0,0,O71/$F71)</f>
        <v>0</v>
      </c>
      <c r="P72" s="127">
        <f t="shared" si="305"/>
        <v>0</v>
      </c>
      <c r="Q72" s="29">
        <f t="shared" si="305"/>
        <v>1</v>
      </c>
      <c r="R72" s="29">
        <f t="shared" si="305"/>
        <v>0</v>
      </c>
    </row>
    <row r="73" spans="1:20" ht="12" customHeight="1" x14ac:dyDescent="0.2">
      <c r="A73" s="157"/>
      <c r="B73" s="157"/>
      <c r="C73" s="142"/>
      <c r="D73" s="297" t="s">
        <v>255</v>
      </c>
      <c r="E73" s="143"/>
      <c r="F73" s="141">
        <f t="shared" si="7"/>
        <v>77</v>
      </c>
      <c r="G73" s="141">
        <v>9</v>
      </c>
      <c r="H73" s="141">
        <v>0</v>
      </c>
      <c r="I73" s="141">
        <v>6</v>
      </c>
      <c r="J73" s="141">
        <v>5</v>
      </c>
      <c r="K73" s="141">
        <v>50</v>
      </c>
      <c r="L73" s="141">
        <v>7</v>
      </c>
      <c r="M73" s="141">
        <v>0</v>
      </c>
      <c r="N73" s="141">
        <v>0</v>
      </c>
      <c r="O73" s="141">
        <v>0</v>
      </c>
      <c r="P73" s="144">
        <v>0</v>
      </c>
      <c r="Q73" s="141">
        <v>71</v>
      </c>
      <c r="R73" s="141">
        <v>6</v>
      </c>
      <c r="S73" s="46">
        <f t="shared" ref="S73" si="306">SUM(G73:J73)</f>
        <v>20</v>
      </c>
      <c r="T73" s="46">
        <f t="shared" ref="T73" si="307">SUM(M73:P73)</f>
        <v>0</v>
      </c>
    </row>
    <row r="74" spans="1:20" ht="12" customHeight="1" x14ac:dyDescent="0.2">
      <c r="A74" s="157"/>
      <c r="B74" s="157"/>
      <c r="C74" s="32"/>
      <c r="D74" s="232"/>
      <c r="E74" s="31"/>
      <c r="F74" s="36">
        <f t="shared" si="7"/>
        <v>1</v>
      </c>
      <c r="G74" s="29">
        <f t="shared" ref="G74" si="308">IF(G73=0,0,G73/$F73)</f>
        <v>0.11688311688311688</v>
      </c>
      <c r="H74" s="29">
        <f t="shared" ref="H74" si="309">IF(H73=0,0,H73/$F73)</f>
        <v>0</v>
      </c>
      <c r="I74" s="29">
        <f t="shared" ref="I74" si="310">IF(I73=0,0,I73/$F73)</f>
        <v>7.792207792207792E-2</v>
      </c>
      <c r="J74" s="29">
        <f t="shared" ref="J74" si="311">IF(J73=0,0,J73/$F73)</f>
        <v>6.4935064935064929E-2</v>
      </c>
      <c r="K74" s="29">
        <f t="shared" ref="K74:L74" si="312">IF(K73=0,0,K73/$F73)</f>
        <v>0.64935064935064934</v>
      </c>
      <c r="L74" s="29">
        <f t="shared" si="312"/>
        <v>9.0909090909090912E-2</v>
      </c>
      <c r="M74" s="29">
        <f t="shared" ref="M74" si="313">IF(M73=0,0,M73/$F73)</f>
        <v>0</v>
      </c>
      <c r="N74" s="29">
        <f t="shared" ref="N74" si="314">IF(N73=0,0,N73/$F73)</f>
        <v>0</v>
      </c>
      <c r="O74" s="29">
        <f t="shared" ref="O74:R74" si="315">IF(O73=0,0,O73/$F73)</f>
        <v>0</v>
      </c>
      <c r="P74" s="127">
        <f t="shared" si="315"/>
        <v>0</v>
      </c>
      <c r="Q74" s="29">
        <f t="shared" si="315"/>
        <v>0.92207792207792205</v>
      </c>
      <c r="R74" s="29">
        <f t="shared" si="315"/>
        <v>7.792207792207792E-2</v>
      </c>
    </row>
    <row r="75" spans="1:20" ht="12" customHeight="1" x14ac:dyDescent="0.2">
      <c r="A75" s="157"/>
      <c r="B75" s="157"/>
      <c r="C75" s="142"/>
      <c r="D75" s="297" t="s">
        <v>12</v>
      </c>
      <c r="E75" s="143"/>
      <c r="F75" s="141">
        <f t="shared" ref="F75:F100" si="316">SUM(G75:R75)/2</f>
        <v>13</v>
      </c>
      <c r="G75" s="141">
        <v>3</v>
      </c>
      <c r="H75" s="141">
        <v>0</v>
      </c>
      <c r="I75" s="141">
        <v>0</v>
      </c>
      <c r="J75" s="141">
        <v>0</v>
      </c>
      <c r="K75" s="141">
        <v>10</v>
      </c>
      <c r="L75" s="141">
        <v>0</v>
      </c>
      <c r="M75" s="141">
        <v>0</v>
      </c>
      <c r="N75" s="141">
        <v>0</v>
      </c>
      <c r="O75" s="141">
        <v>0</v>
      </c>
      <c r="P75" s="144">
        <v>0</v>
      </c>
      <c r="Q75" s="141">
        <v>12</v>
      </c>
      <c r="R75" s="141">
        <v>1</v>
      </c>
      <c r="S75" s="46">
        <f t="shared" ref="S75" si="317">SUM(G75:J75)</f>
        <v>3</v>
      </c>
      <c r="T75" s="46">
        <f t="shared" ref="T75" si="318">SUM(M75:P75)</f>
        <v>0</v>
      </c>
    </row>
    <row r="76" spans="1:20" ht="12" customHeight="1" x14ac:dyDescent="0.2">
      <c r="A76" s="157"/>
      <c r="B76" s="157"/>
      <c r="C76" s="32"/>
      <c r="D76" s="232"/>
      <c r="E76" s="31"/>
      <c r="F76" s="36">
        <f t="shared" si="316"/>
        <v>1</v>
      </c>
      <c r="G76" s="29">
        <f t="shared" ref="G76" si="319">IF(G75=0,0,G75/$F75)</f>
        <v>0.23076923076923078</v>
      </c>
      <c r="H76" s="29">
        <f t="shared" ref="H76" si="320">IF(H75=0,0,H75/$F75)</f>
        <v>0</v>
      </c>
      <c r="I76" s="29">
        <f t="shared" ref="I76" si="321">IF(I75=0,0,I75/$F75)</f>
        <v>0</v>
      </c>
      <c r="J76" s="29">
        <f t="shared" ref="J76" si="322">IF(J75=0,0,J75/$F75)</f>
        <v>0</v>
      </c>
      <c r="K76" s="29">
        <f t="shared" ref="K76:L76" si="323">IF(K75=0,0,K75/$F75)</f>
        <v>0.76923076923076927</v>
      </c>
      <c r="L76" s="29">
        <f t="shared" si="323"/>
        <v>0</v>
      </c>
      <c r="M76" s="29">
        <f t="shared" ref="M76" si="324">IF(M75=0,0,M75/$F75)</f>
        <v>0</v>
      </c>
      <c r="N76" s="29">
        <f t="shared" ref="N76" si="325">IF(N75=0,0,N75/$F75)</f>
        <v>0</v>
      </c>
      <c r="O76" s="29">
        <f t="shared" ref="O76:R76" si="326">IF(O75=0,0,O75/$F75)</f>
        <v>0</v>
      </c>
      <c r="P76" s="127">
        <f t="shared" si="326"/>
        <v>0</v>
      </c>
      <c r="Q76" s="29">
        <f t="shared" si="326"/>
        <v>0.92307692307692313</v>
      </c>
      <c r="R76" s="29">
        <f t="shared" si="326"/>
        <v>7.6923076923076927E-2</v>
      </c>
    </row>
    <row r="77" spans="1:20" ht="12" customHeight="1" x14ac:dyDescent="0.2">
      <c r="A77" s="157"/>
      <c r="B77" s="157"/>
      <c r="C77" s="142"/>
      <c r="D77" s="297" t="s">
        <v>254</v>
      </c>
      <c r="E77" s="143"/>
      <c r="F77" s="141">
        <f t="shared" si="316"/>
        <v>15</v>
      </c>
      <c r="G77" s="141">
        <v>2</v>
      </c>
      <c r="H77" s="141">
        <v>0</v>
      </c>
      <c r="I77" s="141">
        <v>0</v>
      </c>
      <c r="J77" s="141">
        <v>3</v>
      </c>
      <c r="K77" s="141">
        <v>10</v>
      </c>
      <c r="L77" s="141">
        <v>0</v>
      </c>
      <c r="M77" s="141">
        <v>0</v>
      </c>
      <c r="N77" s="141">
        <v>0</v>
      </c>
      <c r="O77" s="141">
        <v>1</v>
      </c>
      <c r="P77" s="144">
        <v>0</v>
      </c>
      <c r="Q77" s="141">
        <v>14</v>
      </c>
      <c r="R77" s="141">
        <v>0</v>
      </c>
      <c r="S77" s="46">
        <f t="shared" ref="S77" si="327">SUM(G77:J77)</f>
        <v>5</v>
      </c>
      <c r="T77" s="46">
        <f t="shared" ref="T77" si="328">SUM(M77:P77)</f>
        <v>1</v>
      </c>
    </row>
    <row r="78" spans="1:20" ht="12" customHeight="1" x14ac:dyDescent="0.2">
      <c r="A78" s="157"/>
      <c r="B78" s="157"/>
      <c r="C78" s="32"/>
      <c r="D78" s="232"/>
      <c r="E78" s="31"/>
      <c r="F78" s="36">
        <f t="shared" si="316"/>
        <v>1</v>
      </c>
      <c r="G78" s="29">
        <f t="shared" ref="G78" si="329">IF(G77=0,0,G77/$F77)</f>
        <v>0.13333333333333333</v>
      </c>
      <c r="H78" s="29">
        <f t="shared" ref="H78" si="330">IF(H77=0,0,H77/$F77)</f>
        <v>0</v>
      </c>
      <c r="I78" s="29">
        <f t="shared" ref="I78" si="331">IF(I77=0,0,I77/$F77)</f>
        <v>0</v>
      </c>
      <c r="J78" s="29">
        <f t="shared" ref="J78" si="332">IF(J77=0,0,J77/$F77)</f>
        <v>0.2</v>
      </c>
      <c r="K78" s="29">
        <f t="shared" ref="K78:L78" si="333">IF(K77=0,0,K77/$F77)</f>
        <v>0.66666666666666663</v>
      </c>
      <c r="L78" s="29">
        <f t="shared" si="333"/>
        <v>0</v>
      </c>
      <c r="M78" s="29">
        <f t="shared" ref="M78" si="334">IF(M77=0,0,M77/$F77)</f>
        <v>0</v>
      </c>
      <c r="N78" s="29">
        <f t="shared" ref="N78" si="335">IF(N77=0,0,N77/$F77)</f>
        <v>0</v>
      </c>
      <c r="O78" s="29">
        <f t="shared" ref="O78:R78" si="336">IF(O77=0,0,O77/$F77)</f>
        <v>6.6666666666666666E-2</v>
      </c>
      <c r="P78" s="127">
        <f t="shared" si="336"/>
        <v>0</v>
      </c>
      <c r="Q78" s="29">
        <f t="shared" si="336"/>
        <v>0.93333333333333335</v>
      </c>
      <c r="R78" s="29">
        <f t="shared" si="336"/>
        <v>0</v>
      </c>
    </row>
    <row r="79" spans="1:20" ht="12" customHeight="1" x14ac:dyDescent="0.2">
      <c r="A79" s="157"/>
      <c r="B79" s="157"/>
      <c r="C79" s="142"/>
      <c r="D79" s="297" t="s">
        <v>253</v>
      </c>
      <c r="E79" s="143"/>
      <c r="F79" s="141">
        <f t="shared" si="316"/>
        <v>38</v>
      </c>
      <c r="G79" s="141">
        <v>5</v>
      </c>
      <c r="H79" s="141">
        <v>0</v>
      </c>
      <c r="I79" s="141">
        <v>3</v>
      </c>
      <c r="J79" s="141">
        <v>2</v>
      </c>
      <c r="K79" s="141">
        <v>23</v>
      </c>
      <c r="L79" s="141">
        <v>5</v>
      </c>
      <c r="M79" s="141">
        <v>0</v>
      </c>
      <c r="N79" s="141">
        <v>0</v>
      </c>
      <c r="O79" s="141">
        <v>1</v>
      </c>
      <c r="P79" s="144">
        <v>0</v>
      </c>
      <c r="Q79" s="141">
        <v>31</v>
      </c>
      <c r="R79" s="141">
        <v>6</v>
      </c>
      <c r="S79" s="46">
        <f t="shared" ref="S79" si="337">SUM(G79:J79)</f>
        <v>10</v>
      </c>
      <c r="T79" s="46">
        <f t="shared" ref="T79" si="338">SUM(M79:P79)</f>
        <v>1</v>
      </c>
    </row>
    <row r="80" spans="1:20" ht="12" customHeight="1" x14ac:dyDescent="0.2">
      <c r="A80" s="157"/>
      <c r="B80" s="157"/>
      <c r="C80" s="32"/>
      <c r="D80" s="232"/>
      <c r="E80" s="31"/>
      <c r="F80" s="36">
        <f t="shared" si="316"/>
        <v>1</v>
      </c>
      <c r="G80" s="29">
        <f t="shared" ref="G80" si="339">IF(G79=0,0,G79/$F79)</f>
        <v>0.13157894736842105</v>
      </c>
      <c r="H80" s="29">
        <f t="shared" ref="H80" si="340">IF(H79=0,0,H79/$F79)</f>
        <v>0</v>
      </c>
      <c r="I80" s="29">
        <f t="shared" ref="I80" si="341">IF(I79=0,0,I79/$F79)</f>
        <v>7.8947368421052627E-2</v>
      </c>
      <c r="J80" s="29">
        <f t="shared" ref="J80" si="342">IF(J79=0,0,J79/$F79)</f>
        <v>5.2631578947368418E-2</v>
      </c>
      <c r="K80" s="29">
        <f t="shared" ref="K80:L80" si="343">IF(K79=0,0,K79/$F79)</f>
        <v>0.60526315789473684</v>
      </c>
      <c r="L80" s="29">
        <f t="shared" si="343"/>
        <v>0.13157894736842105</v>
      </c>
      <c r="M80" s="29">
        <f t="shared" ref="M80" si="344">IF(M79=0,0,M79/$F79)</f>
        <v>0</v>
      </c>
      <c r="N80" s="29">
        <f t="shared" ref="N80" si="345">IF(N79=0,0,N79/$F79)</f>
        <v>0</v>
      </c>
      <c r="O80" s="29">
        <f t="shared" ref="O80:R80" si="346">IF(O79=0,0,O79/$F79)</f>
        <v>2.6315789473684209E-2</v>
      </c>
      <c r="P80" s="127">
        <f t="shared" si="346"/>
        <v>0</v>
      </c>
      <c r="Q80" s="29">
        <f t="shared" si="346"/>
        <v>0.81578947368421051</v>
      </c>
      <c r="R80" s="29">
        <f t="shared" si="346"/>
        <v>0.15789473684210525</v>
      </c>
    </row>
    <row r="81" spans="1:20" ht="12" customHeight="1" x14ac:dyDescent="0.2">
      <c r="A81" s="157"/>
      <c r="B81" s="157"/>
      <c r="C81" s="142"/>
      <c r="D81" s="297" t="s">
        <v>9</v>
      </c>
      <c r="E81" s="143"/>
      <c r="F81" s="141">
        <f t="shared" si="316"/>
        <v>154</v>
      </c>
      <c r="G81" s="141">
        <v>25</v>
      </c>
      <c r="H81" s="141">
        <v>1</v>
      </c>
      <c r="I81" s="141">
        <v>3</v>
      </c>
      <c r="J81" s="141">
        <v>14</v>
      </c>
      <c r="K81" s="141">
        <v>82</v>
      </c>
      <c r="L81" s="141">
        <v>29</v>
      </c>
      <c r="M81" s="141">
        <v>0</v>
      </c>
      <c r="N81" s="141">
        <v>0</v>
      </c>
      <c r="O81" s="141">
        <v>0</v>
      </c>
      <c r="P81" s="144">
        <v>1</v>
      </c>
      <c r="Q81" s="141">
        <v>124</v>
      </c>
      <c r="R81" s="141">
        <v>29</v>
      </c>
      <c r="S81" s="46">
        <f t="shared" ref="S81" si="347">SUM(G81:J81)</f>
        <v>43</v>
      </c>
      <c r="T81" s="46">
        <f t="shared" ref="T81" si="348">SUM(M81:P81)</f>
        <v>1</v>
      </c>
    </row>
    <row r="82" spans="1:20" ht="12" customHeight="1" x14ac:dyDescent="0.2">
      <c r="A82" s="157"/>
      <c r="B82" s="157"/>
      <c r="C82" s="32"/>
      <c r="D82" s="232"/>
      <c r="E82" s="31"/>
      <c r="F82" s="36">
        <f t="shared" si="316"/>
        <v>1</v>
      </c>
      <c r="G82" s="29">
        <f t="shared" ref="G82" si="349">IF(G81=0,0,G81/$F81)</f>
        <v>0.16233766233766234</v>
      </c>
      <c r="H82" s="29">
        <f t="shared" ref="H82" si="350">IF(H81=0,0,H81/$F81)</f>
        <v>6.4935064935064939E-3</v>
      </c>
      <c r="I82" s="29">
        <f t="shared" ref="I82" si="351">IF(I81=0,0,I81/$F81)</f>
        <v>1.948051948051948E-2</v>
      </c>
      <c r="J82" s="29">
        <f t="shared" ref="J82" si="352">IF(J81=0,0,J81/$F81)</f>
        <v>9.0909090909090912E-2</v>
      </c>
      <c r="K82" s="29">
        <f t="shared" ref="K82:L82" si="353">IF(K81=0,0,K81/$F81)</f>
        <v>0.53246753246753242</v>
      </c>
      <c r="L82" s="29">
        <f t="shared" si="353"/>
        <v>0.18831168831168832</v>
      </c>
      <c r="M82" s="29">
        <f t="shared" ref="M82" si="354">IF(M81=0,0,M81/$F81)</f>
        <v>0</v>
      </c>
      <c r="N82" s="29">
        <f t="shared" ref="N82" si="355">IF(N81=0,0,N81/$F81)</f>
        <v>0</v>
      </c>
      <c r="O82" s="29">
        <f t="shared" ref="O82:R82" si="356">IF(O81=0,0,O81/$F81)</f>
        <v>0</v>
      </c>
      <c r="P82" s="127">
        <f t="shared" si="356"/>
        <v>6.4935064935064939E-3</v>
      </c>
      <c r="Q82" s="29">
        <f t="shared" si="356"/>
        <v>0.80519480519480524</v>
      </c>
      <c r="R82" s="29">
        <f t="shared" si="356"/>
        <v>0.18831168831168832</v>
      </c>
    </row>
    <row r="83" spans="1:20" ht="12" customHeight="1" x14ac:dyDescent="0.2">
      <c r="A83" s="157"/>
      <c r="B83" s="157"/>
      <c r="C83" s="142"/>
      <c r="D83" s="297" t="s">
        <v>8</v>
      </c>
      <c r="E83" s="143"/>
      <c r="F83" s="141">
        <f t="shared" si="316"/>
        <v>22</v>
      </c>
      <c r="G83" s="141">
        <v>0</v>
      </c>
      <c r="H83" s="141">
        <v>1</v>
      </c>
      <c r="I83" s="141">
        <v>0</v>
      </c>
      <c r="J83" s="141">
        <v>7</v>
      </c>
      <c r="K83" s="141">
        <v>12</v>
      </c>
      <c r="L83" s="141">
        <v>2</v>
      </c>
      <c r="M83" s="141">
        <v>0</v>
      </c>
      <c r="N83" s="141">
        <v>1</v>
      </c>
      <c r="O83" s="141">
        <v>3</v>
      </c>
      <c r="P83" s="144">
        <v>2</v>
      </c>
      <c r="Q83" s="141">
        <v>14</v>
      </c>
      <c r="R83" s="141">
        <v>2</v>
      </c>
      <c r="S83" s="46">
        <f t="shared" ref="S83" si="357">SUM(G83:J83)</f>
        <v>8</v>
      </c>
      <c r="T83" s="46">
        <f t="shared" ref="T83" si="358">SUM(M83:P83)</f>
        <v>6</v>
      </c>
    </row>
    <row r="84" spans="1:20" ht="12" customHeight="1" x14ac:dyDescent="0.2">
      <c r="A84" s="157"/>
      <c r="B84" s="157"/>
      <c r="C84" s="32"/>
      <c r="D84" s="232"/>
      <c r="E84" s="31"/>
      <c r="F84" s="36">
        <f t="shared" si="316"/>
        <v>0.99999999999999978</v>
      </c>
      <c r="G84" s="29">
        <f t="shared" ref="G84" si="359">IF(G83=0,0,G83/$F83)</f>
        <v>0</v>
      </c>
      <c r="H84" s="29">
        <f t="shared" ref="H84" si="360">IF(H83=0,0,H83/$F83)</f>
        <v>4.5454545454545456E-2</v>
      </c>
      <c r="I84" s="29">
        <f t="shared" ref="I84" si="361">IF(I83=0,0,I83/$F83)</f>
        <v>0</v>
      </c>
      <c r="J84" s="29">
        <f t="shared" ref="J84" si="362">IF(J83=0,0,J83/$F83)</f>
        <v>0.31818181818181818</v>
      </c>
      <c r="K84" s="29">
        <f t="shared" ref="K84:L84" si="363">IF(K83=0,0,K83/$F83)</f>
        <v>0.54545454545454541</v>
      </c>
      <c r="L84" s="29">
        <f t="shared" si="363"/>
        <v>9.0909090909090912E-2</v>
      </c>
      <c r="M84" s="29">
        <f t="shared" ref="M84" si="364">IF(M83=0,0,M83/$F83)</f>
        <v>0</v>
      </c>
      <c r="N84" s="29">
        <f t="shared" ref="N84" si="365">IF(N83=0,0,N83/$F83)</f>
        <v>4.5454545454545456E-2</v>
      </c>
      <c r="O84" s="29">
        <f t="shared" ref="O84:R84" si="366">IF(O83=0,0,O83/$F83)</f>
        <v>0.13636363636363635</v>
      </c>
      <c r="P84" s="127">
        <f t="shared" si="366"/>
        <v>9.0909090909090912E-2</v>
      </c>
      <c r="Q84" s="29">
        <f t="shared" si="366"/>
        <v>0.63636363636363635</v>
      </c>
      <c r="R84" s="29">
        <f t="shared" si="366"/>
        <v>9.0909090909090912E-2</v>
      </c>
    </row>
    <row r="85" spans="1:20" ht="12" customHeight="1" x14ac:dyDescent="0.2">
      <c r="A85" s="157"/>
      <c r="B85" s="157"/>
      <c r="C85" s="142"/>
      <c r="D85" s="297" t="s">
        <v>252</v>
      </c>
      <c r="E85" s="143"/>
      <c r="F85" s="141">
        <f t="shared" si="316"/>
        <v>10</v>
      </c>
      <c r="G85" s="141">
        <v>0</v>
      </c>
      <c r="H85" s="141">
        <v>0</v>
      </c>
      <c r="I85" s="141">
        <v>0</v>
      </c>
      <c r="J85" s="141">
        <v>2</v>
      </c>
      <c r="K85" s="141">
        <v>8</v>
      </c>
      <c r="L85" s="141">
        <v>0</v>
      </c>
      <c r="M85" s="141">
        <v>0</v>
      </c>
      <c r="N85" s="141">
        <v>1</v>
      </c>
      <c r="O85" s="141">
        <v>0</v>
      </c>
      <c r="P85" s="144">
        <v>0</v>
      </c>
      <c r="Q85" s="141">
        <v>9</v>
      </c>
      <c r="R85" s="141">
        <v>0</v>
      </c>
      <c r="S85" s="46">
        <f t="shared" ref="S85" si="367">SUM(G85:J85)</f>
        <v>2</v>
      </c>
      <c r="T85" s="46">
        <f t="shared" ref="T85" si="368">SUM(M85:P85)</f>
        <v>1</v>
      </c>
    </row>
    <row r="86" spans="1:20" ht="12" customHeight="1" x14ac:dyDescent="0.2">
      <c r="A86" s="157"/>
      <c r="B86" s="157"/>
      <c r="C86" s="32"/>
      <c r="D86" s="232"/>
      <c r="E86" s="31"/>
      <c r="F86" s="36">
        <f t="shared" si="316"/>
        <v>1</v>
      </c>
      <c r="G86" s="29">
        <f t="shared" ref="G86" si="369">IF(G85=0,0,G85/$F85)</f>
        <v>0</v>
      </c>
      <c r="H86" s="29">
        <f t="shared" ref="H86" si="370">IF(H85=0,0,H85/$F85)</f>
        <v>0</v>
      </c>
      <c r="I86" s="29">
        <f t="shared" ref="I86" si="371">IF(I85=0,0,I85/$F85)</f>
        <v>0</v>
      </c>
      <c r="J86" s="29">
        <f t="shared" ref="J86" si="372">IF(J85=0,0,J85/$F85)</f>
        <v>0.2</v>
      </c>
      <c r="K86" s="29">
        <f t="shared" ref="K86:L86" si="373">IF(K85=0,0,K85/$F85)</f>
        <v>0.8</v>
      </c>
      <c r="L86" s="29">
        <f t="shared" si="373"/>
        <v>0</v>
      </c>
      <c r="M86" s="29">
        <f t="shared" ref="M86" si="374">IF(M85=0,0,M85/$F85)</f>
        <v>0</v>
      </c>
      <c r="N86" s="29">
        <f t="shared" ref="N86" si="375">IF(N85=0,0,N85/$F85)</f>
        <v>0.1</v>
      </c>
      <c r="O86" s="29">
        <f t="shared" ref="O86:R86" si="376">IF(O85=0,0,O85/$F85)</f>
        <v>0</v>
      </c>
      <c r="P86" s="127">
        <f t="shared" si="376"/>
        <v>0</v>
      </c>
      <c r="Q86" s="29">
        <f t="shared" si="376"/>
        <v>0.9</v>
      </c>
      <c r="R86" s="29">
        <f t="shared" si="376"/>
        <v>0</v>
      </c>
    </row>
    <row r="87" spans="1:20" ht="13.5" customHeight="1" x14ac:dyDescent="0.2">
      <c r="A87" s="157"/>
      <c r="B87" s="157"/>
      <c r="C87" s="142"/>
      <c r="D87" s="298" t="s">
        <v>251</v>
      </c>
      <c r="E87" s="143"/>
      <c r="F87" s="141">
        <f t="shared" si="316"/>
        <v>17</v>
      </c>
      <c r="G87" s="141">
        <v>0</v>
      </c>
      <c r="H87" s="141">
        <v>1</v>
      </c>
      <c r="I87" s="141">
        <v>1</v>
      </c>
      <c r="J87" s="141">
        <v>2</v>
      </c>
      <c r="K87" s="141">
        <v>13</v>
      </c>
      <c r="L87" s="141">
        <v>0</v>
      </c>
      <c r="M87" s="141">
        <v>0</v>
      </c>
      <c r="N87" s="141">
        <v>0</v>
      </c>
      <c r="O87" s="141">
        <v>0</v>
      </c>
      <c r="P87" s="144">
        <v>0</v>
      </c>
      <c r="Q87" s="141">
        <v>17</v>
      </c>
      <c r="R87" s="141">
        <v>0</v>
      </c>
      <c r="S87" s="46">
        <f t="shared" ref="S87" si="377">SUM(G87:J87)</f>
        <v>4</v>
      </c>
      <c r="T87" s="46">
        <f t="shared" ref="T87" si="378">SUM(M87:P87)</f>
        <v>0</v>
      </c>
    </row>
    <row r="88" spans="1:20" ht="13.5" customHeight="1" x14ac:dyDescent="0.2">
      <c r="A88" s="157"/>
      <c r="B88" s="157"/>
      <c r="C88" s="32"/>
      <c r="D88" s="232"/>
      <c r="E88" s="31"/>
      <c r="F88" s="36">
        <f t="shared" si="316"/>
        <v>1</v>
      </c>
      <c r="G88" s="29">
        <f t="shared" ref="G88" si="379">IF(G87=0,0,G87/$F87)</f>
        <v>0</v>
      </c>
      <c r="H88" s="29">
        <f t="shared" ref="H88" si="380">IF(H87=0,0,H87/$F87)</f>
        <v>5.8823529411764705E-2</v>
      </c>
      <c r="I88" s="29">
        <f t="shared" ref="I88" si="381">IF(I87=0,0,I87/$F87)</f>
        <v>5.8823529411764705E-2</v>
      </c>
      <c r="J88" s="29">
        <f t="shared" ref="J88" si="382">IF(J87=0,0,J87/$F87)</f>
        <v>0.11764705882352941</v>
      </c>
      <c r="K88" s="29">
        <f t="shared" ref="K88:L88" si="383">IF(K87=0,0,K87/$F87)</f>
        <v>0.76470588235294112</v>
      </c>
      <c r="L88" s="29">
        <f t="shared" si="383"/>
        <v>0</v>
      </c>
      <c r="M88" s="29">
        <f t="shared" ref="M88" si="384">IF(M87=0,0,M87/$F87)</f>
        <v>0</v>
      </c>
      <c r="N88" s="29">
        <f t="shared" ref="N88" si="385">IF(N87=0,0,N87/$F87)</f>
        <v>0</v>
      </c>
      <c r="O88" s="29">
        <f t="shared" ref="O88:R88" si="386">IF(O87=0,0,O87/$F87)</f>
        <v>0</v>
      </c>
      <c r="P88" s="127">
        <f t="shared" si="386"/>
        <v>0</v>
      </c>
      <c r="Q88" s="29">
        <f t="shared" si="386"/>
        <v>1</v>
      </c>
      <c r="R88" s="29">
        <f t="shared" si="386"/>
        <v>0</v>
      </c>
    </row>
    <row r="89" spans="1:20" ht="12" customHeight="1" x14ac:dyDescent="0.2">
      <c r="A89" s="157"/>
      <c r="B89" s="157"/>
      <c r="C89" s="142"/>
      <c r="D89" s="297" t="s">
        <v>250</v>
      </c>
      <c r="E89" s="143"/>
      <c r="F89" s="141">
        <f t="shared" si="316"/>
        <v>41</v>
      </c>
      <c r="G89" s="141">
        <v>2</v>
      </c>
      <c r="H89" s="141">
        <v>0</v>
      </c>
      <c r="I89" s="141">
        <v>1</v>
      </c>
      <c r="J89" s="141">
        <v>4</v>
      </c>
      <c r="K89" s="141">
        <v>25</v>
      </c>
      <c r="L89" s="141">
        <v>9</v>
      </c>
      <c r="M89" s="141">
        <v>0</v>
      </c>
      <c r="N89" s="141">
        <v>0</v>
      </c>
      <c r="O89" s="141">
        <v>1</v>
      </c>
      <c r="P89" s="144">
        <v>0</v>
      </c>
      <c r="Q89" s="141">
        <v>33</v>
      </c>
      <c r="R89" s="141">
        <v>7</v>
      </c>
      <c r="S89" s="46">
        <f t="shared" ref="S89" si="387">SUM(G89:J89)</f>
        <v>7</v>
      </c>
      <c r="T89" s="46">
        <f t="shared" ref="T89" si="388">SUM(M89:P89)</f>
        <v>1</v>
      </c>
    </row>
    <row r="90" spans="1:20" ht="12" customHeight="1" x14ac:dyDescent="0.2">
      <c r="A90" s="157"/>
      <c r="B90" s="157"/>
      <c r="C90" s="32"/>
      <c r="D90" s="232"/>
      <c r="E90" s="31"/>
      <c r="F90" s="36">
        <f t="shared" si="316"/>
        <v>1</v>
      </c>
      <c r="G90" s="29">
        <f t="shared" ref="G90" si="389">IF(G89=0,0,G89/$F89)</f>
        <v>4.878048780487805E-2</v>
      </c>
      <c r="H90" s="29">
        <f t="shared" ref="H90" si="390">IF(H89=0,0,H89/$F89)</f>
        <v>0</v>
      </c>
      <c r="I90" s="29">
        <f t="shared" ref="I90" si="391">IF(I89=0,0,I89/$F89)</f>
        <v>2.4390243902439025E-2</v>
      </c>
      <c r="J90" s="29">
        <f t="shared" ref="J90" si="392">IF(J89=0,0,J89/$F89)</f>
        <v>9.7560975609756101E-2</v>
      </c>
      <c r="K90" s="29">
        <f t="shared" ref="K90:L90" si="393">IF(K89=0,0,K89/$F89)</f>
        <v>0.6097560975609756</v>
      </c>
      <c r="L90" s="29">
        <f t="shared" si="393"/>
        <v>0.21951219512195122</v>
      </c>
      <c r="M90" s="29">
        <f t="shared" ref="M90" si="394">IF(M89=0,0,M89/$F89)</f>
        <v>0</v>
      </c>
      <c r="N90" s="29">
        <f t="shared" ref="N90" si="395">IF(N89=0,0,N89/$F89)</f>
        <v>0</v>
      </c>
      <c r="O90" s="29">
        <f t="shared" ref="O90:R90" si="396">IF(O89=0,0,O89/$F89)</f>
        <v>2.4390243902439025E-2</v>
      </c>
      <c r="P90" s="127">
        <f t="shared" si="396"/>
        <v>0</v>
      </c>
      <c r="Q90" s="29">
        <f t="shared" si="396"/>
        <v>0.80487804878048785</v>
      </c>
      <c r="R90" s="29">
        <f t="shared" si="396"/>
        <v>0.17073170731707318</v>
      </c>
    </row>
    <row r="91" spans="1:20" ht="12" customHeight="1" x14ac:dyDescent="0.2">
      <c r="A91" s="157"/>
      <c r="B91" s="157"/>
      <c r="C91" s="142"/>
      <c r="D91" s="297" t="s">
        <v>249</v>
      </c>
      <c r="E91" s="143"/>
      <c r="F91" s="141">
        <f t="shared" si="316"/>
        <v>23</v>
      </c>
      <c r="G91" s="141">
        <v>5</v>
      </c>
      <c r="H91" s="141">
        <v>0</v>
      </c>
      <c r="I91" s="141">
        <v>1</v>
      </c>
      <c r="J91" s="141">
        <v>1</v>
      </c>
      <c r="K91" s="141">
        <v>13</v>
      </c>
      <c r="L91" s="141">
        <v>3</v>
      </c>
      <c r="M91" s="141">
        <v>1</v>
      </c>
      <c r="N91" s="141">
        <v>0</v>
      </c>
      <c r="O91" s="141">
        <v>0</v>
      </c>
      <c r="P91" s="144">
        <v>1</v>
      </c>
      <c r="Q91" s="141">
        <v>18</v>
      </c>
      <c r="R91" s="141">
        <v>3</v>
      </c>
      <c r="S91" s="46">
        <f t="shared" ref="S91" si="397">SUM(G91:J91)</f>
        <v>7</v>
      </c>
      <c r="T91" s="46">
        <f t="shared" ref="T91" si="398">SUM(M91:P91)</f>
        <v>2</v>
      </c>
    </row>
    <row r="92" spans="1:20" ht="12" customHeight="1" x14ac:dyDescent="0.2">
      <c r="A92" s="157"/>
      <c r="B92" s="157"/>
      <c r="C92" s="32"/>
      <c r="D92" s="232"/>
      <c r="E92" s="31"/>
      <c r="F92" s="36">
        <f t="shared" si="316"/>
        <v>0.99999999999999989</v>
      </c>
      <c r="G92" s="29">
        <f t="shared" ref="G92" si="399">IF(G91=0,0,G91/$F91)</f>
        <v>0.21739130434782608</v>
      </c>
      <c r="H92" s="29">
        <f t="shared" ref="H92" si="400">IF(H91=0,0,H91/$F91)</f>
        <v>0</v>
      </c>
      <c r="I92" s="29">
        <f t="shared" ref="I92" si="401">IF(I91=0,0,I91/$F91)</f>
        <v>4.3478260869565216E-2</v>
      </c>
      <c r="J92" s="29">
        <f t="shared" ref="J92" si="402">IF(J91=0,0,J91/$F91)</f>
        <v>4.3478260869565216E-2</v>
      </c>
      <c r="K92" s="29">
        <f t="shared" ref="K92:L92" si="403">IF(K91=0,0,K91/$F91)</f>
        <v>0.56521739130434778</v>
      </c>
      <c r="L92" s="29">
        <f t="shared" si="403"/>
        <v>0.13043478260869565</v>
      </c>
      <c r="M92" s="29">
        <f t="shared" ref="M92" si="404">IF(M91=0,0,M91/$F91)</f>
        <v>4.3478260869565216E-2</v>
      </c>
      <c r="N92" s="29">
        <f t="shared" ref="N92" si="405">IF(N91=0,0,N91/$F91)</f>
        <v>0</v>
      </c>
      <c r="O92" s="29">
        <f t="shared" ref="O92:R92" si="406">IF(O91=0,0,O91/$F91)</f>
        <v>0</v>
      </c>
      <c r="P92" s="127">
        <f t="shared" si="406"/>
        <v>4.3478260869565216E-2</v>
      </c>
      <c r="Q92" s="29">
        <f t="shared" si="406"/>
        <v>0.78260869565217395</v>
      </c>
      <c r="R92" s="29">
        <f t="shared" si="406"/>
        <v>0.13043478260869565</v>
      </c>
    </row>
    <row r="93" spans="1:20" ht="12" customHeight="1" x14ac:dyDescent="0.2">
      <c r="A93" s="157"/>
      <c r="B93" s="157"/>
      <c r="C93" s="142"/>
      <c r="D93" s="297" t="s">
        <v>248</v>
      </c>
      <c r="E93" s="143"/>
      <c r="F93" s="141">
        <f t="shared" si="316"/>
        <v>24</v>
      </c>
      <c r="G93" s="141">
        <v>4</v>
      </c>
      <c r="H93" s="141">
        <v>1</v>
      </c>
      <c r="I93" s="141">
        <v>1</v>
      </c>
      <c r="J93" s="141">
        <v>8</v>
      </c>
      <c r="K93" s="141">
        <v>8</v>
      </c>
      <c r="L93" s="141">
        <v>2</v>
      </c>
      <c r="M93" s="141">
        <v>1</v>
      </c>
      <c r="N93" s="141">
        <v>0</v>
      </c>
      <c r="O93" s="141">
        <v>3</v>
      </c>
      <c r="P93" s="144">
        <v>0</v>
      </c>
      <c r="Q93" s="141">
        <v>18</v>
      </c>
      <c r="R93" s="141">
        <v>2</v>
      </c>
      <c r="S93" s="46">
        <f t="shared" ref="S93" si="407">SUM(G93:J93)</f>
        <v>14</v>
      </c>
      <c r="T93" s="46">
        <f t="shared" ref="T93" si="408">SUM(M93:P93)</f>
        <v>4</v>
      </c>
    </row>
    <row r="94" spans="1:20" ht="12" customHeight="1" x14ac:dyDescent="0.2">
      <c r="A94" s="157"/>
      <c r="B94" s="157"/>
      <c r="C94" s="32"/>
      <c r="D94" s="232"/>
      <c r="E94" s="31"/>
      <c r="F94" s="36">
        <f t="shared" si="316"/>
        <v>0.99999999999999989</v>
      </c>
      <c r="G94" s="29">
        <f t="shared" ref="G94" si="409">IF(G93=0,0,G93/$F93)</f>
        <v>0.16666666666666666</v>
      </c>
      <c r="H94" s="29">
        <f t="shared" ref="H94" si="410">IF(H93=0,0,H93/$F93)</f>
        <v>4.1666666666666664E-2</v>
      </c>
      <c r="I94" s="29">
        <f t="shared" ref="I94" si="411">IF(I93=0,0,I93/$F93)</f>
        <v>4.1666666666666664E-2</v>
      </c>
      <c r="J94" s="29">
        <f t="shared" ref="J94" si="412">IF(J93=0,0,J93/$F93)</f>
        <v>0.33333333333333331</v>
      </c>
      <c r="K94" s="29">
        <f t="shared" ref="K94:L94" si="413">IF(K93=0,0,K93/$F93)</f>
        <v>0.33333333333333331</v>
      </c>
      <c r="L94" s="29">
        <f t="shared" si="413"/>
        <v>8.3333333333333329E-2</v>
      </c>
      <c r="M94" s="29">
        <f t="shared" ref="M94" si="414">IF(M93=0,0,M93/$F93)</f>
        <v>4.1666666666666664E-2</v>
      </c>
      <c r="N94" s="29">
        <f t="shared" ref="N94" si="415">IF(N93=0,0,N93/$F93)</f>
        <v>0</v>
      </c>
      <c r="O94" s="29">
        <f t="shared" ref="O94:R94" si="416">IF(O93=0,0,O93/$F93)</f>
        <v>0.125</v>
      </c>
      <c r="P94" s="127">
        <f t="shared" si="416"/>
        <v>0</v>
      </c>
      <c r="Q94" s="29">
        <f t="shared" si="416"/>
        <v>0.75</v>
      </c>
      <c r="R94" s="29">
        <f t="shared" si="416"/>
        <v>8.3333333333333329E-2</v>
      </c>
    </row>
    <row r="95" spans="1:20" ht="12" customHeight="1" x14ac:dyDescent="0.2">
      <c r="A95" s="157"/>
      <c r="B95" s="157"/>
      <c r="C95" s="142"/>
      <c r="D95" s="297" t="s">
        <v>247</v>
      </c>
      <c r="E95" s="143"/>
      <c r="F95" s="141">
        <f t="shared" si="316"/>
        <v>159</v>
      </c>
      <c r="G95" s="141">
        <v>18</v>
      </c>
      <c r="H95" s="141">
        <v>0</v>
      </c>
      <c r="I95" s="141">
        <v>8</v>
      </c>
      <c r="J95" s="141">
        <v>15</v>
      </c>
      <c r="K95" s="141">
        <v>106</v>
      </c>
      <c r="L95" s="141">
        <v>12</v>
      </c>
      <c r="M95" s="141">
        <v>7</v>
      </c>
      <c r="N95" s="141">
        <v>3</v>
      </c>
      <c r="O95" s="141">
        <v>10</v>
      </c>
      <c r="P95" s="144">
        <v>4</v>
      </c>
      <c r="Q95" s="141">
        <v>120</v>
      </c>
      <c r="R95" s="141">
        <v>15</v>
      </c>
      <c r="S95" s="46">
        <f t="shared" ref="S95" si="417">SUM(G95:J95)</f>
        <v>41</v>
      </c>
      <c r="T95" s="46">
        <f t="shared" ref="T95" si="418">SUM(M95:P95)</f>
        <v>24</v>
      </c>
    </row>
    <row r="96" spans="1:20" ht="12" customHeight="1" x14ac:dyDescent="0.2">
      <c r="A96" s="157"/>
      <c r="B96" s="157"/>
      <c r="C96" s="32"/>
      <c r="D96" s="232"/>
      <c r="E96" s="31"/>
      <c r="F96" s="36">
        <f t="shared" si="316"/>
        <v>1</v>
      </c>
      <c r="G96" s="29">
        <f t="shared" ref="G96" si="419">IF(G95=0,0,G95/$F95)</f>
        <v>0.11320754716981132</v>
      </c>
      <c r="H96" s="29">
        <f t="shared" ref="H96" si="420">IF(H95=0,0,H95/$F95)</f>
        <v>0</v>
      </c>
      <c r="I96" s="29">
        <f t="shared" ref="I96" si="421">IF(I95=0,0,I95/$F95)</f>
        <v>5.0314465408805034E-2</v>
      </c>
      <c r="J96" s="29">
        <f t="shared" ref="J96" si="422">IF(J95=0,0,J95/$F95)</f>
        <v>9.4339622641509441E-2</v>
      </c>
      <c r="K96" s="29">
        <f t="shared" ref="K96:L96" si="423">IF(K95=0,0,K95/$F95)</f>
        <v>0.66666666666666663</v>
      </c>
      <c r="L96" s="29">
        <f t="shared" si="423"/>
        <v>7.5471698113207544E-2</v>
      </c>
      <c r="M96" s="29">
        <f t="shared" ref="M96" si="424">IF(M95=0,0,M95/$F95)</f>
        <v>4.40251572327044E-2</v>
      </c>
      <c r="N96" s="29">
        <f t="shared" ref="N96" si="425">IF(N95=0,0,N95/$F95)</f>
        <v>1.8867924528301886E-2</v>
      </c>
      <c r="O96" s="29">
        <f t="shared" ref="O96:R96" si="426">IF(O95=0,0,O95/$F95)</f>
        <v>6.2893081761006289E-2</v>
      </c>
      <c r="P96" s="127">
        <f t="shared" si="426"/>
        <v>2.5157232704402517E-2</v>
      </c>
      <c r="Q96" s="29">
        <f t="shared" si="426"/>
        <v>0.75471698113207553</v>
      </c>
      <c r="R96" s="29">
        <f t="shared" si="426"/>
        <v>9.4339622641509441E-2</v>
      </c>
    </row>
    <row r="97" spans="1:20" ht="12" customHeight="1" x14ac:dyDescent="0.2">
      <c r="A97" s="157"/>
      <c r="B97" s="157"/>
      <c r="C97" s="142"/>
      <c r="D97" s="297" t="s">
        <v>246</v>
      </c>
      <c r="E97" s="143"/>
      <c r="F97" s="141">
        <f t="shared" si="316"/>
        <v>21</v>
      </c>
      <c r="G97" s="141">
        <v>2</v>
      </c>
      <c r="H97" s="141">
        <v>0</v>
      </c>
      <c r="I97" s="141">
        <v>0</v>
      </c>
      <c r="J97" s="141">
        <v>4</v>
      </c>
      <c r="K97" s="141">
        <v>15</v>
      </c>
      <c r="L97" s="141">
        <v>0</v>
      </c>
      <c r="M97" s="141">
        <v>1</v>
      </c>
      <c r="N97" s="141">
        <v>0</v>
      </c>
      <c r="O97" s="141">
        <v>1</v>
      </c>
      <c r="P97" s="144">
        <v>1</v>
      </c>
      <c r="Q97" s="141">
        <v>18</v>
      </c>
      <c r="R97" s="141">
        <v>0</v>
      </c>
      <c r="S97" s="46">
        <f t="shared" ref="S97" si="427">SUM(G97:J97)</f>
        <v>6</v>
      </c>
      <c r="T97" s="46">
        <f t="shared" ref="T97" si="428">SUM(M97:P97)</f>
        <v>3</v>
      </c>
    </row>
    <row r="98" spans="1:20" ht="12" customHeight="1" x14ac:dyDescent="0.2">
      <c r="A98" s="157"/>
      <c r="B98" s="157"/>
      <c r="C98" s="32"/>
      <c r="D98" s="232"/>
      <c r="E98" s="31"/>
      <c r="F98" s="36">
        <f t="shared" si="316"/>
        <v>1</v>
      </c>
      <c r="G98" s="29">
        <f t="shared" ref="G98" si="429">IF(G97=0,0,G97/$F97)</f>
        <v>9.5238095238095233E-2</v>
      </c>
      <c r="H98" s="29">
        <f t="shared" ref="H98" si="430">IF(H97=0,0,H97/$F97)</f>
        <v>0</v>
      </c>
      <c r="I98" s="29">
        <f t="shared" ref="I98" si="431">IF(I97=0,0,I97/$F97)</f>
        <v>0</v>
      </c>
      <c r="J98" s="29">
        <f t="shared" ref="J98" si="432">IF(J97=0,0,J97/$F97)</f>
        <v>0.19047619047619047</v>
      </c>
      <c r="K98" s="29">
        <f t="shared" ref="K98:L98" si="433">IF(K97=0,0,K97/$F97)</f>
        <v>0.7142857142857143</v>
      </c>
      <c r="L98" s="29">
        <f t="shared" si="433"/>
        <v>0</v>
      </c>
      <c r="M98" s="29">
        <f t="shared" ref="M98" si="434">IF(M97=0,0,M97/$F97)</f>
        <v>4.7619047619047616E-2</v>
      </c>
      <c r="N98" s="29">
        <f t="shared" ref="N98" si="435">IF(N97=0,0,N97/$F97)</f>
        <v>0</v>
      </c>
      <c r="O98" s="29">
        <f t="shared" ref="O98:R98" si="436">IF(O97=0,0,O97/$F97)</f>
        <v>4.7619047619047616E-2</v>
      </c>
      <c r="P98" s="127">
        <f t="shared" si="436"/>
        <v>4.7619047619047616E-2</v>
      </c>
      <c r="Q98" s="29">
        <f t="shared" si="436"/>
        <v>0.8571428571428571</v>
      </c>
      <c r="R98" s="29">
        <f t="shared" si="436"/>
        <v>0</v>
      </c>
    </row>
    <row r="99" spans="1:20" ht="12.75" customHeight="1" x14ac:dyDescent="0.2">
      <c r="A99" s="157"/>
      <c r="B99" s="157"/>
      <c r="C99" s="142"/>
      <c r="D99" s="297" t="s">
        <v>245</v>
      </c>
      <c r="E99" s="143"/>
      <c r="F99" s="141">
        <f>SUM(G99:R99)/2</f>
        <v>61</v>
      </c>
      <c r="G99" s="141">
        <v>8</v>
      </c>
      <c r="H99" s="141">
        <v>5</v>
      </c>
      <c r="I99" s="141">
        <v>5</v>
      </c>
      <c r="J99" s="141">
        <v>5</v>
      </c>
      <c r="K99" s="141">
        <v>34</v>
      </c>
      <c r="L99" s="141">
        <v>4</v>
      </c>
      <c r="M99" s="141">
        <v>0</v>
      </c>
      <c r="N99" s="141">
        <v>0</v>
      </c>
      <c r="O99" s="141">
        <v>0</v>
      </c>
      <c r="P99" s="144">
        <v>0</v>
      </c>
      <c r="Q99" s="141">
        <v>57</v>
      </c>
      <c r="R99" s="141">
        <v>4</v>
      </c>
      <c r="S99" s="46">
        <f t="shared" ref="S99" si="437">SUM(G99:J99)</f>
        <v>23</v>
      </c>
      <c r="T99" s="46">
        <f t="shared" ref="T99" si="438">SUM(M99:P99)</f>
        <v>0</v>
      </c>
    </row>
    <row r="100" spans="1:20" ht="12.75" customHeight="1" x14ac:dyDescent="0.2">
      <c r="A100" s="158"/>
      <c r="B100" s="158"/>
      <c r="C100" s="32"/>
      <c r="D100" s="232"/>
      <c r="E100" s="31"/>
      <c r="F100" s="30">
        <f t="shared" si="316"/>
        <v>1</v>
      </c>
      <c r="G100" s="29">
        <f t="shared" ref="G100:R100" si="439">IF(G99=0,0,G99/$F99)</f>
        <v>0.13114754098360656</v>
      </c>
      <c r="H100" s="29">
        <f t="shared" si="439"/>
        <v>8.1967213114754092E-2</v>
      </c>
      <c r="I100" s="29">
        <f t="shared" si="439"/>
        <v>8.1967213114754092E-2</v>
      </c>
      <c r="J100" s="29">
        <f t="shared" si="439"/>
        <v>8.1967213114754092E-2</v>
      </c>
      <c r="K100" s="29">
        <f t="shared" si="439"/>
        <v>0.55737704918032782</v>
      </c>
      <c r="L100" s="29">
        <f t="shared" si="439"/>
        <v>6.5573770491803282E-2</v>
      </c>
      <c r="M100" s="29">
        <f t="shared" si="439"/>
        <v>0</v>
      </c>
      <c r="N100" s="29">
        <f t="shared" si="439"/>
        <v>0</v>
      </c>
      <c r="O100" s="29">
        <f t="shared" si="439"/>
        <v>0</v>
      </c>
      <c r="P100" s="127">
        <f t="shared" si="439"/>
        <v>0</v>
      </c>
      <c r="Q100" s="29">
        <f t="shared" si="439"/>
        <v>0.93442622950819676</v>
      </c>
      <c r="R100" s="29">
        <f t="shared" si="439"/>
        <v>6.5573770491803282E-2</v>
      </c>
    </row>
    <row r="101" spans="1:20" x14ac:dyDescent="0.2">
      <c r="M101" s="46"/>
    </row>
    <row r="102" spans="1:20" x14ac:dyDescent="0.2">
      <c r="G102" s="46"/>
      <c r="H102" s="46"/>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548</v>
      </c>
    </row>
    <row r="2" spans="1:20" x14ac:dyDescent="0.2">
      <c r="R2" s="38" t="s">
        <v>453</v>
      </c>
    </row>
    <row r="3" spans="1:20" ht="18.75" customHeight="1" x14ac:dyDescent="0.2">
      <c r="A3" s="233" t="s">
        <v>63</v>
      </c>
      <c r="B3" s="234"/>
      <c r="C3" s="234"/>
      <c r="D3" s="234"/>
      <c r="E3" s="235"/>
      <c r="F3" s="179" t="s">
        <v>62</v>
      </c>
      <c r="G3" s="179" t="s">
        <v>382</v>
      </c>
      <c r="H3" s="249"/>
      <c r="I3" s="249"/>
      <c r="J3" s="249"/>
      <c r="K3" s="249"/>
      <c r="L3" s="250"/>
      <c r="M3" s="179" t="s">
        <v>271</v>
      </c>
      <c r="N3" s="249"/>
      <c r="O3" s="250"/>
      <c r="P3" s="249"/>
      <c r="Q3" s="249"/>
      <c r="R3" s="250"/>
    </row>
    <row r="4" spans="1:20" ht="18.75" customHeight="1" x14ac:dyDescent="0.2">
      <c r="A4" s="236"/>
      <c r="B4" s="237"/>
      <c r="C4" s="237"/>
      <c r="D4" s="237"/>
      <c r="E4" s="238"/>
      <c r="F4" s="183"/>
      <c r="G4" s="179" t="s">
        <v>228</v>
      </c>
      <c r="H4" s="249"/>
      <c r="I4" s="249"/>
      <c r="J4" s="249"/>
      <c r="K4" s="215" t="s">
        <v>227</v>
      </c>
      <c r="L4" s="215" t="s">
        <v>127</v>
      </c>
      <c r="M4" s="179" t="s">
        <v>228</v>
      </c>
      <c r="N4" s="249"/>
      <c r="O4" s="250"/>
      <c r="P4" s="249"/>
      <c r="Q4" s="215" t="s">
        <v>227</v>
      </c>
      <c r="R4" s="215" t="s">
        <v>127</v>
      </c>
    </row>
    <row r="5" spans="1:20" ht="44.25" customHeight="1" x14ac:dyDescent="0.2">
      <c r="A5" s="236"/>
      <c r="B5" s="237"/>
      <c r="C5" s="237"/>
      <c r="D5" s="237"/>
      <c r="E5" s="238"/>
      <c r="F5" s="183"/>
      <c r="G5" s="215" t="s">
        <v>226</v>
      </c>
      <c r="H5" s="215" t="s">
        <v>225</v>
      </c>
      <c r="I5" s="215" t="s">
        <v>224</v>
      </c>
      <c r="J5" s="215" t="s">
        <v>223</v>
      </c>
      <c r="K5" s="216"/>
      <c r="L5" s="216"/>
      <c r="M5" s="215" t="s">
        <v>226</v>
      </c>
      <c r="N5" s="215" t="s">
        <v>225</v>
      </c>
      <c r="O5" s="215" t="s">
        <v>224</v>
      </c>
      <c r="P5" s="301" t="s">
        <v>223</v>
      </c>
      <c r="Q5" s="216"/>
      <c r="R5" s="216"/>
    </row>
    <row r="6" spans="1:20" ht="24.75" customHeight="1" x14ac:dyDescent="0.2">
      <c r="A6" s="239"/>
      <c r="B6" s="240"/>
      <c r="C6" s="240"/>
      <c r="D6" s="240"/>
      <c r="E6" s="241"/>
      <c r="F6" s="180"/>
      <c r="G6" s="217"/>
      <c r="H6" s="217"/>
      <c r="I6" s="217"/>
      <c r="J6" s="217"/>
      <c r="K6" s="217"/>
      <c r="L6" s="217"/>
      <c r="M6" s="217"/>
      <c r="N6" s="217"/>
      <c r="O6" s="217"/>
      <c r="P6" s="302"/>
      <c r="Q6" s="217"/>
      <c r="R6" s="217"/>
    </row>
    <row r="7" spans="1:20" ht="12" customHeight="1" x14ac:dyDescent="0.2">
      <c r="A7" s="170" t="s">
        <v>49</v>
      </c>
      <c r="B7" s="171"/>
      <c r="C7" s="171"/>
      <c r="D7" s="171"/>
      <c r="E7" s="172"/>
      <c r="F7" s="33">
        <f>SUM(G7:R7)/2</f>
        <v>920</v>
      </c>
      <c r="G7" s="33">
        <f t="shared" ref="G7:R7" si="0">SUM(G9,G11,G13,G15,G17)</f>
        <v>63</v>
      </c>
      <c r="H7" s="33">
        <f t="shared" si="0"/>
        <v>1</v>
      </c>
      <c r="I7" s="33">
        <f t="shared" si="0"/>
        <v>5</v>
      </c>
      <c r="J7" s="33">
        <f t="shared" si="0"/>
        <v>5</v>
      </c>
      <c r="K7" s="33">
        <f t="shared" si="0"/>
        <v>725</v>
      </c>
      <c r="L7" s="33">
        <f t="shared" si="0"/>
        <v>121</v>
      </c>
      <c r="M7" s="33">
        <f t="shared" si="0"/>
        <v>2</v>
      </c>
      <c r="N7" s="33">
        <f t="shared" si="0"/>
        <v>1</v>
      </c>
      <c r="O7" s="33">
        <f t="shared" si="0"/>
        <v>16</v>
      </c>
      <c r="P7" s="126">
        <f t="shared" si="0"/>
        <v>8</v>
      </c>
      <c r="Q7" s="33">
        <f t="shared" si="0"/>
        <v>290</v>
      </c>
      <c r="R7" s="33">
        <f t="shared" si="0"/>
        <v>603</v>
      </c>
      <c r="S7" s="46">
        <f>SUM(G7:J7)</f>
        <v>74</v>
      </c>
      <c r="T7" s="46">
        <f>SUM(M7:P7)</f>
        <v>27</v>
      </c>
    </row>
    <row r="8" spans="1:20" ht="12" customHeight="1" x14ac:dyDescent="0.2">
      <c r="A8" s="173"/>
      <c r="B8" s="174"/>
      <c r="C8" s="174"/>
      <c r="D8" s="174"/>
      <c r="E8" s="175"/>
      <c r="F8" s="36">
        <f>SUM(G8:R8)/2</f>
        <v>0.99999999999999989</v>
      </c>
      <c r="G8" s="29">
        <f t="shared" ref="G8:R8" si="1">IF(G7=0,0,G7/$F7)</f>
        <v>6.8478260869565211E-2</v>
      </c>
      <c r="H8" s="29">
        <f t="shared" si="1"/>
        <v>1.0869565217391304E-3</v>
      </c>
      <c r="I8" s="29">
        <f t="shared" si="1"/>
        <v>5.434782608695652E-3</v>
      </c>
      <c r="J8" s="29">
        <f t="shared" si="1"/>
        <v>5.434782608695652E-3</v>
      </c>
      <c r="K8" s="29">
        <f t="shared" si="1"/>
        <v>0.78804347826086951</v>
      </c>
      <c r="L8" s="29">
        <f t="shared" si="1"/>
        <v>0.13152173913043477</v>
      </c>
      <c r="M8" s="29">
        <f t="shared" si="1"/>
        <v>2.1739130434782609E-3</v>
      </c>
      <c r="N8" s="29">
        <f t="shared" si="1"/>
        <v>1.0869565217391304E-3</v>
      </c>
      <c r="O8" s="29">
        <f t="shared" si="1"/>
        <v>1.7391304347826087E-2</v>
      </c>
      <c r="P8" s="127">
        <f t="shared" si="1"/>
        <v>8.6956521739130436E-3</v>
      </c>
      <c r="Q8" s="29">
        <f t="shared" si="1"/>
        <v>0.31521739130434784</v>
      </c>
      <c r="R8" s="29">
        <f t="shared" si="1"/>
        <v>0.6554347826086957</v>
      </c>
    </row>
    <row r="9" spans="1:20" ht="12" customHeight="1" x14ac:dyDescent="0.2">
      <c r="A9" s="159" t="s">
        <v>48</v>
      </c>
      <c r="B9" s="242" t="s">
        <v>47</v>
      </c>
      <c r="C9" s="243"/>
      <c r="D9" s="243"/>
      <c r="E9" s="244"/>
      <c r="F9" s="33">
        <f t="shared" ref="F9:F72" si="2">SUM(G9:R9)/2</f>
        <v>262</v>
      </c>
      <c r="G9" s="33">
        <v>0</v>
      </c>
      <c r="H9" s="33">
        <v>0</v>
      </c>
      <c r="I9" s="33">
        <v>1</v>
      </c>
      <c r="J9" s="33">
        <v>1</v>
      </c>
      <c r="K9" s="33">
        <v>217</v>
      </c>
      <c r="L9" s="33">
        <v>43</v>
      </c>
      <c r="M9" s="33">
        <v>0</v>
      </c>
      <c r="N9" s="33">
        <v>0</v>
      </c>
      <c r="O9" s="33">
        <v>1</v>
      </c>
      <c r="P9" s="126">
        <v>2</v>
      </c>
      <c r="Q9" s="33">
        <v>115</v>
      </c>
      <c r="R9" s="33">
        <v>144</v>
      </c>
      <c r="S9" s="46">
        <f t="shared" ref="S9" si="3">SUM(G9:J9)</f>
        <v>2</v>
      </c>
      <c r="T9" s="46">
        <f t="shared" ref="T9" si="4">SUM(M9:P9)</f>
        <v>3</v>
      </c>
    </row>
    <row r="10" spans="1:20" ht="12" customHeight="1" x14ac:dyDescent="0.2">
      <c r="A10" s="160"/>
      <c r="B10" s="245"/>
      <c r="C10" s="246"/>
      <c r="D10" s="246"/>
      <c r="E10" s="247"/>
      <c r="F10" s="36">
        <f t="shared" si="2"/>
        <v>1</v>
      </c>
      <c r="G10" s="29">
        <f>IF(G9=0,0,G9/$F9)</f>
        <v>0</v>
      </c>
      <c r="H10" s="29">
        <f>IF(H9=0,0,H9/$F9)</f>
        <v>0</v>
      </c>
      <c r="I10" s="29">
        <f>IF(I9=0,0,I9/$F9)</f>
        <v>3.8167938931297708E-3</v>
      </c>
      <c r="J10" s="29">
        <f>IF(J9=0,0,J9/$F9)</f>
        <v>3.8167938931297708E-3</v>
      </c>
      <c r="K10" s="29">
        <f>IF(K9=0,0,K9/$F9)</f>
        <v>0.8282442748091603</v>
      </c>
      <c r="L10" s="29">
        <f t="shared" ref="L10:R18" si="5">IF(L9=0,0,L9/$F9)</f>
        <v>0.16412213740458015</v>
      </c>
      <c r="M10" s="29">
        <f>IF(M9=0,0,M9/$F9)</f>
        <v>0</v>
      </c>
      <c r="N10" s="29">
        <f>IF(N9=0,0,N9/$F9)</f>
        <v>0</v>
      </c>
      <c r="O10" s="29">
        <f>IF(O9=0,0,O9/$F9)</f>
        <v>3.8167938931297708E-3</v>
      </c>
      <c r="P10" s="127">
        <f t="shared" ref="P10:R10" si="6">IF(P9=0,0,P9/$F9)</f>
        <v>7.6335877862595417E-3</v>
      </c>
      <c r="Q10" s="29">
        <f t="shared" si="6"/>
        <v>0.43893129770992367</v>
      </c>
      <c r="R10" s="29">
        <f t="shared" si="6"/>
        <v>0.54961832061068705</v>
      </c>
    </row>
    <row r="11" spans="1:20" ht="12" customHeight="1" x14ac:dyDescent="0.2">
      <c r="A11" s="160"/>
      <c r="B11" s="242" t="s">
        <v>46</v>
      </c>
      <c r="C11" s="243"/>
      <c r="D11" s="243"/>
      <c r="E11" s="244"/>
      <c r="F11" s="33">
        <f t="shared" si="2"/>
        <v>136</v>
      </c>
      <c r="G11" s="33">
        <v>3</v>
      </c>
      <c r="H11" s="33">
        <v>0</v>
      </c>
      <c r="I11" s="33">
        <v>0</v>
      </c>
      <c r="J11" s="33">
        <v>0</v>
      </c>
      <c r="K11" s="33">
        <v>114</v>
      </c>
      <c r="L11" s="33">
        <v>19</v>
      </c>
      <c r="M11" s="33">
        <v>0</v>
      </c>
      <c r="N11" s="33">
        <v>0</v>
      </c>
      <c r="O11" s="33">
        <v>0</v>
      </c>
      <c r="P11" s="126">
        <v>1</v>
      </c>
      <c r="Q11" s="33">
        <v>44</v>
      </c>
      <c r="R11" s="33">
        <v>91</v>
      </c>
      <c r="S11" s="46">
        <f t="shared" ref="S11" si="7">SUM(G11:J11)</f>
        <v>3</v>
      </c>
      <c r="T11" s="46">
        <f t="shared" ref="T11" si="8">SUM(M11:P11)</f>
        <v>1</v>
      </c>
    </row>
    <row r="12" spans="1:20" ht="12" customHeight="1" x14ac:dyDescent="0.2">
      <c r="A12" s="160"/>
      <c r="B12" s="245"/>
      <c r="C12" s="246"/>
      <c r="D12" s="246"/>
      <c r="E12" s="247"/>
      <c r="F12" s="36">
        <f t="shared" si="2"/>
        <v>1</v>
      </c>
      <c r="G12" s="29">
        <f t="shared" ref="G12:K12" si="9">IF(G11=0,0,G11/$F11)</f>
        <v>2.2058823529411766E-2</v>
      </c>
      <c r="H12" s="29">
        <f t="shared" si="9"/>
        <v>0</v>
      </c>
      <c r="I12" s="29">
        <f t="shared" si="9"/>
        <v>0</v>
      </c>
      <c r="J12" s="29">
        <f t="shared" si="9"/>
        <v>0</v>
      </c>
      <c r="K12" s="29">
        <f t="shared" si="9"/>
        <v>0.83823529411764708</v>
      </c>
      <c r="L12" s="29">
        <f t="shared" si="5"/>
        <v>0.13970588235294118</v>
      </c>
      <c r="M12" s="29">
        <f t="shared" si="5"/>
        <v>0</v>
      </c>
      <c r="N12" s="29">
        <f t="shared" si="5"/>
        <v>0</v>
      </c>
      <c r="O12" s="29">
        <f t="shared" si="5"/>
        <v>0</v>
      </c>
      <c r="P12" s="127">
        <f t="shared" si="5"/>
        <v>7.3529411764705881E-3</v>
      </c>
      <c r="Q12" s="29">
        <f t="shared" si="5"/>
        <v>0.3235294117647059</v>
      </c>
      <c r="R12" s="29">
        <f t="shared" si="5"/>
        <v>0.66911764705882348</v>
      </c>
    </row>
    <row r="13" spans="1:20" ht="12" customHeight="1" x14ac:dyDescent="0.2">
      <c r="A13" s="160"/>
      <c r="B13" s="242" t="s">
        <v>45</v>
      </c>
      <c r="C13" s="243"/>
      <c r="D13" s="243"/>
      <c r="E13" s="244"/>
      <c r="F13" s="33">
        <f t="shared" si="2"/>
        <v>249</v>
      </c>
      <c r="G13" s="33">
        <v>9</v>
      </c>
      <c r="H13" s="33">
        <v>0</v>
      </c>
      <c r="I13" s="33">
        <v>1</v>
      </c>
      <c r="J13" s="33">
        <v>0</v>
      </c>
      <c r="K13" s="33">
        <v>209</v>
      </c>
      <c r="L13" s="33">
        <v>30</v>
      </c>
      <c r="M13" s="33">
        <v>0</v>
      </c>
      <c r="N13" s="33">
        <v>0</v>
      </c>
      <c r="O13" s="33">
        <v>6</v>
      </c>
      <c r="P13" s="126">
        <v>4</v>
      </c>
      <c r="Q13" s="33">
        <v>74</v>
      </c>
      <c r="R13" s="33">
        <v>165</v>
      </c>
      <c r="S13" s="46">
        <f t="shared" ref="S13" si="10">SUM(G13:J13)</f>
        <v>10</v>
      </c>
      <c r="T13" s="46">
        <f t="shared" ref="T13" si="11">SUM(M13:P13)</f>
        <v>10</v>
      </c>
    </row>
    <row r="14" spans="1:20" ht="12" customHeight="1" x14ac:dyDescent="0.2">
      <c r="A14" s="160"/>
      <c r="B14" s="245"/>
      <c r="C14" s="246"/>
      <c r="D14" s="246"/>
      <c r="E14" s="247"/>
      <c r="F14" s="36">
        <f t="shared" si="2"/>
        <v>1</v>
      </c>
      <c r="G14" s="29">
        <f t="shared" ref="G14:K14" si="12">IF(G13=0,0,G13/$F13)</f>
        <v>3.614457831325301E-2</v>
      </c>
      <c r="H14" s="29">
        <f t="shared" si="12"/>
        <v>0</v>
      </c>
      <c r="I14" s="29">
        <f t="shared" si="12"/>
        <v>4.0160642570281121E-3</v>
      </c>
      <c r="J14" s="29">
        <f t="shared" si="12"/>
        <v>0</v>
      </c>
      <c r="K14" s="29">
        <f t="shared" si="12"/>
        <v>0.8393574297188755</v>
      </c>
      <c r="L14" s="29">
        <f t="shared" si="5"/>
        <v>0.12048192771084337</v>
      </c>
      <c r="M14" s="29">
        <f t="shared" si="5"/>
        <v>0</v>
      </c>
      <c r="N14" s="29">
        <f t="shared" si="5"/>
        <v>0</v>
      </c>
      <c r="O14" s="29">
        <f t="shared" si="5"/>
        <v>2.4096385542168676E-2</v>
      </c>
      <c r="P14" s="127">
        <f t="shared" si="5"/>
        <v>1.6064257028112448E-2</v>
      </c>
      <c r="Q14" s="29">
        <f t="shared" si="5"/>
        <v>0.2971887550200803</v>
      </c>
      <c r="R14" s="29">
        <f t="shared" si="5"/>
        <v>0.66265060240963858</v>
      </c>
    </row>
    <row r="15" spans="1:20" ht="12" customHeight="1" x14ac:dyDescent="0.2">
      <c r="A15" s="160"/>
      <c r="B15" s="242" t="s">
        <v>44</v>
      </c>
      <c r="C15" s="243"/>
      <c r="D15" s="243"/>
      <c r="E15" s="244"/>
      <c r="F15" s="33">
        <f t="shared" si="2"/>
        <v>72</v>
      </c>
      <c r="G15" s="33">
        <v>3</v>
      </c>
      <c r="H15" s="33">
        <v>0</v>
      </c>
      <c r="I15" s="33">
        <v>0</v>
      </c>
      <c r="J15" s="33">
        <v>0</v>
      </c>
      <c r="K15" s="33">
        <v>64</v>
      </c>
      <c r="L15" s="33">
        <v>5</v>
      </c>
      <c r="M15" s="33">
        <v>1</v>
      </c>
      <c r="N15" s="33">
        <v>0</v>
      </c>
      <c r="O15" s="33">
        <v>1</v>
      </c>
      <c r="P15" s="126">
        <v>0</v>
      </c>
      <c r="Q15" s="33">
        <v>26</v>
      </c>
      <c r="R15" s="33">
        <v>44</v>
      </c>
      <c r="S15" s="46">
        <f t="shared" ref="S15" si="13">SUM(G15:J15)</f>
        <v>3</v>
      </c>
      <c r="T15" s="46">
        <f t="shared" ref="T15" si="14">SUM(M15:P15)</f>
        <v>2</v>
      </c>
    </row>
    <row r="16" spans="1:20" ht="12" customHeight="1" x14ac:dyDescent="0.2">
      <c r="A16" s="160"/>
      <c r="B16" s="245"/>
      <c r="C16" s="246"/>
      <c r="D16" s="246"/>
      <c r="E16" s="247"/>
      <c r="F16" s="36">
        <f t="shared" si="2"/>
        <v>1</v>
      </c>
      <c r="G16" s="29">
        <f t="shared" ref="G16:K16" si="15">IF(G15=0,0,G15/$F15)</f>
        <v>4.1666666666666664E-2</v>
      </c>
      <c r="H16" s="29">
        <f t="shared" si="15"/>
        <v>0</v>
      </c>
      <c r="I16" s="29">
        <f t="shared" si="15"/>
        <v>0</v>
      </c>
      <c r="J16" s="29">
        <f t="shared" si="15"/>
        <v>0</v>
      </c>
      <c r="K16" s="29">
        <f t="shared" si="15"/>
        <v>0.88888888888888884</v>
      </c>
      <c r="L16" s="29">
        <f t="shared" si="5"/>
        <v>6.9444444444444448E-2</v>
      </c>
      <c r="M16" s="29">
        <f t="shared" si="5"/>
        <v>1.3888888888888888E-2</v>
      </c>
      <c r="N16" s="29">
        <f t="shared" si="5"/>
        <v>0</v>
      </c>
      <c r="O16" s="29">
        <f t="shared" si="5"/>
        <v>1.3888888888888888E-2</v>
      </c>
      <c r="P16" s="127">
        <f t="shared" si="5"/>
        <v>0</v>
      </c>
      <c r="Q16" s="29">
        <f t="shared" si="5"/>
        <v>0.3611111111111111</v>
      </c>
      <c r="R16" s="29">
        <f t="shared" si="5"/>
        <v>0.61111111111111116</v>
      </c>
    </row>
    <row r="17" spans="1:20" ht="12" customHeight="1" x14ac:dyDescent="0.2">
      <c r="A17" s="160"/>
      <c r="B17" s="242" t="s">
        <v>43</v>
      </c>
      <c r="C17" s="243"/>
      <c r="D17" s="243"/>
      <c r="E17" s="244"/>
      <c r="F17" s="33">
        <f t="shared" si="2"/>
        <v>201</v>
      </c>
      <c r="G17" s="33">
        <v>48</v>
      </c>
      <c r="H17" s="33">
        <v>1</v>
      </c>
      <c r="I17" s="33">
        <v>3</v>
      </c>
      <c r="J17" s="33">
        <v>4</v>
      </c>
      <c r="K17" s="33">
        <v>121</v>
      </c>
      <c r="L17" s="33">
        <v>24</v>
      </c>
      <c r="M17" s="33">
        <v>1</v>
      </c>
      <c r="N17" s="33">
        <v>1</v>
      </c>
      <c r="O17" s="33">
        <v>8</v>
      </c>
      <c r="P17" s="126">
        <v>1</v>
      </c>
      <c r="Q17" s="33">
        <v>31</v>
      </c>
      <c r="R17" s="33">
        <v>159</v>
      </c>
      <c r="S17" s="46">
        <f t="shared" ref="S17" si="16">SUM(G17:J17)</f>
        <v>56</v>
      </c>
      <c r="T17" s="46">
        <f t="shared" ref="T17" si="17">SUM(M17:P17)</f>
        <v>11</v>
      </c>
    </row>
    <row r="18" spans="1:20" ht="12" customHeight="1" x14ac:dyDescent="0.2">
      <c r="A18" s="161"/>
      <c r="B18" s="245"/>
      <c r="C18" s="246"/>
      <c r="D18" s="246"/>
      <c r="E18" s="247"/>
      <c r="F18" s="36">
        <f t="shared" si="2"/>
        <v>1.0000000000000002</v>
      </c>
      <c r="G18" s="29">
        <f t="shared" ref="G18:K18" si="18">IF(G17=0,0,G17/$F17)</f>
        <v>0.23880597014925373</v>
      </c>
      <c r="H18" s="29">
        <f t="shared" si="18"/>
        <v>4.9751243781094526E-3</v>
      </c>
      <c r="I18" s="29">
        <f t="shared" si="18"/>
        <v>1.4925373134328358E-2</v>
      </c>
      <c r="J18" s="29">
        <f t="shared" si="18"/>
        <v>1.9900497512437811E-2</v>
      </c>
      <c r="K18" s="29">
        <f t="shared" si="18"/>
        <v>0.60199004975124382</v>
      </c>
      <c r="L18" s="29">
        <f t="shared" si="5"/>
        <v>0.11940298507462686</v>
      </c>
      <c r="M18" s="29">
        <f t="shared" si="5"/>
        <v>4.9751243781094526E-3</v>
      </c>
      <c r="N18" s="29">
        <f t="shared" si="5"/>
        <v>4.9751243781094526E-3</v>
      </c>
      <c r="O18" s="29">
        <f t="shared" si="5"/>
        <v>3.9800995024875621E-2</v>
      </c>
      <c r="P18" s="127">
        <f t="shared" si="5"/>
        <v>4.9751243781094526E-3</v>
      </c>
      <c r="Q18" s="29">
        <f t="shared" si="5"/>
        <v>0.15422885572139303</v>
      </c>
      <c r="R18" s="29">
        <f t="shared" si="5"/>
        <v>0.79104477611940294</v>
      </c>
    </row>
    <row r="19" spans="1:20" ht="12" customHeight="1" x14ac:dyDescent="0.2">
      <c r="A19" s="156" t="s">
        <v>42</v>
      </c>
      <c r="B19" s="156" t="s">
        <v>41</v>
      </c>
      <c r="C19" s="35"/>
      <c r="D19" s="231" t="s">
        <v>15</v>
      </c>
      <c r="E19" s="34"/>
      <c r="F19" s="33">
        <f t="shared" si="2"/>
        <v>239</v>
      </c>
      <c r="G19" s="33">
        <f t="shared" ref="G19:R19" si="19">SUM(G21,G23,G25,G27,G29,G31,G33,G35,G37,G39,G41,G43,G45,G47,G49,G51,G53,G55,G57,G59,G61,G63,G65,G67)</f>
        <v>11</v>
      </c>
      <c r="H19" s="33">
        <f t="shared" si="19"/>
        <v>1</v>
      </c>
      <c r="I19" s="33">
        <f t="shared" si="19"/>
        <v>2</v>
      </c>
      <c r="J19" s="33">
        <f t="shared" si="19"/>
        <v>0</v>
      </c>
      <c r="K19" s="33">
        <f t="shared" si="19"/>
        <v>200</v>
      </c>
      <c r="L19" s="33">
        <f t="shared" si="19"/>
        <v>25</v>
      </c>
      <c r="M19" s="33">
        <f t="shared" si="19"/>
        <v>0</v>
      </c>
      <c r="N19" s="33">
        <f t="shared" si="19"/>
        <v>1</v>
      </c>
      <c r="O19" s="33">
        <f t="shared" si="19"/>
        <v>6</v>
      </c>
      <c r="P19" s="126">
        <f t="shared" si="19"/>
        <v>1</v>
      </c>
      <c r="Q19" s="33">
        <f t="shared" si="19"/>
        <v>72</v>
      </c>
      <c r="R19" s="33">
        <f t="shared" si="19"/>
        <v>159</v>
      </c>
      <c r="S19" s="46">
        <f t="shared" ref="S19" si="20">SUM(G19:J19)</f>
        <v>14</v>
      </c>
      <c r="T19" s="46">
        <f t="shared" ref="T19" si="21">SUM(M19:P19)</f>
        <v>8</v>
      </c>
    </row>
    <row r="20" spans="1:20" ht="12" customHeight="1" x14ac:dyDescent="0.2">
      <c r="A20" s="157"/>
      <c r="B20" s="157"/>
      <c r="C20" s="32"/>
      <c r="D20" s="232"/>
      <c r="E20" s="31"/>
      <c r="F20" s="36">
        <f t="shared" si="2"/>
        <v>1</v>
      </c>
      <c r="G20" s="29">
        <f t="shared" ref="G20:R20" si="22">IF(G19=0,0,G19/$F19)</f>
        <v>4.6025104602510462E-2</v>
      </c>
      <c r="H20" s="29">
        <f t="shared" si="22"/>
        <v>4.1841004184100415E-3</v>
      </c>
      <c r="I20" s="29">
        <f t="shared" si="22"/>
        <v>8.368200836820083E-3</v>
      </c>
      <c r="J20" s="29">
        <f t="shared" si="22"/>
        <v>0</v>
      </c>
      <c r="K20" s="29">
        <f t="shared" si="22"/>
        <v>0.83682008368200833</v>
      </c>
      <c r="L20" s="29">
        <f t="shared" si="22"/>
        <v>0.10460251046025104</v>
      </c>
      <c r="M20" s="29">
        <f t="shared" si="22"/>
        <v>0</v>
      </c>
      <c r="N20" s="29">
        <f t="shared" si="22"/>
        <v>4.1841004184100415E-3</v>
      </c>
      <c r="O20" s="29">
        <f t="shared" si="22"/>
        <v>2.5104602510460251E-2</v>
      </c>
      <c r="P20" s="127">
        <f t="shared" si="22"/>
        <v>4.1841004184100415E-3</v>
      </c>
      <c r="Q20" s="29">
        <f t="shared" si="22"/>
        <v>0.30125523012552302</v>
      </c>
      <c r="R20" s="29">
        <f t="shared" si="22"/>
        <v>0.66527196652719667</v>
      </c>
    </row>
    <row r="21" spans="1:20" ht="12" customHeight="1" x14ac:dyDescent="0.2">
      <c r="A21" s="157"/>
      <c r="B21" s="157"/>
      <c r="C21" s="35"/>
      <c r="D21" s="231" t="s">
        <v>354</v>
      </c>
      <c r="E21" s="34"/>
      <c r="F21" s="33">
        <f t="shared" si="2"/>
        <v>32</v>
      </c>
      <c r="G21" s="33">
        <v>4</v>
      </c>
      <c r="H21" s="33">
        <v>0</v>
      </c>
      <c r="I21" s="33">
        <v>0</v>
      </c>
      <c r="J21" s="33">
        <v>0</v>
      </c>
      <c r="K21" s="33">
        <v>24</v>
      </c>
      <c r="L21" s="33">
        <v>4</v>
      </c>
      <c r="M21" s="33">
        <v>0</v>
      </c>
      <c r="N21" s="33">
        <v>0</v>
      </c>
      <c r="O21" s="33">
        <v>0</v>
      </c>
      <c r="P21" s="126">
        <v>0</v>
      </c>
      <c r="Q21" s="33">
        <v>13</v>
      </c>
      <c r="R21" s="33">
        <v>19</v>
      </c>
      <c r="S21" s="46">
        <f t="shared" ref="S21" si="23">SUM(G21:J21)</f>
        <v>4</v>
      </c>
      <c r="T21" s="46">
        <f t="shared" ref="T21" si="24">SUM(M21:P21)</f>
        <v>0</v>
      </c>
    </row>
    <row r="22" spans="1:20" ht="12" customHeight="1" x14ac:dyDescent="0.2">
      <c r="A22" s="157"/>
      <c r="B22" s="157"/>
      <c r="C22" s="32"/>
      <c r="D22" s="232"/>
      <c r="E22" s="31"/>
      <c r="F22" s="36">
        <f t="shared" si="2"/>
        <v>1</v>
      </c>
      <c r="G22" s="29">
        <f t="shared" ref="G22:R22" si="25">IF(G21=0,0,G21/$F21)</f>
        <v>0.125</v>
      </c>
      <c r="H22" s="29">
        <f t="shared" si="25"/>
        <v>0</v>
      </c>
      <c r="I22" s="29">
        <f t="shared" si="25"/>
        <v>0</v>
      </c>
      <c r="J22" s="29">
        <f t="shared" si="25"/>
        <v>0</v>
      </c>
      <c r="K22" s="29">
        <f t="shared" si="25"/>
        <v>0.75</v>
      </c>
      <c r="L22" s="29">
        <f t="shared" si="25"/>
        <v>0.125</v>
      </c>
      <c r="M22" s="29">
        <f t="shared" si="25"/>
        <v>0</v>
      </c>
      <c r="N22" s="29">
        <f t="shared" si="25"/>
        <v>0</v>
      </c>
      <c r="O22" s="29">
        <f t="shared" si="25"/>
        <v>0</v>
      </c>
      <c r="P22" s="127">
        <f t="shared" si="25"/>
        <v>0</v>
      </c>
      <c r="Q22" s="29">
        <f t="shared" si="25"/>
        <v>0.40625</v>
      </c>
      <c r="R22" s="29">
        <f t="shared" si="25"/>
        <v>0.59375</v>
      </c>
    </row>
    <row r="23" spans="1:20" ht="12" customHeight="1" x14ac:dyDescent="0.2">
      <c r="A23" s="157"/>
      <c r="B23" s="157"/>
      <c r="C23" s="35"/>
      <c r="D23" s="231" t="s">
        <v>355</v>
      </c>
      <c r="E23" s="34"/>
      <c r="F23" s="33">
        <f t="shared" si="2"/>
        <v>4</v>
      </c>
      <c r="G23" s="33">
        <v>0</v>
      </c>
      <c r="H23" s="33">
        <v>0</v>
      </c>
      <c r="I23" s="33">
        <v>0</v>
      </c>
      <c r="J23" s="33">
        <v>0</v>
      </c>
      <c r="K23" s="33">
        <v>4</v>
      </c>
      <c r="L23" s="33">
        <v>0</v>
      </c>
      <c r="M23" s="33">
        <v>0</v>
      </c>
      <c r="N23" s="33">
        <v>0</v>
      </c>
      <c r="O23" s="33">
        <v>0</v>
      </c>
      <c r="P23" s="126">
        <v>0</v>
      </c>
      <c r="Q23" s="33">
        <v>2</v>
      </c>
      <c r="R23" s="33">
        <v>2</v>
      </c>
      <c r="S23" s="46">
        <f t="shared" ref="S23" si="26">SUM(G23:J23)</f>
        <v>0</v>
      </c>
      <c r="T23" s="46">
        <f t="shared" ref="T23" si="27">SUM(M23:P23)</f>
        <v>0</v>
      </c>
    </row>
    <row r="24" spans="1:20" ht="12" customHeight="1" x14ac:dyDescent="0.2">
      <c r="A24" s="157"/>
      <c r="B24" s="157"/>
      <c r="C24" s="32"/>
      <c r="D24" s="232"/>
      <c r="E24" s="31"/>
      <c r="F24" s="36">
        <f t="shared" si="2"/>
        <v>1</v>
      </c>
      <c r="G24" s="29">
        <f t="shared" ref="G24:R24" si="28">IF(G23=0,0,G23/$F23)</f>
        <v>0</v>
      </c>
      <c r="H24" s="29">
        <f t="shared" si="28"/>
        <v>0</v>
      </c>
      <c r="I24" s="29">
        <f t="shared" si="28"/>
        <v>0</v>
      </c>
      <c r="J24" s="29">
        <f t="shared" si="28"/>
        <v>0</v>
      </c>
      <c r="K24" s="29">
        <f t="shared" si="28"/>
        <v>1</v>
      </c>
      <c r="L24" s="29">
        <f t="shared" si="28"/>
        <v>0</v>
      </c>
      <c r="M24" s="29">
        <f t="shared" si="28"/>
        <v>0</v>
      </c>
      <c r="N24" s="29">
        <f t="shared" si="28"/>
        <v>0</v>
      </c>
      <c r="O24" s="29">
        <f t="shared" si="28"/>
        <v>0</v>
      </c>
      <c r="P24" s="127">
        <f t="shared" si="28"/>
        <v>0</v>
      </c>
      <c r="Q24" s="29">
        <f t="shared" si="28"/>
        <v>0.5</v>
      </c>
      <c r="R24" s="29">
        <f t="shared" si="28"/>
        <v>0.5</v>
      </c>
    </row>
    <row r="25" spans="1:20" ht="12" customHeight="1" x14ac:dyDescent="0.2">
      <c r="A25" s="157"/>
      <c r="B25" s="157"/>
      <c r="C25" s="35"/>
      <c r="D25" s="231" t="s">
        <v>356</v>
      </c>
      <c r="E25" s="34"/>
      <c r="F25" s="33">
        <f t="shared" si="2"/>
        <v>11</v>
      </c>
      <c r="G25" s="33">
        <v>0</v>
      </c>
      <c r="H25" s="33">
        <v>0</v>
      </c>
      <c r="I25" s="33">
        <v>0</v>
      </c>
      <c r="J25" s="33">
        <v>0</v>
      </c>
      <c r="K25" s="33">
        <v>10</v>
      </c>
      <c r="L25" s="33">
        <v>1</v>
      </c>
      <c r="M25" s="33">
        <v>0</v>
      </c>
      <c r="N25" s="33">
        <v>0</v>
      </c>
      <c r="O25" s="33">
        <v>0</v>
      </c>
      <c r="P25" s="126">
        <v>1</v>
      </c>
      <c r="Q25" s="33">
        <v>3</v>
      </c>
      <c r="R25" s="33">
        <v>7</v>
      </c>
      <c r="S25" s="46">
        <f t="shared" ref="S25" si="29">SUM(G25:J25)</f>
        <v>0</v>
      </c>
      <c r="T25" s="46">
        <f t="shared" ref="T25" si="30">SUM(M25:P25)</f>
        <v>1</v>
      </c>
    </row>
    <row r="26" spans="1:20" ht="12" customHeight="1" x14ac:dyDescent="0.2">
      <c r="A26" s="157"/>
      <c r="B26" s="157"/>
      <c r="C26" s="32"/>
      <c r="D26" s="232"/>
      <c r="E26" s="31"/>
      <c r="F26" s="36">
        <f t="shared" si="2"/>
        <v>1</v>
      </c>
      <c r="G26" s="29">
        <f t="shared" ref="G26:R26" si="31">IF(G25=0,0,G25/$F25)</f>
        <v>0</v>
      </c>
      <c r="H26" s="29">
        <f t="shared" si="31"/>
        <v>0</v>
      </c>
      <c r="I26" s="29">
        <f t="shared" si="31"/>
        <v>0</v>
      </c>
      <c r="J26" s="29">
        <f t="shared" si="31"/>
        <v>0</v>
      </c>
      <c r="K26" s="29">
        <f t="shared" si="31"/>
        <v>0.90909090909090906</v>
      </c>
      <c r="L26" s="29">
        <f t="shared" si="31"/>
        <v>9.0909090909090912E-2</v>
      </c>
      <c r="M26" s="29">
        <f t="shared" si="31"/>
        <v>0</v>
      </c>
      <c r="N26" s="29">
        <f t="shared" si="31"/>
        <v>0</v>
      </c>
      <c r="O26" s="29">
        <f t="shared" si="31"/>
        <v>0</v>
      </c>
      <c r="P26" s="127">
        <f t="shared" si="31"/>
        <v>9.0909090909090912E-2</v>
      </c>
      <c r="Q26" s="29">
        <f t="shared" si="31"/>
        <v>0.27272727272727271</v>
      </c>
      <c r="R26" s="29">
        <f t="shared" si="31"/>
        <v>0.63636363636363635</v>
      </c>
    </row>
    <row r="27" spans="1:20" ht="12" customHeight="1" x14ac:dyDescent="0.2">
      <c r="A27" s="157"/>
      <c r="B27" s="157"/>
      <c r="C27" s="35"/>
      <c r="D27" s="231" t="s">
        <v>357</v>
      </c>
      <c r="E27" s="34"/>
      <c r="F27" s="33">
        <f t="shared" si="2"/>
        <v>2</v>
      </c>
      <c r="G27" s="33">
        <v>0</v>
      </c>
      <c r="H27" s="33">
        <v>0</v>
      </c>
      <c r="I27" s="33">
        <v>0</v>
      </c>
      <c r="J27" s="33">
        <v>0</v>
      </c>
      <c r="K27" s="33">
        <v>1</v>
      </c>
      <c r="L27" s="33">
        <v>1</v>
      </c>
      <c r="M27" s="33">
        <v>0</v>
      </c>
      <c r="N27" s="33">
        <v>0</v>
      </c>
      <c r="O27" s="33">
        <v>0</v>
      </c>
      <c r="P27" s="126">
        <v>0</v>
      </c>
      <c r="Q27" s="33">
        <v>0</v>
      </c>
      <c r="R27" s="33">
        <v>2</v>
      </c>
      <c r="S27" s="46">
        <f t="shared" ref="S27" si="32">SUM(G27:J27)</f>
        <v>0</v>
      </c>
      <c r="T27" s="46">
        <f t="shared" ref="T27" si="33">SUM(M27:P27)</f>
        <v>0</v>
      </c>
    </row>
    <row r="28" spans="1:20" ht="12" customHeight="1" x14ac:dyDescent="0.2">
      <c r="A28" s="157"/>
      <c r="B28" s="157"/>
      <c r="C28" s="32"/>
      <c r="D28" s="232"/>
      <c r="E28" s="31"/>
      <c r="F28" s="36">
        <f t="shared" si="2"/>
        <v>1</v>
      </c>
      <c r="G28" s="29">
        <f t="shared" ref="G28:R28" si="34">IF(G27=0,0,G27/$F27)</f>
        <v>0</v>
      </c>
      <c r="H28" s="29">
        <f t="shared" si="34"/>
        <v>0</v>
      </c>
      <c r="I28" s="29">
        <f t="shared" si="34"/>
        <v>0</v>
      </c>
      <c r="J28" s="29">
        <f t="shared" si="34"/>
        <v>0</v>
      </c>
      <c r="K28" s="29">
        <f t="shared" si="34"/>
        <v>0.5</v>
      </c>
      <c r="L28" s="29">
        <f t="shared" si="34"/>
        <v>0.5</v>
      </c>
      <c r="M28" s="29">
        <f t="shared" si="34"/>
        <v>0</v>
      </c>
      <c r="N28" s="29">
        <f t="shared" si="34"/>
        <v>0</v>
      </c>
      <c r="O28" s="29">
        <f t="shared" si="34"/>
        <v>0</v>
      </c>
      <c r="P28" s="127">
        <f t="shared" si="34"/>
        <v>0</v>
      </c>
      <c r="Q28" s="29">
        <f t="shared" si="34"/>
        <v>0</v>
      </c>
      <c r="R28" s="29">
        <f t="shared" si="34"/>
        <v>1</v>
      </c>
    </row>
    <row r="29" spans="1:20" ht="12" customHeight="1" x14ac:dyDescent="0.2">
      <c r="A29" s="157"/>
      <c r="B29" s="157"/>
      <c r="C29" s="35"/>
      <c r="D29" s="231" t="s">
        <v>358</v>
      </c>
      <c r="E29" s="34"/>
      <c r="F29" s="33">
        <f t="shared" si="2"/>
        <v>6</v>
      </c>
      <c r="G29" s="33">
        <v>1</v>
      </c>
      <c r="H29" s="33">
        <v>0</v>
      </c>
      <c r="I29" s="33">
        <v>0</v>
      </c>
      <c r="J29" s="33">
        <v>0</v>
      </c>
      <c r="K29" s="33">
        <v>4</v>
      </c>
      <c r="L29" s="33">
        <v>1</v>
      </c>
      <c r="M29" s="33">
        <v>0</v>
      </c>
      <c r="N29" s="33">
        <v>0</v>
      </c>
      <c r="O29" s="33">
        <v>0</v>
      </c>
      <c r="P29" s="126">
        <v>0</v>
      </c>
      <c r="Q29" s="33">
        <v>2</v>
      </c>
      <c r="R29" s="33">
        <v>4</v>
      </c>
      <c r="S29" s="46">
        <f t="shared" ref="S29" si="35">SUM(G29:J29)</f>
        <v>1</v>
      </c>
      <c r="T29" s="46">
        <f t="shared" ref="T29" si="36">SUM(M29:P29)</f>
        <v>0</v>
      </c>
    </row>
    <row r="30" spans="1:20" ht="12" customHeight="1" x14ac:dyDescent="0.2">
      <c r="A30" s="157"/>
      <c r="B30" s="157"/>
      <c r="C30" s="32"/>
      <c r="D30" s="232"/>
      <c r="E30" s="31"/>
      <c r="F30" s="36">
        <f t="shared" si="2"/>
        <v>1</v>
      </c>
      <c r="G30" s="29">
        <f t="shared" ref="G30:R30" si="37">IF(G29=0,0,G29/$F29)</f>
        <v>0.16666666666666666</v>
      </c>
      <c r="H30" s="29">
        <f t="shared" si="37"/>
        <v>0</v>
      </c>
      <c r="I30" s="29">
        <f t="shared" si="37"/>
        <v>0</v>
      </c>
      <c r="J30" s="29">
        <f t="shared" si="37"/>
        <v>0</v>
      </c>
      <c r="K30" s="29">
        <f t="shared" si="37"/>
        <v>0.66666666666666663</v>
      </c>
      <c r="L30" s="29">
        <f t="shared" si="37"/>
        <v>0.16666666666666666</v>
      </c>
      <c r="M30" s="29">
        <f t="shared" si="37"/>
        <v>0</v>
      </c>
      <c r="N30" s="29">
        <f t="shared" si="37"/>
        <v>0</v>
      </c>
      <c r="O30" s="29">
        <f t="shared" si="37"/>
        <v>0</v>
      </c>
      <c r="P30" s="127">
        <f t="shared" si="37"/>
        <v>0</v>
      </c>
      <c r="Q30" s="29">
        <f t="shared" si="37"/>
        <v>0.33333333333333331</v>
      </c>
      <c r="R30" s="29">
        <f t="shared" si="37"/>
        <v>0.66666666666666663</v>
      </c>
    </row>
    <row r="31" spans="1:20" ht="12" customHeight="1" x14ac:dyDescent="0.2">
      <c r="A31" s="157"/>
      <c r="B31" s="157"/>
      <c r="C31" s="35"/>
      <c r="D31" s="231" t="s">
        <v>359</v>
      </c>
      <c r="E31" s="34"/>
      <c r="F31" s="33">
        <f t="shared" si="2"/>
        <v>1</v>
      </c>
      <c r="G31" s="33">
        <v>0</v>
      </c>
      <c r="H31" s="33">
        <v>0</v>
      </c>
      <c r="I31" s="33">
        <v>0</v>
      </c>
      <c r="J31" s="33">
        <v>0</v>
      </c>
      <c r="K31" s="33">
        <v>1</v>
      </c>
      <c r="L31" s="33">
        <v>0</v>
      </c>
      <c r="M31" s="33">
        <v>0</v>
      </c>
      <c r="N31" s="33">
        <v>0</v>
      </c>
      <c r="O31" s="33">
        <v>0</v>
      </c>
      <c r="P31" s="126">
        <v>0</v>
      </c>
      <c r="Q31" s="33">
        <v>0</v>
      </c>
      <c r="R31" s="33">
        <v>1</v>
      </c>
      <c r="S31" s="46">
        <f t="shared" ref="S31" si="38">SUM(G31:J31)</f>
        <v>0</v>
      </c>
      <c r="T31" s="46">
        <f t="shared" ref="T31" si="39">SUM(M31:P31)</f>
        <v>0</v>
      </c>
    </row>
    <row r="32" spans="1:20" ht="12" customHeight="1" x14ac:dyDescent="0.2">
      <c r="A32" s="157"/>
      <c r="B32" s="157"/>
      <c r="C32" s="32"/>
      <c r="D32" s="232"/>
      <c r="E32" s="31"/>
      <c r="F32" s="36">
        <f t="shared" si="2"/>
        <v>1</v>
      </c>
      <c r="G32" s="29">
        <f t="shared" ref="G32:R32" si="40">IF(G31=0,0,G31/$F31)</f>
        <v>0</v>
      </c>
      <c r="H32" s="29">
        <f t="shared" si="40"/>
        <v>0</v>
      </c>
      <c r="I32" s="29">
        <f t="shared" si="40"/>
        <v>0</v>
      </c>
      <c r="J32" s="29">
        <f t="shared" si="40"/>
        <v>0</v>
      </c>
      <c r="K32" s="29">
        <f t="shared" si="40"/>
        <v>1</v>
      </c>
      <c r="L32" s="29">
        <f t="shared" si="40"/>
        <v>0</v>
      </c>
      <c r="M32" s="29">
        <f t="shared" si="40"/>
        <v>0</v>
      </c>
      <c r="N32" s="29">
        <f t="shared" si="40"/>
        <v>0</v>
      </c>
      <c r="O32" s="29">
        <f t="shared" si="40"/>
        <v>0</v>
      </c>
      <c r="P32" s="127">
        <f t="shared" si="40"/>
        <v>0</v>
      </c>
      <c r="Q32" s="29">
        <f t="shared" si="40"/>
        <v>0</v>
      </c>
      <c r="R32" s="29">
        <f t="shared" si="40"/>
        <v>1</v>
      </c>
    </row>
    <row r="33" spans="1:20" ht="12" customHeight="1" x14ac:dyDescent="0.2">
      <c r="A33" s="157"/>
      <c r="B33" s="157"/>
      <c r="C33" s="35"/>
      <c r="D33" s="231" t="s">
        <v>360</v>
      </c>
      <c r="E33" s="34"/>
      <c r="F33" s="33">
        <f t="shared" si="2"/>
        <v>8</v>
      </c>
      <c r="G33" s="33">
        <v>0</v>
      </c>
      <c r="H33" s="33">
        <v>0</v>
      </c>
      <c r="I33" s="33">
        <v>2</v>
      </c>
      <c r="J33" s="33">
        <v>0</v>
      </c>
      <c r="K33" s="33">
        <v>5</v>
      </c>
      <c r="L33" s="33">
        <v>1</v>
      </c>
      <c r="M33" s="33">
        <v>0</v>
      </c>
      <c r="N33" s="33">
        <v>0</v>
      </c>
      <c r="O33" s="33">
        <v>0</v>
      </c>
      <c r="P33" s="126">
        <v>0</v>
      </c>
      <c r="Q33" s="33">
        <v>3</v>
      </c>
      <c r="R33" s="33">
        <v>5</v>
      </c>
      <c r="S33" s="46">
        <f t="shared" ref="S33" si="41">SUM(G33:J33)</f>
        <v>2</v>
      </c>
      <c r="T33" s="46">
        <f t="shared" ref="T33" si="42">SUM(M33:P33)</f>
        <v>0</v>
      </c>
    </row>
    <row r="34" spans="1:20" ht="12" customHeight="1" x14ac:dyDescent="0.2">
      <c r="A34" s="157"/>
      <c r="B34" s="157"/>
      <c r="C34" s="32"/>
      <c r="D34" s="232"/>
      <c r="E34" s="31"/>
      <c r="F34" s="36">
        <f t="shared" si="2"/>
        <v>1</v>
      </c>
      <c r="G34" s="29">
        <f t="shared" ref="G34:R34" si="43">IF(G33=0,0,G33/$F33)</f>
        <v>0</v>
      </c>
      <c r="H34" s="29">
        <f t="shared" si="43"/>
        <v>0</v>
      </c>
      <c r="I34" s="29">
        <f t="shared" si="43"/>
        <v>0.25</v>
      </c>
      <c r="J34" s="29">
        <f t="shared" si="43"/>
        <v>0</v>
      </c>
      <c r="K34" s="29">
        <f t="shared" si="43"/>
        <v>0.625</v>
      </c>
      <c r="L34" s="29">
        <f t="shared" si="43"/>
        <v>0.125</v>
      </c>
      <c r="M34" s="29">
        <f t="shared" si="43"/>
        <v>0</v>
      </c>
      <c r="N34" s="29">
        <f t="shared" si="43"/>
        <v>0</v>
      </c>
      <c r="O34" s="29">
        <f t="shared" si="43"/>
        <v>0</v>
      </c>
      <c r="P34" s="127">
        <f t="shared" si="43"/>
        <v>0</v>
      </c>
      <c r="Q34" s="29">
        <f t="shared" si="43"/>
        <v>0.375</v>
      </c>
      <c r="R34" s="29">
        <f t="shared" si="43"/>
        <v>0.625</v>
      </c>
    </row>
    <row r="35" spans="1:20" ht="12" customHeight="1" x14ac:dyDescent="0.2">
      <c r="A35" s="157"/>
      <c r="B35" s="157"/>
      <c r="C35" s="35"/>
      <c r="D35" s="231" t="s">
        <v>361</v>
      </c>
      <c r="E35" s="34"/>
      <c r="F35" s="33">
        <f t="shared" si="2"/>
        <v>7</v>
      </c>
      <c r="G35" s="33">
        <v>1</v>
      </c>
      <c r="H35" s="33">
        <v>0</v>
      </c>
      <c r="I35" s="33">
        <v>0</v>
      </c>
      <c r="J35" s="33">
        <v>0</v>
      </c>
      <c r="K35" s="33">
        <v>6</v>
      </c>
      <c r="L35" s="33">
        <v>0</v>
      </c>
      <c r="M35" s="33">
        <v>0</v>
      </c>
      <c r="N35" s="33">
        <v>0</v>
      </c>
      <c r="O35" s="33">
        <v>0</v>
      </c>
      <c r="P35" s="126">
        <v>0</v>
      </c>
      <c r="Q35" s="33">
        <v>1</v>
      </c>
      <c r="R35" s="33">
        <v>6</v>
      </c>
      <c r="S35" s="46">
        <f t="shared" ref="S35" si="44">SUM(G35:J35)</f>
        <v>1</v>
      </c>
      <c r="T35" s="46">
        <f t="shared" ref="T35" si="45">SUM(M35:P35)</f>
        <v>0</v>
      </c>
    </row>
    <row r="36" spans="1:20" ht="12" customHeight="1" x14ac:dyDescent="0.2">
      <c r="A36" s="157"/>
      <c r="B36" s="157"/>
      <c r="C36" s="32"/>
      <c r="D36" s="232"/>
      <c r="E36" s="31"/>
      <c r="F36" s="36">
        <f t="shared" si="2"/>
        <v>1</v>
      </c>
      <c r="G36" s="29">
        <f t="shared" ref="G36:R36" si="46">IF(G35=0,0,G35/$F35)</f>
        <v>0.14285714285714285</v>
      </c>
      <c r="H36" s="29">
        <f t="shared" si="46"/>
        <v>0</v>
      </c>
      <c r="I36" s="29">
        <f t="shared" si="46"/>
        <v>0</v>
      </c>
      <c r="J36" s="29">
        <f t="shared" si="46"/>
        <v>0</v>
      </c>
      <c r="K36" s="29">
        <f t="shared" si="46"/>
        <v>0.8571428571428571</v>
      </c>
      <c r="L36" s="29">
        <f t="shared" si="46"/>
        <v>0</v>
      </c>
      <c r="M36" s="29">
        <f t="shared" si="46"/>
        <v>0</v>
      </c>
      <c r="N36" s="29">
        <f t="shared" si="46"/>
        <v>0</v>
      </c>
      <c r="O36" s="29">
        <f t="shared" si="46"/>
        <v>0</v>
      </c>
      <c r="P36" s="127">
        <f t="shared" si="46"/>
        <v>0</v>
      </c>
      <c r="Q36" s="29">
        <f t="shared" si="46"/>
        <v>0.14285714285714285</v>
      </c>
      <c r="R36" s="29">
        <f t="shared" si="46"/>
        <v>0.8571428571428571</v>
      </c>
    </row>
    <row r="37" spans="1:20" ht="12" customHeight="1" x14ac:dyDescent="0.2">
      <c r="A37" s="157"/>
      <c r="B37" s="157"/>
      <c r="C37" s="35"/>
      <c r="D37" s="231" t="s">
        <v>362</v>
      </c>
      <c r="E37" s="34"/>
      <c r="F37" s="33">
        <f t="shared" si="2"/>
        <v>1</v>
      </c>
      <c r="G37" s="33">
        <v>0</v>
      </c>
      <c r="H37" s="33">
        <v>0</v>
      </c>
      <c r="I37" s="33">
        <v>0</v>
      </c>
      <c r="J37" s="33">
        <v>0</v>
      </c>
      <c r="K37" s="33">
        <v>1</v>
      </c>
      <c r="L37" s="33">
        <v>0</v>
      </c>
      <c r="M37" s="33">
        <v>0</v>
      </c>
      <c r="N37" s="33">
        <v>0</v>
      </c>
      <c r="O37" s="33">
        <v>0</v>
      </c>
      <c r="P37" s="126">
        <v>0</v>
      </c>
      <c r="Q37" s="33">
        <v>1</v>
      </c>
      <c r="R37" s="33">
        <v>0</v>
      </c>
      <c r="S37" s="46">
        <f t="shared" ref="S37" si="47">SUM(G37:J37)</f>
        <v>0</v>
      </c>
      <c r="T37" s="46">
        <f t="shared" ref="T37" si="48">SUM(M37:P37)</f>
        <v>0</v>
      </c>
    </row>
    <row r="38" spans="1:20" ht="12" customHeight="1" x14ac:dyDescent="0.2">
      <c r="A38" s="157"/>
      <c r="B38" s="157"/>
      <c r="C38" s="32"/>
      <c r="D38" s="232"/>
      <c r="E38" s="31"/>
      <c r="F38" s="36">
        <f t="shared" si="2"/>
        <v>1</v>
      </c>
      <c r="G38" s="29">
        <f t="shared" ref="G38:R38" si="49">IF(G37=0,0,G37/$F37)</f>
        <v>0</v>
      </c>
      <c r="H38" s="29">
        <f t="shared" si="49"/>
        <v>0</v>
      </c>
      <c r="I38" s="29">
        <f t="shared" si="49"/>
        <v>0</v>
      </c>
      <c r="J38" s="29">
        <f t="shared" si="49"/>
        <v>0</v>
      </c>
      <c r="K38" s="29">
        <f t="shared" si="49"/>
        <v>1</v>
      </c>
      <c r="L38" s="29">
        <f t="shared" si="49"/>
        <v>0</v>
      </c>
      <c r="M38" s="29">
        <f t="shared" si="49"/>
        <v>0</v>
      </c>
      <c r="N38" s="29">
        <f t="shared" si="49"/>
        <v>0</v>
      </c>
      <c r="O38" s="29">
        <f t="shared" si="49"/>
        <v>0</v>
      </c>
      <c r="P38" s="127">
        <f t="shared" si="49"/>
        <v>0</v>
      </c>
      <c r="Q38" s="29">
        <f t="shared" si="49"/>
        <v>1</v>
      </c>
      <c r="R38" s="29">
        <f t="shared" si="49"/>
        <v>0</v>
      </c>
    </row>
    <row r="39" spans="1:20" ht="12" customHeight="1" x14ac:dyDescent="0.2">
      <c r="A39" s="157"/>
      <c r="B39" s="157"/>
      <c r="C39" s="35"/>
      <c r="D39" s="231" t="s">
        <v>363</v>
      </c>
      <c r="E39" s="34"/>
      <c r="F39" s="33">
        <f t="shared" si="2"/>
        <v>9</v>
      </c>
      <c r="G39" s="33">
        <v>0</v>
      </c>
      <c r="H39" s="33">
        <v>0</v>
      </c>
      <c r="I39" s="33">
        <v>0</v>
      </c>
      <c r="J39" s="33">
        <v>0</v>
      </c>
      <c r="K39" s="33">
        <v>6</v>
      </c>
      <c r="L39" s="33">
        <v>3</v>
      </c>
      <c r="M39" s="33">
        <v>0</v>
      </c>
      <c r="N39" s="33">
        <v>0</v>
      </c>
      <c r="O39" s="33">
        <v>0</v>
      </c>
      <c r="P39" s="126">
        <v>0</v>
      </c>
      <c r="Q39" s="33">
        <v>2</v>
      </c>
      <c r="R39" s="33">
        <v>7</v>
      </c>
      <c r="S39" s="46">
        <f t="shared" ref="S39" si="50">SUM(G39:J39)</f>
        <v>0</v>
      </c>
      <c r="T39" s="46">
        <f t="shared" ref="T39" si="51">SUM(M39:P39)</f>
        <v>0</v>
      </c>
    </row>
    <row r="40" spans="1:20" ht="12" customHeight="1" x14ac:dyDescent="0.2">
      <c r="A40" s="157"/>
      <c r="B40" s="157"/>
      <c r="C40" s="32"/>
      <c r="D40" s="232"/>
      <c r="E40" s="31"/>
      <c r="F40" s="36">
        <f t="shared" si="2"/>
        <v>1</v>
      </c>
      <c r="G40" s="29">
        <f t="shared" ref="G40:R40" si="52">IF(G39=0,0,G39/$F39)</f>
        <v>0</v>
      </c>
      <c r="H40" s="29">
        <f t="shared" si="52"/>
        <v>0</v>
      </c>
      <c r="I40" s="29">
        <f t="shared" si="52"/>
        <v>0</v>
      </c>
      <c r="J40" s="29">
        <f t="shared" si="52"/>
        <v>0</v>
      </c>
      <c r="K40" s="29">
        <f t="shared" si="52"/>
        <v>0.66666666666666663</v>
      </c>
      <c r="L40" s="29">
        <f t="shared" si="52"/>
        <v>0.33333333333333331</v>
      </c>
      <c r="M40" s="29">
        <f t="shared" si="52"/>
        <v>0</v>
      </c>
      <c r="N40" s="29">
        <f t="shared" si="52"/>
        <v>0</v>
      </c>
      <c r="O40" s="29">
        <f t="shared" si="52"/>
        <v>0</v>
      </c>
      <c r="P40" s="127">
        <f t="shared" si="52"/>
        <v>0</v>
      </c>
      <c r="Q40" s="29">
        <f t="shared" si="52"/>
        <v>0.22222222222222221</v>
      </c>
      <c r="R40" s="29">
        <f t="shared" si="52"/>
        <v>0.77777777777777779</v>
      </c>
    </row>
    <row r="41" spans="1:20" ht="12" customHeight="1" x14ac:dyDescent="0.2">
      <c r="A41" s="157"/>
      <c r="B41" s="157"/>
      <c r="C41" s="35"/>
      <c r="D41" s="231" t="s">
        <v>364</v>
      </c>
      <c r="E41" s="34"/>
      <c r="F41" s="33">
        <f t="shared" si="2"/>
        <v>1</v>
      </c>
      <c r="G41" s="33">
        <v>0</v>
      </c>
      <c r="H41" s="33">
        <v>0</v>
      </c>
      <c r="I41" s="33">
        <v>0</v>
      </c>
      <c r="J41" s="33">
        <v>0</v>
      </c>
      <c r="K41" s="33">
        <v>1</v>
      </c>
      <c r="L41" s="33">
        <v>0</v>
      </c>
      <c r="M41" s="33">
        <v>0</v>
      </c>
      <c r="N41" s="33">
        <v>0</v>
      </c>
      <c r="O41" s="33">
        <v>0</v>
      </c>
      <c r="P41" s="126">
        <v>0</v>
      </c>
      <c r="Q41" s="33">
        <v>0</v>
      </c>
      <c r="R41" s="33">
        <v>1</v>
      </c>
      <c r="S41" s="46">
        <f t="shared" ref="S41" si="53">SUM(G41:J41)</f>
        <v>0</v>
      </c>
      <c r="T41" s="46">
        <f t="shared" ref="T41" si="54">SUM(M41:P41)</f>
        <v>0</v>
      </c>
    </row>
    <row r="42" spans="1:20" ht="12" customHeight="1" x14ac:dyDescent="0.2">
      <c r="A42" s="157"/>
      <c r="B42" s="157"/>
      <c r="C42" s="32"/>
      <c r="D42" s="232"/>
      <c r="E42" s="31"/>
      <c r="F42" s="36">
        <f t="shared" si="2"/>
        <v>1</v>
      </c>
      <c r="G42" s="29">
        <f t="shared" ref="G42:R42" si="55">IF(G41=0,0,G41/$F41)</f>
        <v>0</v>
      </c>
      <c r="H42" s="29">
        <f t="shared" si="55"/>
        <v>0</v>
      </c>
      <c r="I42" s="29">
        <f t="shared" si="55"/>
        <v>0</v>
      </c>
      <c r="J42" s="29">
        <f t="shared" si="55"/>
        <v>0</v>
      </c>
      <c r="K42" s="29">
        <f t="shared" si="55"/>
        <v>1</v>
      </c>
      <c r="L42" s="29">
        <f t="shared" si="55"/>
        <v>0</v>
      </c>
      <c r="M42" s="29">
        <f t="shared" si="55"/>
        <v>0</v>
      </c>
      <c r="N42" s="29">
        <f t="shared" si="55"/>
        <v>0</v>
      </c>
      <c r="O42" s="29">
        <f t="shared" si="55"/>
        <v>0</v>
      </c>
      <c r="P42" s="127">
        <f t="shared" si="55"/>
        <v>0</v>
      </c>
      <c r="Q42" s="29">
        <f t="shared" si="55"/>
        <v>0</v>
      </c>
      <c r="R42" s="29">
        <f t="shared" si="55"/>
        <v>1</v>
      </c>
    </row>
    <row r="43" spans="1:20" ht="12" customHeight="1" x14ac:dyDescent="0.2">
      <c r="A43" s="157"/>
      <c r="B43" s="157"/>
      <c r="C43" s="35"/>
      <c r="D43" s="231" t="s">
        <v>365</v>
      </c>
      <c r="E43" s="34"/>
      <c r="F43" s="33">
        <f t="shared" si="2"/>
        <v>2</v>
      </c>
      <c r="G43" s="33">
        <v>0</v>
      </c>
      <c r="H43" s="33">
        <v>0</v>
      </c>
      <c r="I43" s="33">
        <v>0</v>
      </c>
      <c r="J43" s="33">
        <v>0</v>
      </c>
      <c r="K43" s="33">
        <v>2</v>
      </c>
      <c r="L43" s="33">
        <v>0</v>
      </c>
      <c r="M43" s="33">
        <v>0</v>
      </c>
      <c r="N43" s="33">
        <v>0</v>
      </c>
      <c r="O43" s="33">
        <v>2</v>
      </c>
      <c r="P43" s="126">
        <v>0</v>
      </c>
      <c r="Q43" s="33">
        <v>0</v>
      </c>
      <c r="R43" s="33">
        <v>0</v>
      </c>
      <c r="S43" s="46">
        <f t="shared" ref="S43" si="56">SUM(G43:J43)</f>
        <v>0</v>
      </c>
      <c r="T43" s="46">
        <f t="shared" ref="T43" si="57">SUM(M43:P43)</f>
        <v>2</v>
      </c>
    </row>
    <row r="44" spans="1:20" ht="12" customHeight="1" x14ac:dyDescent="0.2">
      <c r="A44" s="157"/>
      <c r="B44" s="157"/>
      <c r="C44" s="32"/>
      <c r="D44" s="232"/>
      <c r="E44" s="31"/>
      <c r="F44" s="36">
        <f t="shared" si="2"/>
        <v>1</v>
      </c>
      <c r="G44" s="29">
        <f t="shared" ref="G44:R44" si="58">IF(G43=0,0,G43/$F43)</f>
        <v>0</v>
      </c>
      <c r="H44" s="29">
        <f t="shared" si="58"/>
        <v>0</v>
      </c>
      <c r="I44" s="29">
        <f t="shared" si="58"/>
        <v>0</v>
      </c>
      <c r="J44" s="29">
        <f t="shared" si="58"/>
        <v>0</v>
      </c>
      <c r="K44" s="29">
        <f t="shared" si="58"/>
        <v>1</v>
      </c>
      <c r="L44" s="29">
        <f t="shared" si="58"/>
        <v>0</v>
      </c>
      <c r="M44" s="29">
        <f t="shared" si="58"/>
        <v>0</v>
      </c>
      <c r="N44" s="29">
        <f t="shared" si="58"/>
        <v>0</v>
      </c>
      <c r="O44" s="29">
        <f t="shared" si="58"/>
        <v>1</v>
      </c>
      <c r="P44" s="127">
        <f t="shared" si="58"/>
        <v>0</v>
      </c>
      <c r="Q44" s="29">
        <f t="shared" si="58"/>
        <v>0</v>
      </c>
      <c r="R44" s="29">
        <f t="shared" si="58"/>
        <v>0</v>
      </c>
    </row>
    <row r="45" spans="1:20" ht="12" customHeight="1" x14ac:dyDescent="0.2">
      <c r="A45" s="157"/>
      <c r="B45" s="157"/>
      <c r="C45" s="35"/>
      <c r="D45" s="231" t="s">
        <v>366</v>
      </c>
      <c r="E45" s="34"/>
      <c r="F45" s="33">
        <f t="shared" si="2"/>
        <v>11</v>
      </c>
      <c r="G45" s="33">
        <v>1</v>
      </c>
      <c r="H45" s="33">
        <v>0</v>
      </c>
      <c r="I45" s="33">
        <v>0</v>
      </c>
      <c r="J45" s="33">
        <v>0</v>
      </c>
      <c r="K45" s="33">
        <v>9</v>
      </c>
      <c r="L45" s="33">
        <v>1</v>
      </c>
      <c r="M45" s="33">
        <v>0</v>
      </c>
      <c r="N45" s="33">
        <v>0</v>
      </c>
      <c r="O45" s="33">
        <v>0</v>
      </c>
      <c r="P45" s="126">
        <v>0</v>
      </c>
      <c r="Q45" s="33">
        <v>1</v>
      </c>
      <c r="R45" s="33">
        <v>10</v>
      </c>
      <c r="S45" s="46">
        <f t="shared" ref="S45" si="59">SUM(G45:J45)</f>
        <v>1</v>
      </c>
      <c r="T45" s="46">
        <f t="shared" ref="T45" si="60">SUM(M45:P45)</f>
        <v>0</v>
      </c>
    </row>
    <row r="46" spans="1:20" ht="12" customHeight="1" x14ac:dyDescent="0.2">
      <c r="A46" s="157"/>
      <c r="B46" s="157"/>
      <c r="C46" s="32"/>
      <c r="D46" s="232"/>
      <c r="E46" s="31"/>
      <c r="F46" s="36">
        <f t="shared" si="2"/>
        <v>1</v>
      </c>
      <c r="G46" s="29">
        <f t="shared" ref="G46:R46" si="61">IF(G45=0,0,G45/$F45)</f>
        <v>9.0909090909090912E-2</v>
      </c>
      <c r="H46" s="29">
        <f t="shared" si="61"/>
        <v>0</v>
      </c>
      <c r="I46" s="29">
        <f t="shared" si="61"/>
        <v>0</v>
      </c>
      <c r="J46" s="29">
        <f t="shared" si="61"/>
        <v>0</v>
      </c>
      <c r="K46" s="29">
        <f t="shared" si="61"/>
        <v>0.81818181818181823</v>
      </c>
      <c r="L46" s="29">
        <f t="shared" si="61"/>
        <v>9.0909090909090912E-2</v>
      </c>
      <c r="M46" s="29">
        <f t="shared" si="61"/>
        <v>0</v>
      </c>
      <c r="N46" s="29">
        <f t="shared" si="61"/>
        <v>0</v>
      </c>
      <c r="O46" s="29">
        <f t="shared" si="61"/>
        <v>0</v>
      </c>
      <c r="P46" s="127">
        <f t="shared" si="61"/>
        <v>0</v>
      </c>
      <c r="Q46" s="29">
        <f t="shared" si="61"/>
        <v>9.0909090909090912E-2</v>
      </c>
      <c r="R46" s="29">
        <f t="shared" si="61"/>
        <v>0.90909090909090906</v>
      </c>
    </row>
    <row r="47" spans="1:20" ht="11.25" customHeight="1" x14ac:dyDescent="0.2">
      <c r="A47" s="157"/>
      <c r="B47" s="157"/>
      <c r="C47" s="35"/>
      <c r="D47" s="231" t="s">
        <v>367</v>
      </c>
      <c r="E47" s="34"/>
      <c r="F47" s="33">
        <f t="shared" si="2"/>
        <v>4</v>
      </c>
      <c r="G47" s="33">
        <v>0</v>
      </c>
      <c r="H47" s="33">
        <v>0</v>
      </c>
      <c r="I47" s="33">
        <v>0</v>
      </c>
      <c r="J47" s="33">
        <v>0</v>
      </c>
      <c r="K47" s="33">
        <v>4</v>
      </c>
      <c r="L47" s="33">
        <v>0</v>
      </c>
      <c r="M47" s="33">
        <v>0</v>
      </c>
      <c r="N47" s="33">
        <v>0</v>
      </c>
      <c r="O47" s="33">
        <v>0</v>
      </c>
      <c r="P47" s="126">
        <v>0</v>
      </c>
      <c r="Q47" s="33">
        <v>1</v>
      </c>
      <c r="R47" s="33">
        <v>3</v>
      </c>
      <c r="S47" s="46">
        <f t="shared" ref="S47" si="62">SUM(G47:J47)</f>
        <v>0</v>
      </c>
      <c r="T47" s="46">
        <f t="shared" ref="T47" si="63">SUM(M47:P47)</f>
        <v>0</v>
      </c>
    </row>
    <row r="48" spans="1:20" ht="12" customHeight="1" x14ac:dyDescent="0.2">
      <c r="A48" s="157"/>
      <c r="B48" s="157"/>
      <c r="C48" s="32"/>
      <c r="D48" s="232"/>
      <c r="E48" s="31"/>
      <c r="F48" s="36">
        <f t="shared" si="2"/>
        <v>1</v>
      </c>
      <c r="G48" s="29">
        <f t="shared" ref="G48:R48" si="64">IF(G47=0,0,G47/$F47)</f>
        <v>0</v>
      </c>
      <c r="H48" s="29">
        <f t="shared" si="64"/>
        <v>0</v>
      </c>
      <c r="I48" s="29">
        <f t="shared" si="64"/>
        <v>0</v>
      </c>
      <c r="J48" s="29">
        <f t="shared" si="64"/>
        <v>0</v>
      </c>
      <c r="K48" s="29">
        <f t="shared" si="64"/>
        <v>1</v>
      </c>
      <c r="L48" s="29">
        <f t="shared" si="64"/>
        <v>0</v>
      </c>
      <c r="M48" s="29">
        <f t="shared" si="64"/>
        <v>0</v>
      </c>
      <c r="N48" s="29">
        <f t="shared" si="64"/>
        <v>0</v>
      </c>
      <c r="O48" s="29">
        <f t="shared" si="64"/>
        <v>0</v>
      </c>
      <c r="P48" s="127">
        <f t="shared" si="64"/>
        <v>0</v>
      </c>
      <c r="Q48" s="29">
        <f t="shared" si="64"/>
        <v>0.25</v>
      </c>
      <c r="R48" s="29">
        <f t="shared" si="64"/>
        <v>0.75</v>
      </c>
    </row>
    <row r="49" spans="1:20" ht="12" customHeight="1" x14ac:dyDescent="0.2">
      <c r="A49" s="157"/>
      <c r="B49" s="157"/>
      <c r="C49" s="35"/>
      <c r="D49" s="231" t="s">
        <v>368</v>
      </c>
      <c r="E49" s="34"/>
      <c r="F49" s="33">
        <f t="shared" si="2"/>
        <v>5</v>
      </c>
      <c r="G49" s="33">
        <v>1</v>
      </c>
      <c r="H49" s="33">
        <v>1</v>
      </c>
      <c r="I49" s="33">
        <v>0</v>
      </c>
      <c r="J49" s="33">
        <v>0</v>
      </c>
      <c r="K49" s="33">
        <v>3</v>
      </c>
      <c r="L49" s="33">
        <v>0</v>
      </c>
      <c r="M49" s="33">
        <v>0</v>
      </c>
      <c r="N49" s="33">
        <v>1</v>
      </c>
      <c r="O49" s="33">
        <v>0</v>
      </c>
      <c r="P49" s="126">
        <v>0</v>
      </c>
      <c r="Q49" s="33">
        <v>1</v>
      </c>
      <c r="R49" s="33">
        <v>3</v>
      </c>
      <c r="S49" s="46">
        <f t="shared" ref="S49" si="65">SUM(G49:J49)</f>
        <v>2</v>
      </c>
      <c r="T49" s="46">
        <f t="shared" ref="T49" si="66">SUM(M49:P49)</f>
        <v>1</v>
      </c>
    </row>
    <row r="50" spans="1:20" ht="12" customHeight="1" x14ac:dyDescent="0.2">
      <c r="A50" s="157"/>
      <c r="B50" s="157"/>
      <c r="C50" s="32"/>
      <c r="D50" s="232"/>
      <c r="E50" s="31"/>
      <c r="F50" s="36">
        <f t="shared" si="2"/>
        <v>1</v>
      </c>
      <c r="G50" s="29">
        <f t="shared" ref="G50:R50" si="67">IF(G49=0,0,G49/$F49)</f>
        <v>0.2</v>
      </c>
      <c r="H50" s="29">
        <f t="shared" si="67"/>
        <v>0.2</v>
      </c>
      <c r="I50" s="29">
        <f t="shared" si="67"/>
        <v>0</v>
      </c>
      <c r="J50" s="29">
        <f t="shared" si="67"/>
        <v>0</v>
      </c>
      <c r="K50" s="29">
        <f t="shared" si="67"/>
        <v>0.6</v>
      </c>
      <c r="L50" s="29">
        <f t="shared" si="67"/>
        <v>0</v>
      </c>
      <c r="M50" s="29">
        <f t="shared" si="67"/>
        <v>0</v>
      </c>
      <c r="N50" s="29">
        <f t="shared" si="67"/>
        <v>0.2</v>
      </c>
      <c r="O50" s="29">
        <f t="shared" si="67"/>
        <v>0</v>
      </c>
      <c r="P50" s="127">
        <f t="shared" si="67"/>
        <v>0</v>
      </c>
      <c r="Q50" s="29">
        <f t="shared" si="67"/>
        <v>0.2</v>
      </c>
      <c r="R50" s="29">
        <f t="shared" si="67"/>
        <v>0.6</v>
      </c>
    </row>
    <row r="51" spans="1:20" ht="12" customHeight="1" x14ac:dyDescent="0.2">
      <c r="A51" s="157"/>
      <c r="B51" s="157"/>
      <c r="C51" s="35"/>
      <c r="D51" s="231" t="s">
        <v>369</v>
      </c>
      <c r="E51" s="34"/>
      <c r="F51" s="33">
        <f t="shared" si="2"/>
        <v>13</v>
      </c>
      <c r="G51" s="33">
        <v>0</v>
      </c>
      <c r="H51" s="33">
        <v>0</v>
      </c>
      <c r="I51" s="33">
        <v>0</v>
      </c>
      <c r="J51" s="33">
        <v>0</v>
      </c>
      <c r="K51" s="33">
        <v>12</v>
      </c>
      <c r="L51" s="33">
        <v>1</v>
      </c>
      <c r="M51" s="33">
        <v>0</v>
      </c>
      <c r="N51" s="33">
        <v>0</v>
      </c>
      <c r="O51" s="33">
        <v>0</v>
      </c>
      <c r="P51" s="126">
        <v>0</v>
      </c>
      <c r="Q51" s="33">
        <v>7</v>
      </c>
      <c r="R51" s="33">
        <v>6</v>
      </c>
      <c r="S51" s="46">
        <f t="shared" ref="S51" si="68">SUM(G51:J51)</f>
        <v>0</v>
      </c>
      <c r="T51" s="46">
        <f t="shared" ref="T51" si="69">SUM(M51:P51)</f>
        <v>0</v>
      </c>
    </row>
    <row r="52" spans="1:20" ht="12" customHeight="1" x14ac:dyDescent="0.2">
      <c r="A52" s="157"/>
      <c r="B52" s="157"/>
      <c r="C52" s="32"/>
      <c r="D52" s="232"/>
      <c r="E52" s="31"/>
      <c r="F52" s="36">
        <f t="shared" si="2"/>
        <v>1</v>
      </c>
      <c r="G52" s="29">
        <f t="shared" ref="G52:R52" si="70">IF(G51=0,0,G51/$F51)</f>
        <v>0</v>
      </c>
      <c r="H52" s="29">
        <f t="shared" si="70"/>
        <v>0</v>
      </c>
      <c r="I52" s="29">
        <f t="shared" si="70"/>
        <v>0</v>
      </c>
      <c r="J52" s="29">
        <f t="shared" si="70"/>
        <v>0</v>
      </c>
      <c r="K52" s="29">
        <f t="shared" si="70"/>
        <v>0.92307692307692313</v>
      </c>
      <c r="L52" s="29">
        <f t="shared" si="70"/>
        <v>7.6923076923076927E-2</v>
      </c>
      <c r="M52" s="29">
        <f t="shared" si="70"/>
        <v>0</v>
      </c>
      <c r="N52" s="29">
        <f t="shared" si="70"/>
        <v>0</v>
      </c>
      <c r="O52" s="29">
        <f t="shared" si="70"/>
        <v>0</v>
      </c>
      <c r="P52" s="127">
        <f t="shared" si="70"/>
        <v>0</v>
      </c>
      <c r="Q52" s="29">
        <f t="shared" si="70"/>
        <v>0.53846153846153844</v>
      </c>
      <c r="R52" s="29">
        <f t="shared" si="70"/>
        <v>0.46153846153846156</v>
      </c>
    </row>
    <row r="53" spans="1:20" ht="12" customHeight="1" x14ac:dyDescent="0.2">
      <c r="A53" s="157"/>
      <c r="B53" s="157"/>
      <c r="C53" s="35"/>
      <c r="D53" s="231" t="s">
        <v>370</v>
      </c>
      <c r="E53" s="34"/>
      <c r="F53" s="33">
        <f t="shared" si="2"/>
        <v>5</v>
      </c>
      <c r="G53" s="33">
        <v>0</v>
      </c>
      <c r="H53" s="33">
        <v>0</v>
      </c>
      <c r="I53" s="33">
        <v>0</v>
      </c>
      <c r="J53" s="33">
        <v>0</v>
      </c>
      <c r="K53" s="33">
        <v>5</v>
      </c>
      <c r="L53" s="33">
        <v>0</v>
      </c>
      <c r="M53" s="33">
        <v>0</v>
      </c>
      <c r="N53" s="33">
        <v>0</v>
      </c>
      <c r="O53" s="33">
        <v>1</v>
      </c>
      <c r="P53" s="126">
        <v>0</v>
      </c>
      <c r="Q53" s="33">
        <v>2</v>
      </c>
      <c r="R53" s="33">
        <v>2</v>
      </c>
      <c r="S53" s="46">
        <f t="shared" ref="S53" si="71">SUM(G53:J53)</f>
        <v>0</v>
      </c>
      <c r="T53" s="46">
        <f t="shared" ref="T53" si="72">SUM(M53:P53)</f>
        <v>1</v>
      </c>
    </row>
    <row r="54" spans="1:20" ht="12" customHeight="1" x14ac:dyDescent="0.2">
      <c r="A54" s="157"/>
      <c r="B54" s="157"/>
      <c r="C54" s="32"/>
      <c r="D54" s="232"/>
      <c r="E54" s="31"/>
      <c r="F54" s="36">
        <f t="shared" si="2"/>
        <v>1</v>
      </c>
      <c r="G54" s="29">
        <f t="shared" ref="G54:R54" si="73">IF(G53=0,0,G53/$F53)</f>
        <v>0</v>
      </c>
      <c r="H54" s="29">
        <f t="shared" si="73"/>
        <v>0</v>
      </c>
      <c r="I54" s="29">
        <f t="shared" si="73"/>
        <v>0</v>
      </c>
      <c r="J54" s="29">
        <f t="shared" si="73"/>
        <v>0</v>
      </c>
      <c r="K54" s="29">
        <f t="shared" si="73"/>
        <v>1</v>
      </c>
      <c r="L54" s="29">
        <f t="shared" si="73"/>
        <v>0</v>
      </c>
      <c r="M54" s="29">
        <f t="shared" si="73"/>
        <v>0</v>
      </c>
      <c r="N54" s="29">
        <f t="shared" si="73"/>
        <v>0</v>
      </c>
      <c r="O54" s="29">
        <f t="shared" si="73"/>
        <v>0.2</v>
      </c>
      <c r="P54" s="127">
        <f t="shared" si="73"/>
        <v>0</v>
      </c>
      <c r="Q54" s="29">
        <f t="shared" si="73"/>
        <v>0.4</v>
      </c>
      <c r="R54" s="29">
        <f t="shared" si="73"/>
        <v>0.4</v>
      </c>
    </row>
    <row r="55" spans="1:20" ht="12" customHeight="1" x14ac:dyDescent="0.2">
      <c r="A55" s="157"/>
      <c r="B55" s="157"/>
      <c r="C55" s="35"/>
      <c r="D55" s="231" t="s">
        <v>371</v>
      </c>
      <c r="E55" s="34"/>
      <c r="F55" s="33">
        <f t="shared" si="2"/>
        <v>33</v>
      </c>
      <c r="G55" s="33">
        <v>0</v>
      </c>
      <c r="H55" s="33">
        <v>0</v>
      </c>
      <c r="I55" s="33">
        <v>0</v>
      </c>
      <c r="J55" s="33">
        <v>0</v>
      </c>
      <c r="K55" s="33">
        <v>26</v>
      </c>
      <c r="L55" s="33">
        <v>7</v>
      </c>
      <c r="M55" s="33">
        <v>0</v>
      </c>
      <c r="N55" s="33">
        <v>0</v>
      </c>
      <c r="O55" s="33">
        <v>2</v>
      </c>
      <c r="P55" s="126">
        <v>0</v>
      </c>
      <c r="Q55" s="33">
        <v>12</v>
      </c>
      <c r="R55" s="33">
        <v>19</v>
      </c>
      <c r="S55" s="46">
        <f t="shared" ref="S55" si="74">SUM(G55:J55)</f>
        <v>0</v>
      </c>
      <c r="T55" s="46">
        <f t="shared" ref="T55" si="75">SUM(M55:P55)</f>
        <v>2</v>
      </c>
    </row>
    <row r="56" spans="1:20" ht="12" customHeight="1" x14ac:dyDescent="0.2">
      <c r="A56" s="157"/>
      <c r="B56" s="157"/>
      <c r="C56" s="32"/>
      <c r="D56" s="232"/>
      <c r="E56" s="31"/>
      <c r="F56" s="36">
        <f t="shared" si="2"/>
        <v>1</v>
      </c>
      <c r="G56" s="29">
        <f t="shared" ref="G56:R56" si="76">IF(G55=0,0,G55/$F55)</f>
        <v>0</v>
      </c>
      <c r="H56" s="29">
        <f t="shared" si="76"/>
        <v>0</v>
      </c>
      <c r="I56" s="29">
        <f t="shared" si="76"/>
        <v>0</v>
      </c>
      <c r="J56" s="29">
        <f t="shared" si="76"/>
        <v>0</v>
      </c>
      <c r="K56" s="29">
        <f t="shared" si="76"/>
        <v>0.78787878787878785</v>
      </c>
      <c r="L56" s="29">
        <f t="shared" si="76"/>
        <v>0.21212121212121213</v>
      </c>
      <c r="M56" s="29">
        <f t="shared" si="76"/>
        <v>0</v>
      </c>
      <c r="N56" s="29">
        <f t="shared" si="76"/>
        <v>0</v>
      </c>
      <c r="O56" s="29">
        <f t="shared" si="76"/>
        <v>6.0606060606060608E-2</v>
      </c>
      <c r="P56" s="127">
        <f t="shared" si="76"/>
        <v>0</v>
      </c>
      <c r="Q56" s="29">
        <f t="shared" si="76"/>
        <v>0.36363636363636365</v>
      </c>
      <c r="R56" s="29">
        <f t="shared" si="76"/>
        <v>0.5757575757575758</v>
      </c>
    </row>
    <row r="57" spans="1:20" ht="12" customHeight="1" x14ac:dyDescent="0.2">
      <c r="A57" s="157"/>
      <c r="B57" s="157"/>
      <c r="C57" s="35"/>
      <c r="D57" s="231" t="s">
        <v>372</v>
      </c>
      <c r="E57" s="34"/>
      <c r="F57" s="33">
        <f t="shared" si="2"/>
        <v>5</v>
      </c>
      <c r="G57" s="33">
        <v>0</v>
      </c>
      <c r="H57" s="33">
        <v>0</v>
      </c>
      <c r="I57" s="33">
        <v>0</v>
      </c>
      <c r="J57" s="33">
        <v>0</v>
      </c>
      <c r="K57" s="33">
        <v>5</v>
      </c>
      <c r="L57" s="33">
        <v>0</v>
      </c>
      <c r="M57" s="33">
        <v>0</v>
      </c>
      <c r="N57" s="33">
        <v>0</v>
      </c>
      <c r="O57" s="33">
        <v>0</v>
      </c>
      <c r="P57" s="126">
        <v>0</v>
      </c>
      <c r="Q57" s="33">
        <v>0</v>
      </c>
      <c r="R57" s="33">
        <v>5</v>
      </c>
      <c r="S57" s="46">
        <f t="shared" ref="S57" si="77">SUM(G57:J57)</f>
        <v>0</v>
      </c>
      <c r="T57" s="46">
        <f t="shared" ref="T57" si="78">SUM(M57:P57)</f>
        <v>0</v>
      </c>
    </row>
    <row r="58" spans="1:20" ht="12" customHeight="1" x14ac:dyDescent="0.2">
      <c r="A58" s="157"/>
      <c r="B58" s="157"/>
      <c r="C58" s="32"/>
      <c r="D58" s="232"/>
      <c r="E58" s="31"/>
      <c r="F58" s="36">
        <f t="shared" si="2"/>
        <v>1</v>
      </c>
      <c r="G58" s="29">
        <f t="shared" ref="G58:R58" si="79">IF(G57=0,0,G57/$F57)</f>
        <v>0</v>
      </c>
      <c r="H58" s="29">
        <f t="shared" si="79"/>
        <v>0</v>
      </c>
      <c r="I58" s="29">
        <f t="shared" si="79"/>
        <v>0</v>
      </c>
      <c r="J58" s="29">
        <f t="shared" si="79"/>
        <v>0</v>
      </c>
      <c r="K58" s="29">
        <f t="shared" si="79"/>
        <v>1</v>
      </c>
      <c r="L58" s="29">
        <f t="shared" si="79"/>
        <v>0</v>
      </c>
      <c r="M58" s="29">
        <f t="shared" si="79"/>
        <v>0</v>
      </c>
      <c r="N58" s="29">
        <f t="shared" si="79"/>
        <v>0</v>
      </c>
      <c r="O58" s="29">
        <f t="shared" si="79"/>
        <v>0</v>
      </c>
      <c r="P58" s="127">
        <f t="shared" si="79"/>
        <v>0</v>
      </c>
      <c r="Q58" s="29">
        <f t="shared" si="79"/>
        <v>0</v>
      </c>
      <c r="R58" s="29">
        <f t="shared" si="79"/>
        <v>1</v>
      </c>
    </row>
    <row r="59" spans="1:20" ht="12.75" customHeight="1" x14ac:dyDescent="0.2">
      <c r="A59" s="157"/>
      <c r="B59" s="157"/>
      <c r="C59" s="35"/>
      <c r="D59" s="231" t="s">
        <v>373</v>
      </c>
      <c r="E59" s="34"/>
      <c r="F59" s="33">
        <f t="shared" si="2"/>
        <v>32</v>
      </c>
      <c r="G59" s="33">
        <v>1</v>
      </c>
      <c r="H59" s="33">
        <v>0</v>
      </c>
      <c r="I59" s="33">
        <v>0</v>
      </c>
      <c r="J59" s="33">
        <v>0</v>
      </c>
      <c r="K59" s="33">
        <v>28</v>
      </c>
      <c r="L59" s="33">
        <v>3</v>
      </c>
      <c r="M59" s="33">
        <v>0</v>
      </c>
      <c r="N59" s="33">
        <v>0</v>
      </c>
      <c r="O59" s="33">
        <v>1</v>
      </c>
      <c r="P59" s="126">
        <v>0</v>
      </c>
      <c r="Q59" s="33">
        <v>8</v>
      </c>
      <c r="R59" s="33">
        <v>23</v>
      </c>
      <c r="S59" s="46">
        <f t="shared" ref="S59" si="80">SUM(G59:J59)</f>
        <v>1</v>
      </c>
      <c r="T59" s="46">
        <f t="shared" ref="T59" si="81">SUM(M59:P59)</f>
        <v>1</v>
      </c>
    </row>
    <row r="60" spans="1:20" ht="12.75" customHeight="1" x14ac:dyDescent="0.2">
      <c r="A60" s="157"/>
      <c r="B60" s="157"/>
      <c r="C60" s="32"/>
      <c r="D60" s="232"/>
      <c r="E60" s="31"/>
      <c r="F60" s="36">
        <f t="shared" si="2"/>
        <v>1</v>
      </c>
      <c r="G60" s="29">
        <f t="shared" ref="G60:R60" si="82">IF(G59=0,0,G59/$F59)</f>
        <v>3.125E-2</v>
      </c>
      <c r="H60" s="29">
        <f t="shared" si="82"/>
        <v>0</v>
      </c>
      <c r="I60" s="29">
        <f t="shared" si="82"/>
        <v>0</v>
      </c>
      <c r="J60" s="29">
        <f t="shared" si="82"/>
        <v>0</v>
      </c>
      <c r="K60" s="29">
        <f t="shared" si="82"/>
        <v>0.875</v>
      </c>
      <c r="L60" s="29">
        <f t="shared" si="82"/>
        <v>9.375E-2</v>
      </c>
      <c r="M60" s="29">
        <f t="shared" si="82"/>
        <v>0</v>
      </c>
      <c r="N60" s="29">
        <f t="shared" si="82"/>
        <v>0</v>
      </c>
      <c r="O60" s="29">
        <f t="shared" si="82"/>
        <v>3.125E-2</v>
      </c>
      <c r="P60" s="127">
        <f t="shared" si="82"/>
        <v>0</v>
      </c>
      <c r="Q60" s="29">
        <f t="shared" si="82"/>
        <v>0.25</v>
      </c>
      <c r="R60" s="29">
        <f t="shared" si="82"/>
        <v>0.71875</v>
      </c>
    </row>
    <row r="61" spans="1:20" ht="12" customHeight="1" x14ac:dyDescent="0.2">
      <c r="A61" s="157"/>
      <c r="B61" s="157"/>
      <c r="C61" s="35"/>
      <c r="D61" s="231" t="s">
        <v>20</v>
      </c>
      <c r="E61" s="34"/>
      <c r="F61" s="33">
        <f t="shared" si="2"/>
        <v>17</v>
      </c>
      <c r="G61" s="33">
        <v>0</v>
      </c>
      <c r="H61" s="33">
        <v>0</v>
      </c>
      <c r="I61" s="33">
        <v>0</v>
      </c>
      <c r="J61" s="33">
        <v>0</v>
      </c>
      <c r="K61" s="33">
        <v>16</v>
      </c>
      <c r="L61" s="33">
        <v>1</v>
      </c>
      <c r="M61" s="33">
        <v>0</v>
      </c>
      <c r="N61" s="33">
        <v>0</v>
      </c>
      <c r="O61" s="33">
        <v>0</v>
      </c>
      <c r="P61" s="126">
        <v>0</v>
      </c>
      <c r="Q61" s="33">
        <v>8</v>
      </c>
      <c r="R61" s="33">
        <v>9</v>
      </c>
      <c r="S61" s="46">
        <f t="shared" ref="S61" si="83">SUM(G61:J61)</f>
        <v>0</v>
      </c>
      <c r="T61" s="46">
        <f t="shared" ref="T61" si="84">SUM(M61:P61)</f>
        <v>0</v>
      </c>
    </row>
    <row r="62" spans="1:20" ht="12" customHeight="1" x14ac:dyDescent="0.2">
      <c r="A62" s="157"/>
      <c r="B62" s="157"/>
      <c r="C62" s="32"/>
      <c r="D62" s="232"/>
      <c r="E62" s="31"/>
      <c r="F62" s="36">
        <f t="shared" si="2"/>
        <v>1</v>
      </c>
      <c r="G62" s="29">
        <f t="shared" ref="G62:R62" si="85">IF(G61=0,0,G61/$F61)</f>
        <v>0</v>
      </c>
      <c r="H62" s="29">
        <f t="shared" si="85"/>
        <v>0</v>
      </c>
      <c r="I62" s="29">
        <f t="shared" si="85"/>
        <v>0</v>
      </c>
      <c r="J62" s="29">
        <f t="shared" si="85"/>
        <v>0</v>
      </c>
      <c r="K62" s="29">
        <f t="shared" si="85"/>
        <v>0.94117647058823528</v>
      </c>
      <c r="L62" s="29">
        <f t="shared" si="85"/>
        <v>5.8823529411764705E-2</v>
      </c>
      <c r="M62" s="29">
        <f t="shared" si="85"/>
        <v>0</v>
      </c>
      <c r="N62" s="29">
        <f t="shared" si="85"/>
        <v>0</v>
      </c>
      <c r="O62" s="29">
        <f t="shared" si="85"/>
        <v>0</v>
      </c>
      <c r="P62" s="127">
        <f t="shared" si="85"/>
        <v>0</v>
      </c>
      <c r="Q62" s="29">
        <f t="shared" si="85"/>
        <v>0.47058823529411764</v>
      </c>
      <c r="R62" s="29">
        <f t="shared" si="85"/>
        <v>0.52941176470588236</v>
      </c>
    </row>
    <row r="63" spans="1:20" ht="12" customHeight="1" x14ac:dyDescent="0.2">
      <c r="A63" s="157"/>
      <c r="B63" s="157"/>
      <c r="C63" s="35"/>
      <c r="D63" s="231" t="s">
        <v>374</v>
      </c>
      <c r="E63" s="34"/>
      <c r="F63" s="33">
        <f t="shared" si="2"/>
        <v>8</v>
      </c>
      <c r="G63" s="33">
        <v>0</v>
      </c>
      <c r="H63" s="33">
        <v>0</v>
      </c>
      <c r="I63" s="33">
        <v>0</v>
      </c>
      <c r="J63" s="33">
        <v>0</v>
      </c>
      <c r="K63" s="33">
        <v>8</v>
      </c>
      <c r="L63" s="33">
        <v>0</v>
      </c>
      <c r="M63" s="33">
        <v>0</v>
      </c>
      <c r="N63" s="33">
        <v>0</v>
      </c>
      <c r="O63" s="33">
        <v>0</v>
      </c>
      <c r="P63" s="126">
        <v>0</v>
      </c>
      <c r="Q63" s="33">
        <v>1</v>
      </c>
      <c r="R63" s="33">
        <v>7</v>
      </c>
      <c r="S63" s="46">
        <f t="shared" ref="S63" si="86">SUM(G63:J63)</f>
        <v>0</v>
      </c>
      <c r="T63" s="46">
        <f t="shared" ref="T63" si="87">SUM(M63:P63)</f>
        <v>0</v>
      </c>
    </row>
    <row r="64" spans="1:20" ht="12" customHeight="1" x14ac:dyDescent="0.2">
      <c r="A64" s="157"/>
      <c r="B64" s="157"/>
      <c r="C64" s="32"/>
      <c r="D64" s="232"/>
      <c r="E64" s="31"/>
      <c r="F64" s="36">
        <f t="shared" si="2"/>
        <v>1</v>
      </c>
      <c r="G64" s="29">
        <f t="shared" ref="G64:R64" si="88">IF(G63=0,0,G63/$F63)</f>
        <v>0</v>
      </c>
      <c r="H64" s="29">
        <f t="shared" si="88"/>
        <v>0</v>
      </c>
      <c r="I64" s="29">
        <f t="shared" si="88"/>
        <v>0</v>
      </c>
      <c r="J64" s="29">
        <f t="shared" si="88"/>
        <v>0</v>
      </c>
      <c r="K64" s="29">
        <f t="shared" si="88"/>
        <v>1</v>
      </c>
      <c r="L64" s="29">
        <f t="shared" si="88"/>
        <v>0</v>
      </c>
      <c r="M64" s="29">
        <f t="shared" si="88"/>
        <v>0</v>
      </c>
      <c r="N64" s="29">
        <f t="shared" si="88"/>
        <v>0</v>
      </c>
      <c r="O64" s="29">
        <f t="shared" si="88"/>
        <v>0</v>
      </c>
      <c r="P64" s="127">
        <f t="shared" si="88"/>
        <v>0</v>
      </c>
      <c r="Q64" s="29">
        <f t="shared" si="88"/>
        <v>0.125</v>
      </c>
      <c r="R64" s="29">
        <f t="shared" si="88"/>
        <v>0.875</v>
      </c>
    </row>
    <row r="65" spans="1:20" ht="12" customHeight="1" x14ac:dyDescent="0.2">
      <c r="A65" s="157"/>
      <c r="B65" s="157"/>
      <c r="C65" s="35"/>
      <c r="D65" s="231" t="s">
        <v>375</v>
      </c>
      <c r="E65" s="34"/>
      <c r="F65" s="33">
        <f t="shared" si="2"/>
        <v>14</v>
      </c>
      <c r="G65" s="33">
        <v>1</v>
      </c>
      <c r="H65" s="33">
        <v>0</v>
      </c>
      <c r="I65" s="33">
        <v>0</v>
      </c>
      <c r="J65" s="33">
        <v>0</v>
      </c>
      <c r="K65" s="33">
        <v>13</v>
      </c>
      <c r="L65" s="33">
        <v>0</v>
      </c>
      <c r="M65" s="33">
        <v>0</v>
      </c>
      <c r="N65" s="33">
        <v>0</v>
      </c>
      <c r="O65" s="33">
        <v>0</v>
      </c>
      <c r="P65" s="126">
        <v>0</v>
      </c>
      <c r="Q65" s="33">
        <v>3</v>
      </c>
      <c r="R65" s="33">
        <v>11</v>
      </c>
      <c r="S65" s="46">
        <f t="shared" ref="S65" si="89">SUM(G65:J65)</f>
        <v>1</v>
      </c>
      <c r="T65" s="46">
        <f t="shared" ref="T65" si="90">SUM(M65:P65)</f>
        <v>0</v>
      </c>
    </row>
    <row r="66" spans="1:20" ht="12" customHeight="1" x14ac:dyDescent="0.2">
      <c r="A66" s="157"/>
      <c r="B66" s="157"/>
      <c r="C66" s="32"/>
      <c r="D66" s="232"/>
      <c r="E66" s="31"/>
      <c r="F66" s="36">
        <f t="shared" si="2"/>
        <v>1</v>
      </c>
      <c r="G66" s="29">
        <f t="shared" ref="G66:R66" si="91">IF(G65=0,0,G65/$F65)</f>
        <v>7.1428571428571425E-2</v>
      </c>
      <c r="H66" s="29">
        <f t="shared" si="91"/>
        <v>0</v>
      </c>
      <c r="I66" s="29">
        <f t="shared" si="91"/>
        <v>0</v>
      </c>
      <c r="J66" s="29">
        <f t="shared" si="91"/>
        <v>0</v>
      </c>
      <c r="K66" s="29">
        <f t="shared" si="91"/>
        <v>0.9285714285714286</v>
      </c>
      <c r="L66" s="29">
        <f t="shared" si="91"/>
        <v>0</v>
      </c>
      <c r="M66" s="29">
        <f t="shared" si="91"/>
        <v>0</v>
      </c>
      <c r="N66" s="29">
        <f t="shared" si="91"/>
        <v>0</v>
      </c>
      <c r="O66" s="29">
        <f t="shared" si="91"/>
        <v>0</v>
      </c>
      <c r="P66" s="127">
        <f t="shared" si="91"/>
        <v>0</v>
      </c>
      <c r="Q66" s="29">
        <f t="shared" si="91"/>
        <v>0.21428571428571427</v>
      </c>
      <c r="R66" s="29">
        <f t="shared" si="91"/>
        <v>0.7857142857142857</v>
      </c>
    </row>
    <row r="67" spans="1:20" ht="12" customHeight="1" x14ac:dyDescent="0.2">
      <c r="A67" s="157"/>
      <c r="B67" s="157"/>
      <c r="C67" s="35"/>
      <c r="D67" s="231" t="s">
        <v>376</v>
      </c>
      <c r="E67" s="34"/>
      <c r="F67" s="33">
        <f t="shared" si="2"/>
        <v>8</v>
      </c>
      <c r="G67" s="33">
        <v>1</v>
      </c>
      <c r="H67" s="33">
        <v>0</v>
      </c>
      <c r="I67" s="33">
        <v>0</v>
      </c>
      <c r="J67" s="33">
        <v>0</v>
      </c>
      <c r="K67" s="33">
        <v>6</v>
      </c>
      <c r="L67" s="33">
        <v>1</v>
      </c>
      <c r="M67" s="33">
        <v>0</v>
      </c>
      <c r="N67" s="33">
        <v>0</v>
      </c>
      <c r="O67" s="33">
        <v>0</v>
      </c>
      <c r="P67" s="126">
        <v>0</v>
      </c>
      <c r="Q67" s="33">
        <v>1</v>
      </c>
      <c r="R67" s="33">
        <v>7</v>
      </c>
      <c r="S67" s="46">
        <f t="shared" ref="S67" si="92">SUM(G67:J67)</f>
        <v>1</v>
      </c>
      <c r="T67" s="46">
        <f t="shared" ref="T67" si="93">SUM(M67:P67)</f>
        <v>0</v>
      </c>
    </row>
    <row r="68" spans="1:20" ht="12" customHeight="1" x14ac:dyDescent="0.2">
      <c r="A68" s="157"/>
      <c r="B68" s="158"/>
      <c r="C68" s="32"/>
      <c r="D68" s="232"/>
      <c r="E68" s="31"/>
      <c r="F68" s="36">
        <f t="shared" si="2"/>
        <v>1</v>
      </c>
      <c r="G68" s="29">
        <f t="shared" ref="G68:R68" si="94">IF(G67=0,0,G67/$F67)</f>
        <v>0.125</v>
      </c>
      <c r="H68" s="29">
        <f t="shared" si="94"/>
        <v>0</v>
      </c>
      <c r="I68" s="29">
        <f t="shared" si="94"/>
        <v>0</v>
      </c>
      <c r="J68" s="29">
        <f t="shared" si="94"/>
        <v>0</v>
      </c>
      <c r="K68" s="29">
        <f t="shared" si="94"/>
        <v>0.75</v>
      </c>
      <c r="L68" s="29">
        <f t="shared" si="94"/>
        <v>0.125</v>
      </c>
      <c r="M68" s="29">
        <f t="shared" si="94"/>
        <v>0</v>
      </c>
      <c r="N68" s="29">
        <f t="shared" si="94"/>
        <v>0</v>
      </c>
      <c r="O68" s="29">
        <f t="shared" si="94"/>
        <v>0</v>
      </c>
      <c r="P68" s="127">
        <f t="shared" si="94"/>
        <v>0</v>
      </c>
      <c r="Q68" s="29">
        <f t="shared" si="94"/>
        <v>0.125</v>
      </c>
      <c r="R68" s="29">
        <f t="shared" si="94"/>
        <v>0.875</v>
      </c>
    </row>
    <row r="69" spans="1:20" ht="12" customHeight="1" x14ac:dyDescent="0.2">
      <c r="A69" s="157"/>
      <c r="B69" s="156" t="s">
        <v>16</v>
      </c>
      <c r="C69" s="35"/>
      <c r="D69" s="231" t="s">
        <v>15</v>
      </c>
      <c r="E69" s="34"/>
      <c r="F69" s="33">
        <f t="shared" si="2"/>
        <v>681</v>
      </c>
      <c r="G69" s="33">
        <f t="shared" ref="G69:R69" si="95">SUM(G71,G73,G75,G77,G79,G81,G83,G85,G87,G89,G91,G93,G95,G97,G99)</f>
        <v>52</v>
      </c>
      <c r="H69" s="33">
        <f t="shared" si="95"/>
        <v>0</v>
      </c>
      <c r="I69" s="33">
        <f t="shared" si="95"/>
        <v>3</v>
      </c>
      <c r="J69" s="33">
        <f t="shared" si="95"/>
        <v>5</v>
      </c>
      <c r="K69" s="33">
        <f t="shared" si="95"/>
        <v>525</v>
      </c>
      <c r="L69" s="33">
        <f t="shared" si="95"/>
        <v>96</v>
      </c>
      <c r="M69" s="33">
        <f t="shared" si="95"/>
        <v>2</v>
      </c>
      <c r="N69" s="33">
        <f t="shared" si="95"/>
        <v>0</v>
      </c>
      <c r="O69" s="33">
        <f t="shared" si="95"/>
        <v>10</v>
      </c>
      <c r="P69" s="126">
        <f t="shared" si="95"/>
        <v>7</v>
      </c>
      <c r="Q69" s="33">
        <f t="shared" si="95"/>
        <v>218</v>
      </c>
      <c r="R69" s="33">
        <f t="shared" si="95"/>
        <v>444</v>
      </c>
      <c r="S69" s="46">
        <f t="shared" ref="S69" si="96">SUM(G69:J69)</f>
        <v>60</v>
      </c>
      <c r="T69" s="46">
        <f t="shared" ref="T69" si="97">SUM(M69:P69)</f>
        <v>19</v>
      </c>
    </row>
    <row r="70" spans="1:20" ht="12" customHeight="1" x14ac:dyDescent="0.2">
      <c r="A70" s="157"/>
      <c r="B70" s="157"/>
      <c r="C70" s="32"/>
      <c r="D70" s="232"/>
      <c r="E70" s="31"/>
      <c r="F70" s="36">
        <f t="shared" si="2"/>
        <v>1</v>
      </c>
      <c r="G70" s="29">
        <f t="shared" ref="G70:R70" si="98">IF(G69=0,0,G69/$F69)</f>
        <v>7.63582966226138E-2</v>
      </c>
      <c r="H70" s="29">
        <f t="shared" si="98"/>
        <v>0</v>
      </c>
      <c r="I70" s="29">
        <f t="shared" si="98"/>
        <v>4.4052863436123352E-3</v>
      </c>
      <c r="J70" s="29">
        <f t="shared" si="98"/>
        <v>7.3421439060205578E-3</v>
      </c>
      <c r="K70" s="29">
        <f t="shared" si="98"/>
        <v>0.77092511013215859</v>
      </c>
      <c r="L70" s="29">
        <f t="shared" si="98"/>
        <v>0.14096916299559473</v>
      </c>
      <c r="M70" s="29">
        <f t="shared" si="98"/>
        <v>2.936857562408223E-3</v>
      </c>
      <c r="N70" s="29">
        <f t="shared" si="98"/>
        <v>0</v>
      </c>
      <c r="O70" s="29">
        <f t="shared" si="98"/>
        <v>1.4684287812041116E-2</v>
      </c>
      <c r="P70" s="127">
        <f t="shared" si="98"/>
        <v>1.0279001468428781E-2</v>
      </c>
      <c r="Q70" s="29">
        <f t="shared" si="98"/>
        <v>0.32011747430249632</v>
      </c>
      <c r="R70" s="29">
        <f t="shared" si="98"/>
        <v>0.65198237885462551</v>
      </c>
    </row>
    <row r="71" spans="1:20" ht="12" customHeight="1" x14ac:dyDescent="0.2">
      <c r="A71" s="157"/>
      <c r="B71" s="157"/>
      <c r="C71" s="35"/>
      <c r="D71" s="231" t="s">
        <v>270</v>
      </c>
      <c r="E71" s="34"/>
      <c r="F71" s="33">
        <f t="shared" si="2"/>
        <v>6</v>
      </c>
      <c r="G71" s="33">
        <v>0</v>
      </c>
      <c r="H71" s="33">
        <v>0</v>
      </c>
      <c r="I71" s="33">
        <v>0</v>
      </c>
      <c r="J71" s="33">
        <v>0</v>
      </c>
      <c r="K71" s="33">
        <v>5</v>
      </c>
      <c r="L71" s="33">
        <v>1</v>
      </c>
      <c r="M71" s="33">
        <v>0</v>
      </c>
      <c r="N71" s="33">
        <v>0</v>
      </c>
      <c r="O71" s="33">
        <v>0</v>
      </c>
      <c r="P71" s="126">
        <v>0</v>
      </c>
      <c r="Q71" s="33">
        <v>2</v>
      </c>
      <c r="R71" s="33">
        <v>4</v>
      </c>
      <c r="S71" s="46">
        <f t="shared" ref="S71" si="99">SUM(G71:J71)</f>
        <v>0</v>
      </c>
      <c r="T71" s="46">
        <f t="shared" ref="T71" si="100">SUM(M71:P71)</f>
        <v>0</v>
      </c>
    </row>
    <row r="72" spans="1:20" ht="12" customHeight="1" x14ac:dyDescent="0.2">
      <c r="A72" s="157"/>
      <c r="B72" s="157"/>
      <c r="C72" s="32"/>
      <c r="D72" s="232"/>
      <c r="E72" s="31"/>
      <c r="F72" s="36">
        <f t="shared" si="2"/>
        <v>1</v>
      </c>
      <c r="G72" s="29">
        <f t="shared" ref="G72:R72" si="101">IF(G71=0,0,G71/$F71)</f>
        <v>0</v>
      </c>
      <c r="H72" s="29">
        <f t="shared" si="101"/>
        <v>0</v>
      </c>
      <c r="I72" s="29">
        <f t="shared" si="101"/>
        <v>0</v>
      </c>
      <c r="J72" s="29">
        <f t="shared" si="101"/>
        <v>0</v>
      </c>
      <c r="K72" s="29">
        <f t="shared" si="101"/>
        <v>0.83333333333333337</v>
      </c>
      <c r="L72" s="29">
        <f t="shared" si="101"/>
        <v>0.16666666666666666</v>
      </c>
      <c r="M72" s="29">
        <f t="shared" si="101"/>
        <v>0</v>
      </c>
      <c r="N72" s="29">
        <f t="shared" si="101"/>
        <v>0</v>
      </c>
      <c r="O72" s="29">
        <f t="shared" si="101"/>
        <v>0</v>
      </c>
      <c r="P72" s="127">
        <f t="shared" si="101"/>
        <v>0</v>
      </c>
      <c r="Q72" s="29">
        <f t="shared" si="101"/>
        <v>0.33333333333333331</v>
      </c>
      <c r="R72" s="29">
        <f t="shared" si="101"/>
        <v>0.66666666666666663</v>
      </c>
    </row>
    <row r="73" spans="1:20" ht="12" customHeight="1" x14ac:dyDescent="0.2">
      <c r="A73" s="157"/>
      <c r="B73" s="157"/>
      <c r="C73" s="35"/>
      <c r="D73" s="231" t="s">
        <v>269</v>
      </c>
      <c r="E73" s="34"/>
      <c r="F73" s="33">
        <f t="shared" ref="F73:F100" si="102">SUM(G73:R73)/2</f>
        <v>77</v>
      </c>
      <c r="G73" s="33">
        <v>3</v>
      </c>
      <c r="H73" s="33">
        <v>0</v>
      </c>
      <c r="I73" s="33">
        <v>0</v>
      </c>
      <c r="J73" s="33">
        <v>0</v>
      </c>
      <c r="K73" s="33">
        <v>65</v>
      </c>
      <c r="L73" s="33">
        <v>9</v>
      </c>
      <c r="M73" s="33">
        <v>0</v>
      </c>
      <c r="N73" s="33">
        <v>0</v>
      </c>
      <c r="O73" s="33">
        <v>0</v>
      </c>
      <c r="P73" s="126">
        <v>0</v>
      </c>
      <c r="Q73" s="33">
        <v>33</v>
      </c>
      <c r="R73" s="33">
        <v>44</v>
      </c>
      <c r="S73" s="46">
        <f t="shared" ref="S73" si="103">SUM(G73:J73)</f>
        <v>3</v>
      </c>
      <c r="T73" s="46">
        <f t="shared" ref="T73" si="104">SUM(M73:P73)</f>
        <v>0</v>
      </c>
    </row>
    <row r="74" spans="1:20" ht="12" customHeight="1" x14ac:dyDescent="0.2">
      <c r="A74" s="157"/>
      <c r="B74" s="157"/>
      <c r="C74" s="32"/>
      <c r="D74" s="232"/>
      <c r="E74" s="31"/>
      <c r="F74" s="36">
        <f t="shared" si="102"/>
        <v>1</v>
      </c>
      <c r="G74" s="29">
        <f t="shared" ref="G74:R74" si="105">IF(G73=0,0,G73/$F73)</f>
        <v>3.896103896103896E-2</v>
      </c>
      <c r="H74" s="29">
        <f t="shared" si="105"/>
        <v>0</v>
      </c>
      <c r="I74" s="29">
        <f t="shared" si="105"/>
        <v>0</v>
      </c>
      <c r="J74" s="29">
        <f t="shared" si="105"/>
        <v>0</v>
      </c>
      <c r="K74" s="29">
        <f t="shared" si="105"/>
        <v>0.8441558441558441</v>
      </c>
      <c r="L74" s="29">
        <f t="shared" si="105"/>
        <v>0.11688311688311688</v>
      </c>
      <c r="M74" s="29">
        <f t="shared" si="105"/>
        <v>0</v>
      </c>
      <c r="N74" s="29">
        <f t="shared" si="105"/>
        <v>0</v>
      </c>
      <c r="O74" s="29">
        <f t="shared" si="105"/>
        <v>0</v>
      </c>
      <c r="P74" s="127">
        <f t="shared" si="105"/>
        <v>0</v>
      </c>
      <c r="Q74" s="29">
        <f t="shared" si="105"/>
        <v>0.42857142857142855</v>
      </c>
      <c r="R74" s="29">
        <f t="shared" si="105"/>
        <v>0.5714285714285714</v>
      </c>
    </row>
    <row r="75" spans="1:20" ht="12" customHeight="1" x14ac:dyDescent="0.2">
      <c r="A75" s="157"/>
      <c r="B75" s="157"/>
      <c r="C75" s="35"/>
      <c r="D75" s="231" t="s">
        <v>12</v>
      </c>
      <c r="E75" s="34"/>
      <c r="F75" s="33">
        <f t="shared" si="102"/>
        <v>13</v>
      </c>
      <c r="G75" s="33">
        <v>2</v>
      </c>
      <c r="H75" s="33">
        <v>0</v>
      </c>
      <c r="I75" s="33">
        <v>0</v>
      </c>
      <c r="J75" s="33">
        <v>0</v>
      </c>
      <c r="K75" s="33">
        <v>10</v>
      </c>
      <c r="L75" s="33">
        <v>1</v>
      </c>
      <c r="M75" s="33">
        <v>0</v>
      </c>
      <c r="N75" s="33">
        <v>0</v>
      </c>
      <c r="O75" s="33">
        <v>0</v>
      </c>
      <c r="P75" s="126">
        <v>0</v>
      </c>
      <c r="Q75" s="33">
        <v>0</v>
      </c>
      <c r="R75" s="33">
        <v>13</v>
      </c>
      <c r="S75" s="46">
        <f t="shared" ref="S75" si="106">SUM(G75:J75)</f>
        <v>2</v>
      </c>
      <c r="T75" s="46">
        <f t="shared" ref="T75" si="107">SUM(M75:P75)</f>
        <v>0</v>
      </c>
    </row>
    <row r="76" spans="1:20" ht="12" customHeight="1" x14ac:dyDescent="0.2">
      <c r="A76" s="157"/>
      <c r="B76" s="157"/>
      <c r="C76" s="32"/>
      <c r="D76" s="232"/>
      <c r="E76" s="31"/>
      <c r="F76" s="36">
        <f t="shared" si="102"/>
        <v>1</v>
      </c>
      <c r="G76" s="29">
        <f t="shared" ref="G76:R76" si="108">IF(G75=0,0,G75/$F75)</f>
        <v>0.15384615384615385</v>
      </c>
      <c r="H76" s="29">
        <f t="shared" si="108"/>
        <v>0</v>
      </c>
      <c r="I76" s="29">
        <f t="shared" si="108"/>
        <v>0</v>
      </c>
      <c r="J76" s="29">
        <f t="shared" si="108"/>
        <v>0</v>
      </c>
      <c r="K76" s="29">
        <f t="shared" si="108"/>
        <v>0.76923076923076927</v>
      </c>
      <c r="L76" s="29">
        <f t="shared" si="108"/>
        <v>7.6923076923076927E-2</v>
      </c>
      <c r="M76" s="29">
        <f t="shared" si="108"/>
        <v>0</v>
      </c>
      <c r="N76" s="29">
        <f t="shared" si="108"/>
        <v>0</v>
      </c>
      <c r="O76" s="29">
        <f t="shared" si="108"/>
        <v>0</v>
      </c>
      <c r="P76" s="127">
        <f t="shared" si="108"/>
        <v>0</v>
      </c>
      <c r="Q76" s="29">
        <f t="shared" si="108"/>
        <v>0</v>
      </c>
      <c r="R76" s="29">
        <f t="shared" si="108"/>
        <v>1</v>
      </c>
    </row>
    <row r="77" spans="1:20" ht="12" customHeight="1" x14ac:dyDescent="0.2">
      <c r="A77" s="157"/>
      <c r="B77" s="157"/>
      <c r="C77" s="35"/>
      <c r="D77" s="231" t="s">
        <v>268</v>
      </c>
      <c r="E77" s="34"/>
      <c r="F77" s="33">
        <f t="shared" si="102"/>
        <v>15</v>
      </c>
      <c r="G77" s="33">
        <v>0</v>
      </c>
      <c r="H77" s="33">
        <v>0</v>
      </c>
      <c r="I77" s="33">
        <v>0</v>
      </c>
      <c r="J77" s="33">
        <v>1</v>
      </c>
      <c r="K77" s="33">
        <v>14</v>
      </c>
      <c r="L77" s="33">
        <v>0</v>
      </c>
      <c r="M77" s="33">
        <v>0</v>
      </c>
      <c r="N77" s="33">
        <v>0</v>
      </c>
      <c r="O77" s="33">
        <v>0</v>
      </c>
      <c r="P77" s="126">
        <v>0</v>
      </c>
      <c r="Q77" s="33">
        <v>5</v>
      </c>
      <c r="R77" s="33">
        <v>10</v>
      </c>
      <c r="S77" s="46">
        <f t="shared" ref="S77" si="109">SUM(G77:J77)</f>
        <v>1</v>
      </c>
      <c r="T77" s="46">
        <f t="shared" ref="T77" si="110">SUM(M77:P77)</f>
        <v>0</v>
      </c>
    </row>
    <row r="78" spans="1:20" ht="12" customHeight="1" x14ac:dyDescent="0.2">
      <c r="A78" s="157"/>
      <c r="B78" s="157"/>
      <c r="C78" s="32"/>
      <c r="D78" s="232"/>
      <c r="E78" s="31"/>
      <c r="F78" s="36">
        <f t="shared" si="102"/>
        <v>1</v>
      </c>
      <c r="G78" s="29">
        <f t="shared" ref="G78:R78" si="111">IF(G77=0,0,G77/$F77)</f>
        <v>0</v>
      </c>
      <c r="H78" s="29">
        <f t="shared" si="111"/>
        <v>0</v>
      </c>
      <c r="I78" s="29">
        <f t="shared" si="111"/>
        <v>0</v>
      </c>
      <c r="J78" s="29">
        <f t="shared" si="111"/>
        <v>6.6666666666666666E-2</v>
      </c>
      <c r="K78" s="29">
        <f t="shared" si="111"/>
        <v>0.93333333333333335</v>
      </c>
      <c r="L78" s="29">
        <f t="shared" si="111"/>
        <v>0</v>
      </c>
      <c r="M78" s="29">
        <f t="shared" si="111"/>
        <v>0</v>
      </c>
      <c r="N78" s="29">
        <f t="shared" si="111"/>
        <v>0</v>
      </c>
      <c r="O78" s="29">
        <f t="shared" si="111"/>
        <v>0</v>
      </c>
      <c r="P78" s="127">
        <f t="shared" si="111"/>
        <v>0</v>
      </c>
      <c r="Q78" s="29">
        <f t="shared" si="111"/>
        <v>0.33333333333333331</v>
      </c>
      <c r="R78" s="29">
        <f t="shared" si="111"/>
        <v>0.66666666666666663</v>
      </c>
    </row>
    <row r="79" spans="1:20" ht="12" customHeight="1" x14ac:dyDescent="0.2">
      <c r="A79" s="157"/>
      <c r="B79" s="157"/>
      <c r="C79" s="35"/>
      <c r="D79" s="231" t="s">
        <v>267</v>
      </c>
      <c r="E79" s="34"/>
      <c r="F79" s="33">
        <f t="shared" si="102"/>
        <v>38</v>
      </c>
      <c r="G79" s="33">
        <v>3</v>
      </c>
      <c r="H79" s="33">
        <v>0</v>
      </c>
      <c r="I79" s="33">
        <v>0</v>
      </c>
      <c r="J79" s="33">
        <v>0</v>
      </c>
      <c r="K79" s="33">
        <v>26</v>
      </c>
      <c r="L79" s="33">
        <v>9</v>
      </c>
      <c r="M79" s="33">
        <v>0</v>
      </c>
      <c r="N79" s="33">
        <v>0</v>
      </c>
      <c r="O79" s="33">
        <v>0</v>
      </c>
      <c r="P79" s="126">
        <v>0</v>
      </c>
      <c r="Q79" s="33">
        <v>17</v>
      </c>
      <c r="R79" s="33">
        <v>21</v>
      </c>
      <c r="S79" s="46">
        <f t="shared" ref="S79" si="112">SUM(G79:J79)</f>
        <v>3</v>
      </c>
      <c r="T79" s="46">
        <f t="shared" ref="T79" si="113">SUM(M79:P79)</f>
        <v>0</v>
      </c>
    </row>
    <row r="80" spans="1:20" ht="12" customHeight="1" x14ac:dyDescent="0.2">
      <c r="A80" s="157"/>
      <c r="B80" s="157"/>
      <c r="C80" s="32"/>
      <c r="D80" s="232"/>
      <c r="E80" s="31"/>
      <c r="F80" s="36">
        <f t="shared" si="102"/>
        <v>1</v>
      </c>
      <c r="G80" s="29">
        <f t="shared" ref="G80:R80" si="114">IF(G79=0,0,G79/$F79)</f>
        <v>7.8947368421052627E-2</v>
      </c>
      <c r="H80" s="29">
        <f t="shared" si="114"/>
        <v>0</v>
      </c>
      <c r="I80" s="29">
        <f t="shared" si="114"/>
        <v>0</v>
      </c>
      <c r="J80" s="29">
        <f t="shared" si="114"/>
        <v>0</v>
      </c>
      <c r="K80" s="29">
        <f t="shared" si="114"/>
        <v>0.68421052631578949</v>
      </c>
      <c r="L80" s="29">
        <f t="shared" si="114"/>
        <v>0.23684210526315788</v>
      </c>
      <c r="M80" s="29">
        <f t="shared" si="114"/>
        <v>0</v>
      </c>
      <c r="N80" s="29">
        <f t="shared" si="114"/>
        <v>0</v>
      </c>
      <c r="O80" s="29">
        <f t="shared" si="114"/>
        <v>0</v>
      </c>
      <c r="P80" s="127">
        <f t="shared" si="114"/>
        <v>0</v>
      </c>
      <c r="Q80" s="29">
        <f t="shared" si="114"/>
        <v>0.44736842105263158</v>
      </c>
      <c r="R80" s="29">
        <f t="shared" si="114"/>
        <v>0.55263157894736847</v>
      </c>
    </row>
    <row r="81" spans="1:20" ht="12" customHeight="1" x14ac:dyDescent="0.2">
      <c r="A81" s="157"/>
      <c r="B81" s="157"/>
      <c r="C81" s="35"/>
      <c r="D81" s="231" t="s">
        <v>9</v>
      </c>
      <c r="E81" s="34"/>
      <c r="F81" s="33">
        <f t="shared" si="102"/>
        <v>154</v>
      </c>
      <c r="G81" s="33">
        <v>10</v>
      </c>
      <c r="H81" s="33">
        <v>0</v>
      </c>
      <c r="I81" s="33">
        <v>3</v>
      </c>
      <c r="J81" s="33">
        <v>1</v>
      </c>
      <c r="K81" s="33">
        <v>109</v>
      </c>
      <c r="L81" s="33">
        <v>31</v>
      </c>
      <c r="M81" s="33">
        <v>0</v>
      </c>
      <c r="N81" s="33">
        <v>0</v>
      </c>
      <c r="O81" s="33">
        <v>0</v>
      </c>
      <c r="P81" s="126">
        <v>1</v>
      </c>
      <c r="Q81" s="33">
        <v>51</v>
      </c>
      <c r="R81" s="33">
        <v>102</v>
      </c>
      <c r="S81" s="46">
        <f t="shared" ref="S81" si="115">SUM(G81:J81)</f>
        <v>14</v>
      </c>
      <c r="T81" s="46">
        <f t="shared" ref="T81" si="116">SUM(M81:P81)</f>
        <v>1</v>
      </c>
    </row>
    <row r="82" spans="1:20" ht="12" customHeight="1" x14ac:dyDescent="0.2">
      <c r="A82" s="157"/>
      <c r="B82" s="157"/>
      <c r="C82" s="32"/>
      <c r="D82" s="232"/>
      <c r="E82" s="31"/>
      <c r="F82" s="36">
        <f t="shared" si="102"/>
        <v>1</v>
      </c>
      <c r="G82" s="29">
        <f t="shared" ref="G82:R82" si="117">IF(G81=0,0,G81/$F81)</f>
        <v>6.4935064935064929E-2</v>
      </c>
      <c r="H82" s="29">
        <f t="shared" si="117"/>
        <v>0</v>
      </c>
      <c r="I82" s="29">
        <f t="shared" si="117"/>
        <v>1.948051948051948E-2</v>
      </c>
      <c r="J82" s="29">
        <f t="shared" si="117"/>
        <v>6.4935064935064939E-3</v>
      </c>
      <c r="K82" s="29">
        <f t="shared" si="117"/>
        <v>0.70779220779220775</v>
      </c>
      <c r="L82" s="29">
        <f t="shared" si="117"/>
        <v>0.20129870129870131</v>
      </c>
      <c r="M82" s="29">
        <f t="shared" si="117"/>
        <v>0</v>
      </c>
      <c r="N82" s="29">
        <f t="shared" si="117"/>
        <v>0</v>
      </c>
      <c r="O82" s="29">
        <f t="shared" si="117"/>
        <v>0</v>
      </c>
      <c r="P82" s="127">
        <f t="shared" si="117"/>
        <v>6.4935064935064939E-3</v>
      </c>
      <c r="Q82" s="29">
        <f t="shared" si="117"/>
        <v>0.33116883116883117</v>
      </c>
      <c r="R82" s="29">
        <f t="shared" si="117"/>
        <v>0.66233766233766234</v>
      </c>
    </row>
    <row r="83" spans="1:20" ht="12" customHeight="1" x14ac:dyDescent="0.2">
      <c r="A83" s="157"/>
      <c r="B83" s="157"/>
      <c r="C83" s="35"/>
      <c r="D83" s="231" t="s">
        <v>8</v>
      </c>
      <c r="E83" s="34"/>
      <c r="F83" s="33">
        <f t="shared" si="102"/>
        <v>22</v>
      </c>
      <c r="G83" s="33">
        <v>2</v>
      </c>
      <c r="H83" s="33">
        <v>0</v>
      </c>
      <c r="I83" s="33">
        <v>0</v>
      </c>
      <c r="J83" s="33">
        <v>0</v>
      </c>
      <c r="K83" s="33">
        <v>18</v>
      </c>
      <c r="L83" s="33">
        <v>2</v>
      </c>
      <c r="M83" s="33">
        <v>0</v>
      </c>
      <c r="N83" s="33">
        <v>0</v>
      </c>
      <c r="O83" s="33">
        <v>0</v>
      </c>
      <c r="P83" s="126">
        <v>0</v>
      </c>
      <c r="Q83" s="33">
        <v>2</v>
      </c>
      <c r="R83" s="33">
        <v>20</v>
      </c>
      <c r="S83" s="46">
        <f t="shared" ref="S83" si="118">SUM(G83:J83)</f>
        <v>2</v>
      </c>
      <c r="T83" s="46">
        <f t="shared" ref="T83" si="119">SUM(M83:P83)</f>
        <v>0</v>
      </c>
    </row>
    <row r="84" spans="1:20" ht="12" customHeight="1" x14ac:dyDescent="0.2">
      <c r="A84" s="157"/>
      <c r="B84" s="157"/>
      <c r="C84" s="32"/>
      <c r="D84" s="232"/>
      <c r="E84" s="31"/>
      <c r="F84" s="36">
        <f t="shared" si="102"/>
        <v>1</v>
      </c>
      <c r="G84" s="29">
        <f t="shared" ref="G84:R84" si="120">IF(G83=0,0,G83/$F83)</f>
        <v>9.0909090909090912E-2</v>
      </c>
      <c r="H84" s="29">
        <f t="shared" si="120"/>
        <v>0</v>
      </c>
      <c r="I84" s="29">
        <f t="shared" si="120"/>
        <v>0</v>
      </c>
      <c r="J84" s="29">
        <f t="shared" si="120"/>
        <v>0</v>
      </c>
      <c r="K84" s="29">
        <f t="shared" si="120"/>
        <v>0.81818181818181823</v>
      </c>
      <c r="L84" s="29">
        <f t="shared" si="120"/>
        <v>9.0909090909090912E-2</v>
      </c>
      <c r="M84" s="29">
        <f t="shared" si="120"/>
        <v>0</v>
      </c>
      <c r="N84" s="29">
        <f t="shared" si="120"/>
        <v>0</v>
      </c>
      <c r="O84" s="29">
        <f t="shared" si="120"/>
        <v>0</v>
      </c>
      <c r="P84" s="127">
        <f t="shared" si="120"/>
        <v>0</v>
      </c>
      <c r="Q84" s="29">
        <f t="shared" si="120"/>
        <v>9.0909090909090912E-2</v>
      </c>
      <c r="R84" s="29">
        <f t="shared" si="120"/>
        <v>0.90909090909090906</v>
      </c>
    </row>
    <row r="85" spans="1:20" ht="12" customHeight="1" x14ac:dyDescent="0.2">
      <c r="A85" s="157"/>
      <c r="B85" s="157"/>
      <c r="C85" s="35"/>
      <c r="D85" s="231" t="s">
        <v>266</v>
      </c>
      <c r="E85" s="34"/>
      <c r="F85" s="33">
        <f t="shared" si="102"/>
        <v>10</v>
      </c>
      <c r="G85" s="33">
        <v>0</v>
      </c>
      <c r="H85" s="33">
        <v>0</v>
      </c>
      <c r="I85" s="33">
        <v>0</v>
      </c>
      <c r="J85" s="33">
        <v>0</v>
      </c>
      <c r="K85" s="33">
        <v>10</v>
      </c>
      <c r="L85" s="33">
        <v>0</v>
      </c>
      <c r="M85" s="33">
        <v>0</v>
      </c>
      <c r="N85" s="33">
        <v>0</v>
      </c>
      <c r="O85" s="33">
        <v>0</v>
      </c>
      <c r="P85" s="126">
        <v>0</v>
      </c>
      <c r="Q85" s="33">
        <v>4</v>
      </c>
      <c r="R85" s="33">
        <v>6</v>
      </c>
      <c r="S85" s="46">
        <f t="shared" ref="S85" si="121">SUM(G85:J85)</f>
        <v>0</v>
      </c>
      <c r="T85" s="46">
        <f t="shared" ref="T85" si="122">SUM(M85:P85)</f>
        <v>0</v>
      </c>
    </row>
    <row r="86" spans="1:20" ht="12" customHeight="1" x14ac:dyDescent="0.2">
      <c r="A86" s="157"/>
      <c r="B86" s="157"/>
      <c r="C86" s="32"/>
      <c r="D86" s="232"/>
      <c r="E86" s="31"/>
      <c r="F86" s="36">
        <f t="shared" si="102"/>
        <v>1</v>
      </c>
      <c r="G86" s="29">
        <f t="shared" ref="G86:R86" si="123">IF(G85=0,0,G85/$F85)</f>
        <v>0</v>
      </c>
      <c r="H86" s="29">
        <f t="shared" si="123"/>
        <v>0</v>
      </c>
      <c r="I86" s="29">
        <f t="shared" si="123"/>
        <v>0</v>
      </c>
      <c r="J86" s="29">
        <f t="shared" si="123"/>
        <v>0</v>
      </c>
      <c r="K86" s="29">
        <f t="shared" si="123"/>
        <v>1</v>
      </c>
      <c r="L86" s="29">
        <f t="shared" si="123"/>
        <v>0</v>
      </c>
      <c r="M86" s="29">
        <f t="shared" si="123"/>
        <v>0</v>
      </c>
      <c r="N86" s="29">
        <f t="shared" si="123"/>
        <v>0</v>
      </c>
      <c r="O86" s="29">
        <f t="shared" si="123"/>
        <v>0</v>
      </c>
      <c r="P86" s="127">
        <f t="shared" si="123"/>
        <v>0</v>
      </c>
      <c r="Q86" s="29">
        <f t="shared" si="123"/>
        <v>0.4</v>
      </c>
      <c r="R86" s="29">
        <f t="shared" si="123"/>
        <v>0.6</v>
      </c>
    </row>
    <row r="87" spans="1:20" ht="13.5" customHeight="1" x14ac:dyDescent="0.2">
      <c r="A87" s="157"/>
      <c r="B87" s="157"/>
      <c r="C87" s="35"/>
      <c r="D87" s="248" t="s">
        <v>265</v>
      </c>
      <c r="E87" s="34"/>
      <c r="F87" s="33">
        <f t="shared" si="102"/>
        <v>17</v>
      </c>
      <c r="G87" s="33">
        <v>3</v>
      </c>
      <c r="H87" s="33">
        <v>0</v>
      </c>
      <c r="I87" s="33">
        <v>0</v>
      </c>
      <c r="J87" s="33">
        <v>0</v>
      </c>
      <c r="K87" s="33">
        <v>14</v>
      </c>
      <c r="L87" s="33">
        <v>0</v>
      </c>
      <c r="M87" s="33">
        <v>0</v>
      </c>
      <c r="N87" s="33">
        <v>0</v>
      </c>
      <c r="O87" s="33">
        <v>1</v>
      </c>
      <c r="P87" s="126">
        <v>1</v>
      </c>
      <c r="Q87" s="33">
        <v>3</v>
      </c>
      <c r="R87" s="33">
        <v>12</v>
      </c>
      <c r="S87" s="46">
        <f t="shared" ref="S87" si="124">SUM(G87:J87)</f>
        <v>3</v>
      </c>
      <c r="T87" s="46">
        <f t="shared" ref="T87" si="125">SUM(M87:P87)</f>
        <v>2</v>
      </c>
    </row>
    <row r="88" spans="1:20" ht="13.5" customHeight="1" x14ac:dyDescent="0.2">
      <c r="A88" s="157"/>
      <c r="B88" s="157"/>
      <c r="C88" s="32"/>
      <c r="D88" s="232"/>
      <c r="E88" s="31"/>
      <c r="F88" s="36">
        <f t="shared" si="102"/>
        <v>1</v>
      </c>
      <c r="G88" s="29">
        <f t="shared" ref="G88:R88" si="126">IF(G87=0,0,G87/$F87)</f>
        <v>0.17647058823529413</v>
      </c>
      <c r="H88" s="29">
        <f t="shared" si="126"/>
        <v>0</v>
      </c>
      <c r="I88" s="29">
        <f t="shared" si="126"/>
        <v>0</v>
      </c>
      <c r="J88" s="29">
        <f t="shared" si="126"/>
        <v>0</v>
      </c>
      <c r="K88" s="29">
        <f t="shared" si="126"/>
        <v>0.82352941176470584</v>
      </c>
      <c r="L88" s="29">
        <f t="shared" si="126"/>
        <v>0</v>
      </c>
      <c r="M88" s="29">
        <f t="shared" si="126"/>
        <v>0</v>
      </c>
      <c r="N88" s="29">
        <f t="shared" si="126"/>
        <v>0</v>
      </c>
      <c r="O88" s="29">
        <f t="shared" si="126"/>
        <v>5.8823529411764705E-2</v>
      </c>
      <c r="P88" s="127">
        <f t="shared" si="126"/>
        <v>5.8823529411764705E-2</v>
      </c>
      <c r="Q88" s="29">
        <f t="shared" si="126"/>
        <v>0.17647058823529413</v>
      </c>
      <c r="R88" s="29">
        <f t="shared" si="126"/>
        <v>0.70588235294117652</v>
      </c>
    </row>
    <row r="89" spans="1:20" ht="12" customHeight="1" x14ac:dyDescent="0.2">
      <c r="A89" s="157"/>
      <c r="B89" s="157"/>
      <c r="C89" s="35"/>
      <c r="D89" s="231" t="s">
        <v>264</v>
      </c>
      <c r="E89" s="34"/>
      <c r="F89" s="33">
        <f t="shared" si="102"/>
        <v>41</v>
      </c>
      <c r="G89" s="33">
        <v>0</v>
      </c>
      <c r="H89" s="33">
        <v>0</v>
      </c>
      <c r="I89" s="33">
        <v>0</v>
      </c>
      <c r="J89" s="33">
        <v>0</v>
      </c>
      <c r="K89" s="33">
        <v>32</v>
      </c>
      <c r="L89" s="33">
        <v>9</v>
      </c>
      <c r="M89" s="33">
        <v>0</v>
      </c>
      <c r="N89" s="33">
        <v>0</v>
      </c>
      <c r="O89" s="33">
        <v>0</v>
      </c>
      <c r="P89" s="126">
        <v>0</v>
      </c>
      <c r="Q89" s="33">
        <v>15</v>
      </c>
      <c r="R89" s="33">
        <v>26</v>
      </c>
      <c r="S89" s="46">
        <f t="shared" ref="S89" si="127">SUM(G89:J89)</f>
        <v>0</v>
      </c>
      <c r="T89" s="46">
        <f t="shared" ref="T89" si="128">SUM(M89:P89)</f>
        <v>0</v>
      </c>
    </row>
    <row r="90" spans="1:20" ht="12" customHeight="1" x14ac:dyDescent="0.2">
      <c r="A90" s="157"/>
      <c r="B90" s="157"/>
      <c r="C90" s="32"/>
      <c r="D90" s="232"/>
      <c r="E90" s="31"/>
      <c r="F90" s="36">
        <f t="shared" si="102"/>
        <v>1</v>
      </c>
      <c r="G90" s="29">
        <f t="shared" ref="G90:R90" si="129">IF(G89=0,0,G89/$F89)</f>
        <v>0</v>
      </c>
      <c r="H90" s="29">
        <f t="shared" si="129"/>
        <v>0</v>
      </c>
      <c r="I90" s="29">
        <f t="shared" si="129"/>
        <v>0</v>
      </c>
      <c r="J90" s="29">
        <f t="shared" si="129"/>
        <v>0</v>
      </c>
      <c r="K90" s="29">
        <f t="shared" si="129"/>
        <v>0.78048780487804881</v>
      </c>
      <c r="L90" s="29">
        <f t="shared" si="129"/>
        <v>0.21951219512195122</v>
      </c>
      <c r="M90" s="29">
        <f t="shared" si="129"/>
        <v>0</v>
      </c>
      <c r="N90" s="29">
        <f t="shared" si="129"/>
        <v>0</v>
      </c>
      <c r="O90" s="29">
        <f t="shared" si="129"/>
        <v>0</v>
      </c>
      <c r="P90" s="127">
        <f t="shared" si="129"/>
        <v>0</v>
      </c>
      <c r="Q90" s="29">
        <f t="shared" si="129"/>
        <v>0.36585365853658536</v>
      </c>
      <c r="R90" s="29">
        <f t="shared" si="129"/>
        <v>0.63414634146341464</v>
      </c>
    </row>
    <row r="91" spans="1:20" ht="12" customHeight="1" x14ac:dyDescent="0.2">
      <c r="A91" s="157"/>
      <c r="B91" s="157"/>
      <c r="C91" s="35"/>
      <c r="D91" s="231" t="s">
        <v>263</v>
      </c>
      <c r="E91" s="34"/>
      <c r="F91" s="33">
        <f t="shared" si="102"/>
        <v>23</v>
      </c>
      <c r="G91" s="33">
        <v>0</v>
      </c>
      <c r="H91" s="33">
        <v>0</v>
      </c>
      <c r="I91" s="33">
        <v>0</v>
      </c>
      <c r="J91" s="33">
        <v>1</v>
      </c>
      <c r="K91" s="33">
        <v>17</v>
      </c>
      <c r="L91" s="33">
        <v>5</v>
      </c>
      <c r="M91" s="33">
        <v>0</v>
      </c>
      <c r="N91" s="33">
        <v>0</v>
      </c>
      <c r="O91" s="33">
        <v>0</v>
      </c>
      <c r="P91" s="126">
        <v>0</v>
      </c>
      <c r="Q91" s="33">
        <v>8</v>
      </c>
      <c r="R91" s="33">
        <v>15</v>
      </c>
      <c r="S91" s="46">
        <f t="shared" ref="S91" si="130">SUM(G91:J91)</f>
        <v>1</v>
      </c>
      <c r="T91" s="46">
        <f t="shared" ref="T91" si="131">SUM(M91:P91)</f>
        <v>0</v>
      </c>
    </row>
    <row r="92" spans="1:20" ht="12" customHeight="1" x14ac:dyDescent="0.2">
      <c r="A92" s="157"/>
      <c r="B92" s="157"/>
      <c r="C92" s="32"/>
      <c r="D92" s="232"/>
      <c r="E92" s="31"/>
      <c r="F92" s="36">
        <f t="shared" si="102"/>
        <v>0.99999999999999989</v>
      </c>
      <c r="G92" s="29">
        <f t="shared" ref="G92:R92" si="132">IF(G91=0,0,G91/$F91)</f>
        <v>0</v>
      </c>
      <c r="H92" s="29">
        <f t="shared" si="132"/>
        <v>0</v>
      </c>
      <c r="I92" s="29">
        <f t="shared" si="132"/>
        <v>0</v>
      </c>
      <c r="J92" s="29">
        <f t="shared" si="132"/>
        <v>4.3478260869565216E-2</v>
      </c>
      <c r="K92" s="29">
        <f t="shared" si="132"/>
        <v>0.73913043478260865</v>
      </c>
      <c r="L92" s="29">
        <f t="shared" si="132"/>
        <v>0.21739130434782608</v>
      </c>
      <c r="M92" s="29">
        <f t="shared" si="132"/>
        <v>0</v>
      </c>
      <c r="N92" s="29">
        <f t="shared" si="132"/>
        <v>0</v>
      </c>
      <c r="O92" s="29">
        <f t="shared" si="132"/>
        <v>0</v>
      </c>
      <c r="P92" s="127">
        <f t="shared" si="132"/>
        <v>0</v>
      </c>
      <c r="Q92" s="29">
        <f t="shared" si="132"/>
        <v>0.34782608695652173</v>
      </c>
      <c r="R92" s="29">
        <f t="shared" si="132"/>
        <v>0.65217391304347827</v>
      </c>
    </row>
    <row r="93" spans="1:20" ht="12" customHeight="1" x14ac:dyDescent="0.2">
      <c r="A93" s="157"/>
      <c r="B93" s="157"/>
      <c r="C93" s="35"/>
      <c r="D93" s="231" t="s">
        <v>262</v>
      </c>
      <c r="E93" s="34"/>
      <c r="F93" s="33">
        <f t="shared" si="102"/>
        <v>24</v>
      </c>
      <c r="G93" s="33">
        <v>9</v>
      </c>
      <c r="H93" s="33">
        <v>0</v>
      </c>
      <c r="I93" s="33">
        <v>0</v>
      </c>
      <c r="J93" s="33">
        <v>0</v>
      </c>
      <c r="K93" s="33">
        <v>13</v>
      </c>
      <c r="L93" s="33">
        <v>2</v>
      </c>
      <c r="M93" s="33">
        <v>0</v>
      </c>
      <c r="N93" s="33">
        <v>0</v>
      </c>
      <c r="O93" s="33">
        <v>1</v>
      </c>
      <c r="P93" s="126">
        <v>1</v>
      </c>
      <c r="Q93" s="33">
        <v>5</v>
      </c>
      <c r="R93" s="33">
        <v>17</v>
      </c>
      <c r="S93" s="46">
        <f t="shared" ref="S93" si="133">SUM(G93:J93)</f>
        <v>9</v>
      </c>
      <c r="T93" s="46">
        <f t="shared" ref="T93" si="134">SUM(M93:P93)</f>
        <v>2</v>
      </c>
    </row>
    <row r="94" spans="1:20" ht="12" customHeight="1" x14ac:dyDescent="0.2">
      <c r="A94" s="157"/>
      <c r="B94" s="157"/>
      <c r="C94" s="32"/>
      <c r="D94" s="232"/>
      <c r="E94" s="31"/>
      <c r="F94" s="36">
        <f t="shared" si="102"/>
        <v>1</v>
      </c>
      <c r="G94" s="29">
        <f t="shared" ref="G94:R94" si="135">IF(G93=0,0,G93/$F93)</f>
        <v>0.375</v>
      </c>
      <c r="H94" s="29">
        <f t="shared" si="135"/>
        <v>0</v>
      </c>
      <c r="I94" s="29">
        <f t="shared" si="135"/>
        <v>0</v>
      </c>
      <c r="J94" s="29">
        <f t="shared" si="135"/>
        <v>0</v>
      </c>
      <c r="K94" s="29">
        <f t="shared" si="135"/>
        <v>0.54166666666666663</v>
      </c>
      <c r="L94" s="29">
        <f t="shared" si="135"/>
        <v>8.3333333333333329E-2</v>
      </c>
      <c r="M94" s="29">
        <f t="shared" si="135"/>
        <v>0</v>
      </c>
      <c r="N94" s="29">
        <f t="shared" si="135"/>
        <v>0</v>
      </c>
      <c r="O94" s="29">
        <f t="shared" si="135"/>
        <v>4.1666666666666664E-2</v>
      </c>
      <c r="P94" s="127">
        <f t="shared" si="135"/>
        <v>4.1666666666666664E-2</v>
      </c>
      <c r="Q94" s="29">
        <f t="shared" si="135"/>
        <v>0.20833333333333334</v>
      </c>
      <c r="R94" s="29">
        <f t="shared" si="135"/>
        <v>0.70833333333333337</v>
      </c>
    </row>
    <row r="95" spans="1:20" ht="12" customHeight="1" x14ac:dyDescent="0.2">
      <c r="A95" s="157"/>
      <c r="B95" s="157"/>
      <c r="C95" s="35"/>
      <c r="D95" s="231" t="s">
        <v>261</v>
      </c>
      <c r="E95" s="34"/>
      <c r="F95" s="33">
        <f t="shared" si="102"/>
        <v>159</v>
      </c>
      <c r="G95" s="33">
        <v>8</v>
      </c>
      <c r="H95" s="33">
        <v>0</v>
      </c>
      <c r="I95" s="33">
        <v>0</v>
      </c>
      <c r="J95" s="33">
        <v>1</v>
      </c>
      <c r="K95" s="33">
        <v>133</v>
      </c>
      <c r="L95" s="33">
        <v>17</v>
      </c>
      <c r="M95" s="33">
        <v>2</v>
      </c>
      <c r="N95" s="33">
        <v>0</v>
      </c>
      <c r="O95" s="33">
        <v>6</v>
      </c>
      <c r="P95" s="126">
        <v>3</v>
      </c>
      <c r="Q95" s="33">
        <v>51</v>
      </c>
      <c r="R95" s="33">
        <v>97</v>
      </c>
      <c r="S95" s="46">
        <f t="shared" ref="S95" si="136">SUM(G95:J95)</f>
        <v>9</v>
      </c>
      <c r="T95" s="46">
        <f t="shared" ref="T95" si="137">SUM(M95:P95)</f>
        <v>11</v>
      </c>
    </row>
    <row r="96" spans="1:20" ht="12" customHeight="1" x14ac:dyDescent="0.2">
      <c r="A96" s="157"/>
      <c r="B96" s="157"/>
      <c r="C96" s="32"/>
      <c r="D96" s="232"/>
      <c r="E96" s="31"/>
      <c r="F96" s="36">
        <f t="shared" si="102"/>
        <v>1</v>
      </c>
      <c r="G96" s="29">
        <f t="shared" ref="G96:R96" si="138">IF(G95=0,0,G95/$F95)</f>
        <v>5.0314465408805034E-2</v>
      </c>
      <c r="H96" s="29">
        <f t="shared" si="138"/>
        <v>0</v>
      </c>
      <c r="I96" s="29">
        <f t="shared" si="138"/>
        <v>0</v>
      </c>
      <c r="J96" s="29">
        <f t="shared" si="138"/>
        <v>6.2893081761006293E-3</v>
      </c>
      <c r="K96" s="29">
        <f t="shared" si="138"/>
        <v>0.83647798742138368</v>
      </c>
      <c r="L96" s="29">
        <f t="shared" si="138"/>
        <v>0.1069182389937107</v>
      </c>
      <c r="M96" s="29">
        <f t="shared" si="138"/>
        <v>1.2578616352201259E-2</v>
      </c>
      <c r="N96" s="29">
        <f t="shared" si="138"/>
        <v>0</v>
      </c>
      <c r="O96" s="29">
        <f t="shared" si="138"/>
        <v>3.7735849056603772E-2</v>
      </c>
      <c r="P96" s="127">
        <f t="shared" si="138"/>
        <v>1.8867924528301886E-2</v>
      </c>
      <c r="Q96" s="29">
        <f t="shared" si="138"/>
        <v>0.32075471698113206</v>
      </c>
      <c r="R96" s="29">
        <f t="shared" si="138"/>
        <v>0.61006289308176098</v>
      </c>
    </row>
    <row r="97" spans="1:20" ht="12" customHeight="1" x14ac:dyDescent="0.2">
      <c r="A97" s="157"/>
      <c r="B97" s="157"/>
      <c r="C97" s="35"/>
      <c r="D97" s="231" t="s">
        <v>260</v>
      </c>
      <c r="E97" s="34"/>
      <c r="F97" s="33">
        <f t="shared" si="102"/>
        <v>21</v>
      </c>
      <c r="G97" s="33">
        <v>9</v>
      </c>
      <c r="H97" s="33">
        <v>0</v>
      </c>
      <c r="I97" s="33">
        <v>0</v>
      </c>
      <c r="J97" s="33">
        <v>0</v>
      </c>
      <c r="K97" s="33">
        <v>12</v>
      </c>
      <c r="L97" s="33">
        <v>0</v>
      </c>
      <c r="M97" s="33">
        <v>0</v>
      </c>
      <c r="N97" s="33">
        <v>0</v>
      </c>
      <c r="O97" s="33">
        <v>0</v>
      </c>
      <c r="P97" s="126">
        <v>0</v>
      </c>
      <c r="Q97" s="33">
        <v>4</v>
      </c>
      <c r="R97" s="33">
        <v>17</v>
      </c>
      <c r="S97" s="46">
        <f t="shared" ref="S97" si="139">SUM(G97:J97)</f>
        <v>9</v>
      </c>
      <c r="T97" s="46">
        <f t="shared" ref="T97" si="140">SUM(M97:P97)</f>
        <v>0</v>
      </c>
    </row>
    <row r="98" spans="1:20" ht="12" customHeight="1" x14ac:dyDescent="0.2">
      <c r="A98" s="157"/>
      <c r="B98" s="157"/>
      <c r="C98" s="32"/>
      <c r="D98" s="232"/>
      <c r="E98" s="31"/>
      <c r="F98" s="36">
        <f t="shared" si="102"/>
        <v>1</v>
      </c>
      <c r="G98" s="29">
        <f t="shared" ref="G98:R98" si="141">IF(G97=0,0,G97/$F97)</f>
        <v>0.42857142857142855</v>
      </c>
      <c r="H98" s="29">
        <f t="shared" si="141"/>
        <v>0</v>
      </c>
      <c r="I98" s="29">
        <f t="shared" si="141"/>
        <v>0</v>
      </c>
      <c r="J98" s="29">
        <f t="shared" si="141"/>
        <v>0</v>
      </c>
      <c r="K98" s="29">
        <f t="shared" si="141"/>
        <v>0.5714285714285714</v>
      </c>
      <c r="L98" s="29">
        <f t="shared" si="141"/>
        <v>0</v>
      </c>
      <c r="M98" s="29">
        <f t="shared" si="141"/>
        <v>0</v>
      </c>
      <c r="N98" s="29">
        <f t="shared" si="141"/>
        <v>0</v>
      </c>
      <c r="O98" s="29">
        <f t="shared" si="141"/>
        <v>0</v>
      </c>
      <c r="P98" s="127">
        <f t="shared" si="141"/>
        <v>0</v>
      </c>
      <c r="Q98" s="29">
        <f t="shared" si="141"/>
        <v>0.19047619047619047</v>
      </c>
      <c r="R98" s="29">
        <f t="shared" si="141"/>
        <v>0.80952380952380953</v>
      </c>
    </row>
    <row r="99" spans="1:20" ht="12.75" customHeight="1" x14ac:dyDescent="0.2">
      <c r="A99" s="157"/>
      <c r="B99" s="157"/>
      <c r="C99" s="35"/>
      <c r="D99" s="231" t="s">
        <v>259</v>
      </c>
      <c r="E99" s="34"/>
      <c r="F99" s="33">
        <f t="shared" si="102"/>
        <v>61</v>
      </c>
      <c r="G99" s="33">
        <v>3</v>
      </c>
      <c r="H99" s="33">
        <v>0</v>
      </c>
      <c r="I99" s="33">
        <v>0</v>
      </c>
      <c r="J99" s="33">
        <v>1</v>
      </c>
      <c r="K99" s="33">
        <v>47</v>
      </c>
      <c r="L99" s="33">
        <v>10</v>
      </c>
      <c r="M99" s="33">
        <v>0</v>
      </c>
      <c r="N99" s="33">
        <v>0</v>
      </c>
      <c r="O99" s="33">
        <v>2</v>
      </c>
      <c r="P99" s="126">
        <v>1</v>
      </c>
      <c r="Q99" s="33">
        <v>18</v>
      </c>
      <c r="R99" s="33">
        <v>40</v>
      </c>
      <c r="S99" s="46">
        <f t="shared" ref="S99" si="142">SUM(G99:J99)</f>
        <v>4</v>
      </c>
      <c r="T99" s="46">
        <f t="shared" ref="T99" si="143">SUM(M99:P99)</f>
        <v>3</v>
      </c>
    </row>
    <row r="100" spans="1:20" ht="12.75" customHeight="1" x14ac:dyDescent="0.2">
      <c r="A100" s="158"/>
      <c r="B100" s="158"/>
      <c r="C100" s="32"/>
      <c r="D100" s="232"/>
      <c r="E100" s="31"/>
      <c r="F100" s="30">
        <f t="shared" si="102"/>
        <v>0.99999999999999978</v>
      </c>
      <c r="G100" s="29">
        <f t="shared" ref="G100:R100" si="144">IF(G99=0,0,G99/$F99)</f>
        <v>4.9180327868852458E-2</v>
      </c>
      <c r="H100" s="29">
        <f t="shared" si="144"/>
        <v>0</v>
      </c>
      <c r="I100" s="29">
        <f t="shared" si="144"/>
        <v>0</v>
      </c>
      <c r="J100" s="29">
        <f t="shared" si="144"/>
        <v>1.6393442622950821E-2</v>
      </c>
      <c r="K100" s="29">
        <f t="shared" si="144"/>
        <v>0.77049180327868849</v>
      </c>
      <c r="L100" s="29">
        <f t="shared" si="144"/>
        <v>0.16393442622950818</v>
      </c>
      <c r="M100" s="29">
        <f t="shared" si="144"/>
        <v>0</v>
      </c>
      <c r="N100" s="29">
        <f t="shared" si="144"/>
        <v>0</v>
      </c>
      <c r="O100" s="29">
        <f t="shared" si="144"/>
        <v>3.2786885245901641E-2</v>
      </c>
      <c r="P100" s="127">
        <f t="shared" si="144"/>
        <v>1.6393442622950821E-2</v>
      </c>
      <c r="Q100" s="29">
        <f t="shared" si="144"/>
        <v>0.29508196721311475</v>
      </c>
      <c r="R100" s="29">
        <f t="shared" si="144"/>
        <v>0.65573770491803274</v>
      </c>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100"/>
  <sheetViews>
    <sheetView view="pageBreakPreview" topLeftCell="E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0" width="9.6640625" style="1" customWidth="1"/>
    <col min="11" max="13" width="7.6640625" style="1" customWidth="1"/>
    <col min="14" max="14" width="9.6640625" style="1" customWidth="1"/>
    <col min="15" max="17" width="7.6640625" style="1" customWidth="1"/>
    <col min="18" max="25" width="9" style="1"/>
    <col min="26" max="26" width="6.21875" style="1" customWidth="1"/>
    <col min="27" max="16384" width="9" style="1"/>
  </cols>
  <sheetData>
    <row r="1" spans="1:27" ht="14.4" x14ac:dyDescent="0.2">
      <c r="A1" s="16" t="s">
        <v>549</v>
      </c>
    </row>
    <row r="2" spans="1:27" x14ac:dyDescent="0.2">
      <c r="Q2" s="38" t="s">
        <v>453</v>
      </c>
    </row>
    <row r="3" spans="1:27" ht="18.75" customHeight="1" x14ac:dyDescent="0.2">
      <c r="A3" s="233" t="s">
        <v>63</v>
      </c>
      <c r="B3" s="234"/>
      <c r="C3" s="234"/>
      <c r="D3" s="234"/>
      <c r="E3" s="235"/>
      <c r="F3" s="194" t="s">
        <v>229</v>
      </c>
      <c r="G3" s="208"/>
      <c r="H3" s="208"/>
      <c r="I3" s="195"/>
      <c r="J3" s="194" t="s">
        <v>244</v>
      </c>
      <c r="K3" s="208"/>
      <c r="L3" s="208"/>
      <c r="M3" s="195"/>
      <c r="N3" s="194" t="s">
        <v>243</v>
      </c>
      <c r="O3" s="208"/>
      <c r="P3" s="208"/>
      <c r="Q3" s="195"/>
    </row>
    <row r="4" spans="1:27" ht="18.75" customHeight="1" x14ac:dyDescent="0.2">
      <c r="A4" s="236"/>
      <c r="B4" s="237"/>
      <c r="C4" s="237"/>
      <c r="D4" s="237"/>
      <c r="E4" s="238"/>
      <c r="F4" s="270"/>
      <c r="G4" s="307"/>
      <c r="H4" s="307"/>
      <c r="I4" s="273"/>
      <c r="J4" s="270"/>
      <c r="K4" s="307"/>
      <c r="L4" s="307"/>
      <c r="M4" s="273"/>
      <c r="N4" s="270"/>
      <c r="O4" s="307"/>
      <c r="P4" s="307"/>
      <c r="Q4" s="273"/>
    </row>
    <row r="5" spans="1:27" ht="44.25" customHeight="1" x14ac:dyDescent="0.2">
      <c r="A5" s="236"/>
      <c r="B5" s="237"/>
      <c r="C5" s="237"/>
      <c r="D5" s="237"/>
      <c r="E5" s="238"/>
      <c r="F5" s="251" t="s">
        <v>412</v>
      </c>
      <c r="G5" s="224" t="s">
        <v>273</v>
      </c>
      <c r="H5" s="224" t="s">
        <v>272</v>
      </c>
      <c r="I5" s="224" t="s">
        <v>127</v>
      </c>
      <c r="J5" s="251" t="s">
        <v>412</v>
      </c>
      <c r="K5" s="224" t="s">
        <v>273</v>
      </c>
      <c r="L5" s="224" t="s">
        <v>272</v>
      </c>
      <c r="M5" s="224" t="s">
        <v>127</v>
      </c>
      <c r="N5" s="251" t="s">
        <v>412</v>
      </c>
      <c r="O5" s="224" t="s">
        <v>273</v>
      </c>
      <c r="P5" s="224" t="s">
        <v>272</v>
      </c>
      <c r="Q5" s="224" t="s">
        <v>127</v>
      </c>
    </row>
    <row r="6" spans="1:27" ht="24.75" customHeight="1" thickBot="1" x14ac:dyDescent="0.25">
      <c r="A6" s="239"/>
      <c r="B6" s="240"/>
      <c r="C6" s="240"/>
      <c r="D6" s="240"/>
      <c r="E6" s="241"/>
      <c r="F6" s="182"/>
      <c r="G6" s="230"/>
      <c r="H6" s="230"/>
      <c r="I6" s="230"/>
      <c r="J6" s="182"/>
      <c r="K6" s="230"/>
      <c r="L6" s="230"/>
      <c r="M6" s="230"/>
      <c r="N6" s="182"/>
      <c r="O6" s="230"/>
      <c r="P6" s="230"/>
      <c r="Q6" s="230"/>
      <c r="Z6" s="110"/>
      <c r="AA6" s="92"/>
    </row>
    <row r="7" spans="1:27" ht="12" customHeight="1" x14ac:dyDescent="0.2">
      <c r="A7" s="170" t="s">
        <v>49</v>
      </c>
      <c r="B7" s="171"/>
      <c r="C7" s="171"/>
      <c r="D7" s="171"/>
      <c r="E7" s="172"/>
      <c r="F7" s="33">
        <f>SUM(F9,F11,F13,F15,F17)</f>
        <v>639</v>
      </c>
      <c r="G7" s="33">
        <f t="shared" ref="G7:P7" si="0">SUM(G9,G11,G13,G15,G17)</f>
        <v>110</v>
      </c>
      <c r="H7" s="33">
        <f t="shared" si="0"/>
        <v>444</v>
      </c>
      <c r="I7" s="33">
        <f t="shared" si="0"/>
        <v>85</v>
      </c>
      <c r="J7" s="33">
        <f t="shared" si="0"/>
        <v>672</v>
      </c>
      <c r="K7" s="33">
        <f t="shared" si="0"/>
        <v>227</v>
      </c>
      <c r="L7" s="33">
        <f t="shared" si="0"/>
        <v>357</v>
      </c>
      <c r="M7" s="33">
        <f t="shared" si="0"/>
        <v>88</v>
      </c>
      <c r="N7" s="33">
        <f>SUM(N9,N11,N13,N15,N17)</f>
        <v>91</v>
      </c>
      <c r="O7" s="33">
        <f>SUM(O9,O11,O13,O15,O17)</f>
        <v>44</v>
      </c>
      <c r="P7" s="33">
        <f t="shared" si="0"/>
        <v>36</v>
      </c>
      <c r="Q7" s="33">
        <f>SUM(Q9,Q11,Q13,Q15,Q17)</f>
        <v>11</v>
      </c>
      <c r="Z7" s="90" t="e">
        <f>IF(N7=#REF!,"",1)</f>
        <v>#REF!</v>
      </c>
      <c r="AA7" s="109"/>
    </row>
    <row r="8" spans="1:27" ht="12" customHeight="1" x14ac:dyDescent="0.2">
      <c r="A8" s="173"/>
      <c r="B8" s="174"/>
      <c r="C8" s="174"/>
      <c r="D8" s="174"/>
      <c r="E8" s="175"/>
      <c r="F8" s="29">
        <f>IF(F7=0,0,F7/F7)</f>
        <v>1</v>
      </c>
      <c r="G8" s="29">
        <f>IF(G7=0,0,G7/$F7)</f>
        <v>0.17214397496087636</v>
      </c>
      <c r="H8" s="29">
        <f>IF(H7=0,0,H7/$F7)</f>
        <v>0.69483568075117375</v>
      </c>
      <c r="I8" s="29">
        <f>IF(I7=0,0,I7/$F7)</f>
        <v>0.13302034428794993</v>
      </c>
      <c r="J8" s="29">
        <f>IF(J7=0,0,J7/J7)</f>
        <v>1</v>
      </c>
      <c r="K8" s="29">
        <f>IF(K7=0,0,K7/$J7)</f>
        <v>0.33779761904761907</v>
      </c>
      <c r="L8" s="29">
        <f>IF(L7=0,0,L7/$J7)</f>
        <v>0.53125</v>
      </c>
      <c r="M8" s="29">
        <f>IF(M7=0,0,M7/$J7)</f>
        <v>0.13095238095238096</v>
      </c>
      <c r="N8" s="29">
        <f>IF(N7=0,0,N7/N7)</f>
        <v>1</v>
      </c>
      <c r="O8" s="29">
        <f>IF(O7=0,0,O7/$N7)</f>
        <v>0.48351648351648352</v>
      </c>
      <c r="P8" s="29">
        <f>IF(P7=0,0,P7/$N7)</f>
        <v>0.39560439560439559</v>
      </c>
      <c r="Q8" s="29">
        <f>IF(Q7=0,0,Q7/$N7)</f>
        <v>0.12087912087912088</v>
      </c>
      <c r="Z8" s="108" t="str">
        <f>IF(SUM(O8:Q8)=1,"",1)</f>
        <v/>
      </c>
      <c r="AA8" s="109" t="str">
        <f>IF(SUM(O8:Q8)=0,"",IF(SUM(O8:Q8)=1,"",1))</f>
        <v/>
      </c>
    </row>
    <row r="9" spans="1:27" ht="12" customHeight="1" x14ac:dyDescent="0.2">
      <c r="A9" s="159" t="s">
        <v>48</v>
      </c>
      <c r="B9" s="242" t="s">
        <v>47</v>
      </c>
      <c r="C9" s="243"/>
      <c r="D9" s="243"/>
      <c r="E9" s="244"/>
      <c r="F9" s="33">
        <f>SUM(G9:I9)</f>
        <v>94</v>
      </c>
      <c r="G9" s="33">
        <v>14</v>
      </c>
      <c r="H9" s="33">
        <v>71</v>
      </c>
      <c r="I9" s="33">
        <v>9</v>
      </c>
      <c r="J9" s="33">
        <f>SUM(K9:M9)</f>
        <v>99</v>
      </c>
      <c r="K9" s="33">
        <v>19</v>
      </c>
      <c r="L9" s="33">
        <v>71</v>
      </c>
      <c r="M9" s="33">
        <v>9</v>
      </c>
      <c r="N9" s="33">
        <f>SUM(O9:Q9)</f>
        <v>7</v>
      </c>
      <c r="O9" s="33">
        <v>3</v>
      </c>
      <c r="P9" s="33">
        <v>3</v>
      </c>
      <c r="Q9" s="33">
        <v>1</v>
      </c>
      <c r="Z9" s="90" t="e">
        <f>IF(N9=#REF!,"",1)</f>
        <v>#REF!</v>
      </c>
      <c r="AA9" s="90"/>
    </row>
    <row r="10" spans="1:27" ht="12" customHeight="1" x14ac:dyDescent="0.2">
      <c r="A10" s="160"/>
      <c r="B10" s="245"/>
      <c r="C10" s="246"/>
      <c r="D10" s="246"/>
      <c r="E10" s="247"/>
      <c r="F10" s="29">
        <f>IF(F9=0,0,F9/F9)</f>
        <v>1</v>
      </c>
      <c r="G10" s="29">
        <f>IF(G9=0,0,G9/F9)</f>
        <v>0.14893617021276595</v>
      </c>
      <c r="H10" s="29">
        <f>IF(H9=0,0,H9/$F9)</f>
        <v>0.75531914893617025</v>
      </c>
      <c r="I10" s="29">
        <f>IF(I9=0,0,I9/$F9)</f>
        <v>9.5744680851063829E-2</v>
      </c>
      <c r="J10" s="29">
        <f>IF(J9=0,0,J9/J9)</f>
        <v>1</v>
      </c>
      <c r="K10" s="29">
        <f>IF(K9=0,0,K9/$J9)</f>
        <v>0.19191919191919191</v>
      </c>
      <c r="L10" s="29">
        <f>IF(L9=0,0,L9/$J9)</f>
        <v>0.71717171717171713</v>
      </c>
      <c r="M10" s="29">
        <f>IF(M9=0,0,M9/$J9)</f>
        <v>9.0909090909090912E-2</v>
      </c>
      <c r="N10" s="29">
        <f>IF(N9=0,0,N9/N9)</f>
        <v>1</v>
      </c>
      <c r="O10" s="29">
        <f>IF(O9=0,0,O9/$N9)</f>
        <v>0.42857142857142855</v>
      </c>
      <c r="P10" s="29">
        <f>IF(P9=0,0,P9/$N9)</f>
        <v>0.42857142857142855</v>
      </c>
      <c r="Q10" s="29">
        <f>IF(Q9=0,0,Q9/$N9)</f>
        <v>0.14285714285714285</v>
      </c>
      <c r="Z10" s="94"/>
      <c r="AA10" s="90" t="str">
        <f>IF(SUM(O10:Q10)=0,"",IF(SUM(O10:Q10)=1,"",1))</f>
        <v/>
      </c>
    </row>
    <row r="11" spans="1:27" ht="12" customHeight="1" x14ac:dyDescent="0.2">
      <c r="A11" s="160"/>
      <c r="B11" s="242" t="s">
        <v>46</v>
      </c>
      <c r="C11" s="243"/>
      <c r="D11" s="243"/>
      <c r="E11" s="244"/>
      <c r="F11" s="33">
        <f t="shared" ref="F11" si="1">SUM(G11:I11)</f>
        <v>96</v>
      </c>
      <c r="G11" s="33">
        <v>13</v>
      </c>
      <c r="H11" s="33">
        <v>72</v>
      </c>
      <c r="I11" s="33">
        <v>11</v>
      </c>
      <c r="J11" s="33">
        <f t="shared" ref="J11" si="2">SUM(K11:M11)</f>
        <v>98</v>
      </c>
      <c r="K11" s="33">
        <v>21</v>
      </c>
      <c r="L11" s="33">
        <v>65</v>
      </c>
      <c r="M11" s="33">
        <v>12</v>
      </c>
      <c r="N11" s="33">
        <f t="shared" ref="N11" si="3">SUM(O11:Q11)</f>
        <v>12</v>
      </c>
      <c r="O11" s="33">
        <v>7</v>
      </c>
      <c r="P11" s="33">
        <v>5</v>
      </c>
      <c r="Q11" s="33">
        <v>0</v>
      </c>
      <c r="Z11" s="90" t="e">
        <f>IF(N11=#REF!,"",1)</f>
        <v>#REF!</v>
      </c>
      <c r="AA11" s="90"/>
    </row>
    <row r="12" spans="1:27" ht="12" customHeight="1" x14ac:dyDescent="0.2">
      <c r="A12" s="160"/>
      <c r="B12" s="245"/>
      <c r="C12" s="246"/>
      <c r="D12" s="246"/>
      <c r="E12" s="247"/>
      <c r="F12" s="29">
        <f t="shared" ref="F12" si="4">IF(F11=0,0,F11/F11)</f>
        <v>1</v>
      </c>
      <c r="G12" s="29">
        <f t="shared" ref="G12" si="5">IF(G11=0,0,G11/F11)</f>
        <v>0.13541666666666666</v>
      </c>
      <c r="H12" s="29">
        <f t="shared" ref="H12" si="6">IF(H11=0,0,H11/$F11)</f>
        <v>0.75</v>
      </c>
      <c r="I12" s="29">
        <f t="shared" ref="I12" si="7">IF(I11=0,0,I11/$F11)</f>
        <v>0.11458333333333333</v>
      </c>
      <c r="J12" s="29">
        <f t="shared" ref="J12" si="8">IF(J11=0,0,J11/J11)</f>
        <v>1</v>
      </c>
      <c r="K12" s="29">
        <f t="shared" ref="K12" si="9">IF(K11=0,0,K11/$J11)</f>
        <v>0.21428571428571427</v>
      </c>
      <c r="L12" s="29">
        <f t="shared" ref="L12" si="10">IF(L11=0,0,L11/$J11)</f>
        <v>0.66326530612244894</v>
      </c>
      <c r="M12" s="29">
        <f t="shared" ref="M12" si="11">IF(M11=0,0,M11/$J11)</f>
        <v>0.12244897959183673</v>
      </c>
      <c r="N12" s="29">
        <f t="shared" ref="N12" si="12">IF(N11=0,0,N11/N11)</f>
        <v>1</v>
      </c>
      <c r="O12" s="29">
        <f t="shared" ref="O12" si="13">IF(O11=0,0,O11/$N11)</f>
        <v>0.58333333333333337</v>
      </c>
      <c r="P12" s="29">
        <f t="shared" ref="P12" si="14">IF(P11=0,0,P11/$N11)</f>
        <v>0.41666666666666669</v>
      </c>
      <c r="Q12" s="29">
        <f t="shared" ref="Q12" si="15">IF(Q11=0,0,Q11/$N11)</f>
        <v>0</v>
      </c>
      <c r="Z12" s="94"/>
      <c r="AA12" s="90" t="str">
        <f>IF(SUM(O12:Q12)=0,"",IF(SUM(O12:Q12)=1,"",1))</f>
        <v/>
      </c>
    </row>
    <row r="13" spans="1:27" ht="12" customHeight="1" x14ac:dyDescent="0.2">
      <c r="A13" s="160"/>
      <c r="B13" s="242" t="s">
        <v>45</v>
      </c>
      <c r="C13" s="243"/>
      <c r="D13" s="243"/>
      <c r="E13" s="244"/>
      <c r="F13" s="33">
        <f t="shared" ref="F13" si="16">SUM(G13:I13)</f>
        <v>214</v>
      </c>
      <c r="G13" s="33">
        <v>41</v>
      </c>
      <c r="H13" s="33">
        <v>147</v>
      </c>
      <c r="I13" s="33">
        <v>26</v>
      </c>
      <c r="J13" s="33">
        <f t="shared" ref="J13" si="17">SUM(K13:M13)</f>
        <v>221</v>
      </c>
      <c r="K13" s="33">
        <v>82</v>
      </c>
      <c r="L13" s="33">
        <v>112</v>
      </c>
      <c r="M13" s="33">
        <v>27</v>
      </c>
      <c r="N13" s="33">
        <f t="shared" ref="N13" si="18">SUM(O13:Q13)</f>
        <v>15</v>
      </c>
      <c r="O13" s="33">
        <v>7</v>
      </c>
      <c r="P13" s="33">
        <v>6</v>
      </c>
      <c r="Q13" s="33">
        <v>2</v>
      </c>
      <c r="Z13" s="90" t="e">
        <f>IF(N13=#REF!,"",1)</f>
        <v>#REF!</v>
      </c>
      <c r="AA13" s="90"/>
    </row>
    <row r="14" spans="1:27" ht="12" customHeight="1" x14ac:dyDescent="0.2">
      <c r="A14" s="160"/>
      <c r="B14" s="245"/>
      <c r="C14" s="246"/>
      <c r="D14" s="246"/>
      <c r="E14" s="247"/>
      <c r="F14" s="29">
        <f t="shared" ref="F14" si="19">IF(F13=0,0,F13/F13)</f>
        <v>1</v>
      </c>
      <c r="G14" s="29">
        <f t="shared" ref="G14" si="20">IF(G13=0,0,G13/F13)</f>
        <v>0.19158878504672897</v>
      </c>
      <c r="H14" s="29">
        <f t="shared" ref="H14" si="21">IF(H13=0,0,H13/$F13)</f>
        <v>0.68691588785046731</v>
      </c>
      <c r="I14" s="29">
        <f t="shared" ref="I14" si="22">IF(I13=0,0,I13/$F13)</f>
        <v>0.12149532710280374</v>
      </c>
      <c r="J14" s="29">
        <f t="shared" ref="J14" si="23">IF(J13=0,0,J13/J13)</f>
        <v>1</v>
      </c>
      <c r="K14" s="29">
        <f t="shared" ref="K14" si="24">IF(K13=0,0,K13/$J13)</f>
        <v>0.37104072398190047</v>
      </c>
      <c r="L14" s="29">
        <f t="shared" ref="L14" si="25">IF(L13=0,0,L13/$J13)</f>
        <v>0.50678733031674206</v>
      </c>
      <c r="M14" s="29">
        <f t="shared" ref="M14" si="26">IF(M13=0,0,M13/$J13)</f>
        <v>0.12217194570135746</v>
      </c>
      <c r="N14" s="29">
        <f t="shared" ref="N14" si="27">IF(N13=0,0,N13/N13)</f>
        <v>1</v>
      </c>
      <c r="O14" s="29">
        <f t="shared" ref="O14" si="28">IF(O13=0,0,O13/$N13)</f>
        <v>0.46666666666666667</v>
      </c>
      <c r="P14" s="29">
        <f t="shared" ref="P14" si="29">IF(P13=0,0,P13/$N13)</f>
        <v>0.4</v>
      </c>
      <c r="Q14" s="29">
        <f t="shared" ref="Q14" si="30">IF(Q13=0,0,Q13/$N13)</f>
        <v>0.13333333333333333</v>
      </c>
      <c r="Z14" s="94"/>
      <c r="AA14" s="90" t="str">
        <f>IF(SUM(O14:Q14)=0,"",IF(SUM(O14:Q14)=1,"",1))</f>
        <v/>
      </c>
    </row>
    <row r="15" spans="1:27" ht="12" customHeight="1" x14ac:dyDescent="0.2">
      <c r="A15" s="160"/>
      <c r="B15" s="242" t="s">
        <v>44</v>
      </c>
      <c r="C15" s="243"/>
      <c r="D15" s="243"/>
      <c r="E15" s="244"/>
      <c r="F15" s="33">
        <f t="shared" ref="F15" si="31">SUM(G15:I15)</f>
        <v>65</v>
      </c>
      <c r="G15" s="33">
        <v>7</v>
      </c>
      <c r="H15" s="33">
        <v>49</v>
      </c>
      <c r="I15" s="33">
        <v>9</v>
      </c>
      <c r="J15" s="33">
        <f t="shared" ref="J15" si="32">SUM(K15:M15)</f>
        <v>69</v>
      </c>
      <c r="K15" s="33">
        <v>30</v>
      </c>
      <c r="L15" s="33">
        <v>32</v>
      </c>
      <c r="M15" s="33">
        <v>7</v>
      </c>
      <c r="N15" s="33">
        <f t="shared" ref="N15" si="33">SUM(O15:Q15)</f>
        <v>7</v>
      </c>
      <c r="O15" s="33">
        <v>4</v>
      </c>
      <c r="P15" s="33">
        <v>2</v>
      </c>
      <c r="Q15" s="33">
        <v>1</v>
      </c>
      <c r="Z15" s="90" t="e">
        <f>IF(N15=#REF!,"",1)</f>
        <v>#REF!</v>
      </c>
      <c r="AA15" s="90"/>
    </row>
    <row r="16" spans="1:27" ht="12" customHeight="1" x14ac:dyDescent="0.2">
      <c r="A16" s="160"/>
      <c r="B16" s="245"/>
      <c r="C16" s="246"/>
      <c r="D16" s="246"/>
      <c r="E16" s="247"/>
      <c r="F16" s="29">
        <f t="shared" ref="F16" si="34">IF(F15=0,0,F15/F15)</f>
        <v>1</v>
      </c>
      <c r="G16" s="29">
        <f t="shared" ref="G16" si="35">IF(G15=0,0,G15/F15)</f>
        <v>0.1076923076923077</v>
      </c>
      <c r="H16" s="29">
        <f t="shared" ref="H16" si="36">IF(H15=0,0,H15/$F15)</f>
        <v>0.75384615384615383</v>
      </c>
      <c r="I16" s="29">
        <f t="shared" ref="I16" si="37">IF(I15=0,0,I15/$F15)</f>
        <v>0.13846153846153847</v>
      </c>
      <c r="J16" s="29">
        <f t="shared" ref="J16" si="38">IF(J15=0,0,J15/J15)</f>
        <v>1</v>
      </c>
      <c r="K16" s="29">
        <f t="shared" ref="K16" si="39">IF(K15=0,0,K15/$J15)</f>
        <v>0.43478260869565216</v>
      </c>
      <c r="L16" s="29">
        <f t="shared" ref="L16" si="40">IF(L15=0,0,L15/$J15)</f>
        <v>0.46376811594202899</v>
      </c>
      <c r="M16" s="29">
        <f t="shared" ref="M16" si="41">IF(M15=0,0,M15/$J15)</f>
        <v>0.10144927536231885</v>
      </c>
      <c r="N16" s="29">
        <f t="shared" ref="N16" si="42">IF(N15=0,0,N15/N15)</f>
        <v>1</v>
      </c>
      <c r="O16" s="29">
        <f t="shared" ref="O16" si="43">IF(O15=0,0,O15/$N15)</f>
        <v>0.5714285714285714</v>
      </c>
      <c r="P16" s="29">
        <f t="shared" ref="P16" si="44">IF(P15=0,0,P15/$N15)</f>
        <v>0.2857142857142857</v>
      </c>
      <c r="Q16" s="29">
        <f t="shared" ref="Q16" si="45">IF(Q15=0,0,Q15/$N15)</f>
        <v>0.14285714285714285</v>
      </c>
      <c r="Z16" s="94"/>
      <c r="AA16" s="90" t="str">
        <f>IF(SUM(O16:Q16)=0,"",IF(SUM(O16:Q16)=1,"",1))</f>
        <v/>
      </c>
    </row>
    <row r="17" spans="1:27" ht="12" customHeight="1" x14ac:dyDescent="0.2">
      <c r="A17" s="160"/>
      <c r="B17" s="242" t="s">
        <v>43</v>
      </c>
      <c r="C17" s="243"/>
      <c r="D17" s="243"/>
      <c r="E17" s="244"/>
      <c r="F17" s="33">
        <f t="shared" ref="F17" si="46">SUM(G17:I17)</f>
        <v>170</v>
      </c>
      <c r="G17" s="33">
        <v>35</v>
      </c>
      <c r="H17" s="33">
        <v>105</v>
      </c>
      <c r="I17" s="33">
        <v>30</v>
      </c>
      <c r="J17" s="33">
        <f t="shared" ref="J17" si="47">SUM(K17:M17)</f>
        <v>185</v>
      </c>
      <c r="K17" s="33">
        <v>75</v>
      </c>
      <c r="L17" s="33">
        <v>77</v>
      </c>
      <c r="M17" s="33">
        <v>33</v>
      </c>
      <c r="N17" s="33">
        <f t="shared" ref="N17" si="48">SUM(O17:Q17)</f>
        <v>50</v>
      </c>
      <c r="O17" s="33">
        <v>23</v>
      </c>
      <c r="P17" s="33">
        <v>20</v>
      </c>
      <c r="Q17" s="33">
        <v>7</v>
      </c>
      <c r="Z17" s="90" t="e">
        <f>IF(N17=#REF!,"",1)</f>
        <v>#REF!</v>
      </c>
      <c r="AA17" s="90"/>
    </row>
    <row r="18" spans="1:27" ht="12" customHeight="1" x14ac:dyDescent="0.2">
      <c r="A18" s="161"/>
      <c r="B18" s="245"/>
      <c r="C18" s="246"/>
      <c r="D18" s="246"/>
      <c r="E18" s="247"/>
      <c r="F18" s="29">
        <f t="shared" ref="F18" si="49">IF(F17=0,0,F17/F17)</f>
        <v>1</v>
      </c>
      <c r="G18" s="29">
        <f t="shared" ref="G18" si="50">IF(G17=0,0,G17/F17)</f>
        <v>0.20588235294117646</v>
      </c>
      <c r="H18" s="29">
        <f t="shared" ref="H18:I18" si="51">IF(H17=0,0,H17/$F17)</f>
        <v>0.61764705882352944</v>
      </c>
      <c r="I18" s="29">
        <f t="shared" si="51"/>
        <v>0.17647058823529413</v>
      </c>
      <c r="J18" s="29">
        <f t="shared" ref="J18" si="52">IF(J17=0,0,J17/J17)</f>
        <v>1</v>
      </c>
      <c r="K18" s="29">
        <f t="shared" ref="K18:M18" si="53">IF(K17=0,0,K17/$J17)</f>
        <v>0.40540540540540543</v>
      </c>
      <c r="L18" s="29">
        <f t="shared" si="53"/>
        <v>0.41621621621621624</v>
      </c>
      <c r="M18" s="29">
        <f t="shared" si="53"/>
        <v>0.17837837837837839</v>
      </c>
      <c r="N18" s="29">
        <f t="shared" ref="N18" si="54">IF(N17=0,0,N17/N17)</f>
        <v>1</v>
      </c>
      <c r="O18" s="29">
        <f t="shared" ref="O18:Q18" si="55">IF(O17=0,0,O17/$N17)</f>
        <v>0.46</v>
      </c>
      <c r="P18" s="29">
        <f t="shared" si="55"/>
        <v>0.4</v>
      </c>
      <c r="Q18" s="29">
        <f t="shared" si="55"/>
        <v>0.14000000000000001</v>
      </c>
      <c r="Z18" s="94"/>
      <c r="AA18" s="90" t="str">
        <f>IF(SUM(O18:Q18)=0,"",IF(SUM(O18:Q18)=1,"",1))</f>
        <v/>
      </c>
    </row>
    <row r="19" spans="1:27" ht="12" customHeight="1" x14ac:dyDescent="0.2">
      <c r="A19" s="156" t="s">
        <v>42</v>
      </c>
      <c r="B19" s="156" t="s">
        <v>41</v>
      </c>
      <c r="C19" s="35"/>
      <c r="D19" s="231" t="s">
        <v>15</v>
      </c>
      <c r="E19" s="34"/>
      <c r="F19" s="33">
        <f>SUM(G19:I19)</f>
        <v>192</v>
      </c>
      <c r="G19" s="33">
        <f>SUM(G21,G23,G25,G27,G29,G31,G33,G35,G37,G39,G41,G43,G45,G47,G49,G51,G53,G55,G57,G59,G61,G63,G65,G67)</f>
        <v>36</v>
      </c>
      <c r="H19" s="33">
        <f>SUM(H21,H23,H25,H27,H29,H31,H33,H35,H37,H39,H41,H43,H45,H47,H49,H51,H53,H55,H57,H59,H61,H63,H65,H67)</f>
        <v>129</v>
      </c>
      <c r="I19" s="33">
        <f>SUM(I21,I23,I25,I27,I29,I31,I33,I35,I37,I39,I41,I43,I45,I47,I49,I51,I53,I55,I57,I59,I61,I63,I65,I67)</f>
        <v>27</v>
      </c>
      <c r="J19" s="33">
        <f>SUM(K19:M19)</f>
        <v>200</v>
      </c>
      <c r="K19" s="33">
        <f>SUM(K21,K23,K25,K27,K29,K31,K33,K35,K37,K39,K41,K43,K45,K47,K49,K51,K53,K55,K57,K59,K61,K63,K65,K67)</f>
        <v>100</v>
      </c>
      <c r="L19" s="33">
        <f>SUM(L21,L23,L25,L27,L29,L31,L33,L35,L37,L39,L41,L43,L45,L47,L49,L51,L53,L55,L57,L59,L61,L63,L65,L67)</f>
        <v>77</v>
      </c>
      <c r="M19" s="33">
        <f>SUM(M21,M23,M25,M27,M29,M31,M33,M35,M37,M39,M41,M43,M45,M47,M49,M51,M53,M55,M57,M59,M61,M63,M65,M67)</f>
        <v>23</v>
      </c>
      <c r="N19" s="33">
        <f t="shared" ref="N19:Q19" si="56">SUM(N21,N23,N25,N27,N29,N31,N33,N35,N37,N39,N41,N43,N45,N47,N49,N51,N53,N55,N57,N59,N61,N63,N65,N67)</f>
        <v>33</v>
      </c>
      <c r="O19" s="33">
        <f t="shared" si="56"/>
        <v>19</v>
      </c>
      <c r="P19" s="33">
        <f t="shared" si="56"/>
        <v>10</v>
      </c>
      <c r="Q19" s="33">
        <f t="shared" si="56"/>
        <v>4</v>
      </c>
      <c r="R19" s="46"/>
      <c r="Z19" s="90" t="e">
        <f>IF(N19=#REF!,"",1)</f>
        <v>#REF!</v>
      </c>
      <c r="AA19" s="90"/>
    </row>
    <row r="20" spans="1:27" ht="12" customHeight="1" x14ac:dyDescent="0.2">
      <c r="A20" s="157"/>
      <c r="B20" s="157"/>
      <c r="C20" s="32"/>
      <c r="D20" s="232"/>
      <c r="E20" s="31"/>
      <c r="F20" s="29">
        <f>IF(F19=0,0,F19/$F19)</f>
        <v>1</v>
      </c>
      <c r="G20" s="29">
        <f>IF(G19=0,0,G19/$F19)</f>
        <v>0.1875</v>
      </c>
      <c r="H20" s="29">
        <f>IF(H19=0,0,H19/$F19)</f>
        <v>0.671875</v>
      </c>
      <c r="I20" s="29">
        <f>IF(I19=0,0,I19/$F19)</f>
        <v>0.140625</v>
      </c>
      <c r="J20" s="29">
        <f>IF(J19=0,0,J19/J19)</f>
        <v>1</v>
      </c>
      <c r="K20" s="29">
        <f>IF(K19=0,0,K19/$J19)</f>
        <v>0.5</v>
      </c>
      <c r="L20" s="29">
        <f>IF(L19=0,0,L19/$J19)</f>
        <v>0.38500000000000001</v>
      </c>
      <c r="M20" s="29">
        <f>IF(M19=0,0,M19/$J19)</f>
        <v>0.115</v>
      </c>
      <c r="N20" s="29">
        <f>IF(N19=0,0,N19/N19)</f>
        <v>1</v>
      </c>
      <c r="O20" s="29">
        <f>IF(O19=0,0,O19/$N19)</f>
        <v>0.5757575757575758</v>
      </c>
      <c r="P20" s="29">
        <f>IF(P19=0,0,P19/$N19)</f>
        <v>0.30303030303030304</v>
      </c>
      <c r="Q20" s="29">
        <f>IF(Q19=0,0,Q19/$N19)</f>
        <v>0.12121212121212122</v>
      </c>
      <c r="Z20" s="94"/>
      <c r="AA20" s="90" t="str">
        <f>IF(SUM(O20:Q20)=0,"",IF(SUM(O20:Q20)=1,"",1))</f>
        <v/>
      </c>
    </row>
    <row r="21" spans="1:27" ht="12" customHeight="1" x14ac:dyDescent="0.2">
      <c r="A21" s="157"/>
      <c r="B21" s="157"/>
      <c r="C21" s="35"/>
      <c r="D21" s="231" t="s">
        <v>354</v>
      </c>
      <c r="E21" s="34"/>
      <c r="F21" s="33">
        <f t="shared" ref="F21" si="57">SUM(G21:I21)</f>
        <v>23</v>
      </c>
      <c r="G21" s="33">
        <v>3</v>
      </c>
      <c r="H21" s="33">
        <v>15</v>
      </c>
      <c r="I21" s="33">
        <v>5</v>
      </c>
      <c r="J21" s="33">
        <f t="shared" ref="J21" si="58">SUM(K21:M21)</f>
        <v>25</v>
      </c>
      <c r="K21" s="33">
        <v>15</v>
      </c>
      <c r="L21" s="33">
        <v>7</v>
      </c>
      <c r="M21" s="33">
        <v>3</v>
      </c>
      <c r="N21" s="33">
        <f t="shared" ref="N21" si="59">SUM(O21:Q21)</f>
        <v>2</v>
      </c>
      <c r="O21" s="33">
        <v>2</v>
      </c>
      <c r="P21" s="33">
        <v>0</v>
      </c>
      <c r="Q21" s="33">
        <v>0</v>
      </c>
      <c r="Z21" s="90" t="e">
        <f>IF(N21=#REF!,"",1)</f>
        <v>#REF!</v>
      </c>
      <c r="AA21" s="90"/>
    </row>
    <row r="22" spans="1:27" ht="12" customHeight="1" x14ac:dyDescent="0.2">
      <c r="A22" s="157"/>
      <c r="B22" s="157"/>
      <c r="C22" s="32"/>
      <c r="D22" s="232"/>
      <c r="E22" s="31"/>
      <c r="F22" s="29">
        <f t="shared" ref="F22" si="60">IF(F21=0,0,F21/F21)</f>
        <v>1</v>
      </c>
      <c r="G22" s="29">
        <f t="shared" ref="G22" si="61">IF(G21=0,0,G21/F21)</f>
        <v>0.13043478260869565</v>
      </c>
      <c r="H22" s="29">
        <f t="shared" ref="H22" si="62">IF(H21=0,0,H21/$F21)</f>
        <v>0.65217391304347827</v>
      </c>
      <c r="I22" s="29">
        <f t="shared" ref="I22" si="63">IF(I21=0,0,I21/$F21)</f>
        <v>0.21739130434782608</v>
      </c>
      <c r="J22" s="29">
        <f t="shared" ref="J22" si="64">IF(J21=0,0,J21/J21)</f>
        <v>1</v>
      </c>
      <c r="K22" s="29">
        <f t="shared" ref="K22" si="65">IF(K21=0,0,K21/$J21)</f>
        <v>0.6</v>
      </c>
      <c r="L22" s="29">
        <f t="shared" ref="L22" si="66">IF(L21=0,0,L21/$J21)</f>
        <v>0.28000000000000003</v>
      </c>
      <c r="M22" s="29">
        <f t="shared" ref="M22" si="67">IF(M21=0,0,M21/$J21)</f>
        <v>0.12</v>
      </c>
      <c r="N22" s="29">
        <f t="shared" ref="N22" si="68">IF(N21=0,0,N21/N21)</f>
        <v>1</v>
      </c>
      <c r="O22" s="29">
        <f t="shared" ref="O22" si="69">IF(O21=0,0,O21/$N21)</f>
        <v>1</v>
      </c>
      <c r="P22" s="29">
        <f t="shared" ref="P22" si="70">IF(P21=0,0,P21/$N21)</f>
        <v>0</v>
      </c>
      <c r="Q22" s="29">
        <f t="shared" ref="Q22" si="71">IF(Q21=0,0,Q21/$N21)</f>
        <v>0</v>
      </c>
      <c r="Z22" s="94"/>
      <c r="AA22" s="90" t="str">
        <f>IF(SUM(O22:Q22)=0,"",IF(SUM(O22:Q22)=1,"",1))</f>
        <v/>
      </c>
    </row>
    <row r="23" spans="1:27" ht="12" customHeight="1" x14ac:dyDescent="0.2">
      <c r="A23" s="157"/>
      <c r="B23" s="157"/>
      <c r="C23" s="35"/>
      <c r="D23" s="231" t="s">
        <v>355</v>
      </c>
      <c r="E23" s="34"/>
      <c r="F23" s="33">
        <f t="shared" ref="F23" si="72">SUM(G23:I23)</f>
        <v>4</v>
      </c>
      <c r="G23" s="33">
        <v>2</v>
      </c>
      <c r="H23" s="33">
        <v>1</v>
      </c>
      <c r="I23" s="33">
        <v>1</v>
      </c>
      <c r="J23" s="33">
        <f t="shared" ref="J23" si="73">SUM(K23:M23)</f>
        <v>4</v>
      </c>
      <c r="K23" s="33">
        <v>3</v>
      </c>
      <c r="L23" s="33">
        <v>1</v>
      </c>
      <c r="M23" s="33">
        <v>0</v>
      </c>
      <c r="N23" s="33">
        <f t="shared" ref="N23" si="74">SUM(O23:Q23)</f>
        <v>0</v>
      </c>
      <c r="O23" s="33">
        <v>0</v>
      </c>
      <c r="P23" s="33">
        <v>0</v>
      </c>
      <c r="Q23" s="33">
        <v>0</v>
      </c>
      <c r="Z23" s="90" t="e">
        <f>IF(N23=#REF!,"",1)</f>
        <v>#REF!</v>
      </c>
      <c r="AA23" s="90"/>
    </row>
    <row r="24" spans="1:27" ht="12" customHeight="1" x14ac:dyDescent="0.2">
      <c r="A24" s="157"/>
      <c r="B24" s="157"/>
      <c r="C24" s="32"/>
      <c r="D24" s="232"/>
      <c r="E24" s="31"/>
      <c r="F24" s="29">
        <f t="shared" ref="F24" si="75">IF(F23=0,0,F23/F23)</f>
        <v>1</v>
      </c>
      <c r="G24" s="29">
        <f t="shared" ref="G24" si="76">IF(G23=0,0,G23/F23)</f>
        <v>0.5</v>
      </c>
      <c r="H24" s="29">
        <f t="shared" ref="H24" si="77">IF(H23=0,0,H23/$F23)</f>
        <v>0.25</v>
      </c>
      <c r="I24" s="29">
        <f t="shared" ref="I24" si="78">IF(I23=0,0,I23/$F23)</f>
        <v>0.25</v>
      </c>
      <c r="J24" s="29">
        <f t="shared" ref="J24" si="79">IF(J23=0,0,J23/J23)</f>
        <v>1</v>
      </c>
      <c r="K24" s="29">
        <f t="shared" ref="K24" si="80">IF(K23=0,0,K23/$J23)</f>
        <v>0.75</v>
      </c>
      <c r="L24" s="29">
        <f t="shared" ref="L24" si="81">IF(L23=0,0,L23/$J23)</f>
        <v>0.25</v>
      </c>
      <c r="M24" s="29">
        <f t="shared" ref="M24" si="82">IF(M23=0,0,M23/$J23)</f>
        <v>0</v>
      </c>
      <c r="N24" s="29">
        <f t="shared" ref="N24" si="83">IF(N23=0,0,N23/N23)</f>
        <v>0</v>
      </c>
      <c r="O24" s="29">
        <f t="shared" ref="O24" si="84">IF(O23=0,0,O23/$N23)</f>
        <v>0</v>
      </c>
      <c r="P24" s="29">
        <f t="shared" ref="P24" si="85">IF(P23=0,0,P23/$N23)</f>
        <v>0</v>
      </c>
      <c r="Q24" s="29">
        <f t="shared" ref="Q24" si="86">IF(Q23=0,0,Q23/$N23)</f>
        <v>0</v>
      </c>
      <c r="Z24" s="94"/>
      <c r="AA24" s="90" t="str">
        <f>IF(SUM(O24:Q24)=0,"",IF(SUM(O24:Q24)=1,"",1))</f>
        <v/>
      </c>
    </row>
    <row r="25" spans="1:27" ht="12" customHeight="1" x14ac:dyDescent="0.2">
      <c r="A25" s="157"/>
      <c r="B25" s="157"/>
      <c r="C25" s="35"/>
      <c r="D25" s="231" t="s">
        <v>356</v>
      </c>
      <c r="E25" s="34"/>
      <c r="F25" s="33">
        <f t="shared" ref="F25" si="87">SUM(G25:I25)</f>
        <v>7</v>
      </c>
      <c r="G25" s="33">
        <v>2</v>
      </c>
      <c r="H25" s="33">
        <v>5</v>
      </c>
      <c r="I25" s="33">
        <v>0</v>
      </c>
      <c r="J25" s="33">
        <f t="shared" ref="J25" si="88">SUM(K25:M25)</f>
        <v>8</v>
      </c>
      <c r="K25" s="33">
        <v>4</v>
      </c>
      <c r="L25" s="33">
        <v>4</v>
      </c>
      <c r="M25" s="33">
        <v>0</v>
      </c>
      <c r="N25" s="33">
        <f t="shared" ref="N25" si="89">SUM(O25:Q25)</f>
        <v>0</v>
      </c>
      <c r="O25" s="33">
        <v>0</v>
      </c>
      <c r="P25" s="33">
        <v>0</v>
      </c>
      <c r="Q25" s="33">
        <v>0</v>
      </c>
      <c r="Z25" s="90" t="e">
        <f>IF(N25=#REF!,"",1)</f>
        <v>#REF!</v>
      </c>
      <c r="AA25" s="90"/>
    </row>
    <row r="26" spans="1:27" ht="12" customHeight="1" x14ac:dyDescent="0.2">
      <c r="A26" s="157"/>
      <c r="B26" s="157"/>
      <c r="C26" s="32"/>
      <c r="D26" s="232"/>
      <c r="E26" s="31"/>
      <c r="F26" s="29">
        <f t="shared" ref="F26" si="90">IF(F25=0,0,F25/F25)</f>
        <v>1</v>
      </c>
      <c r="G26" s="29">
        <f t="shared" ref="G26" si="91">IF(G25=0,0,G25/F25)</f>
        <v>0.2857142857142857</v>
      </c>
      <c r="H26" s="29">
        <f t="shared" ref="H26" si="92">IF(H25=0,0,H25/$F25)</f>
        <v>0.7142857142857143</v>
      </c>
      <c r="I26" s="29">
        <f t="shared" ref="I26" si="93">IF(I25=0,0,I25/$F25)</f>
        <v>0</v>
      </c>
      <c r="J26" s="29">
        <f t="shared" ref="J26" si="94">IF(J25=0,0,J25/J25)</f>
        <v>1</v>
      </c>
      <c r="K26" s="29">
        <f t="shared" ref="K26" si="95">IF(K25=0,0,K25/$J25)</f>
        <v>0.5</v>
      </c>
      <c r="L26" s="29">
        <f t="shared" ref="L26" si="96">IF(L25=0,0,L25/$J25)</f>
        <v>0.5</v>
      </c>
      <c r="M26" s="29">
        <f t="shared" ref="M26" si="97">IF(M25=0,0,M25/$J25)</f>
        <v>0</v>
      </c>
      <c r="N26" s="29">
        <f t="shared" ref="N26" si="98">IF(N25=0,0,N25/N25)</f>
        <v>0</v>
      </c>
      <c r="O26" s="29">
        <f t="shared" ref="O26" si="99">IF(O25=0,0,O25/$N25)</f>
        <v>0</v>
      </c>
      <c r="P26" s="29">
        <f t="shared" ref="P26" si="100">IF(P25=0,0,P25/$N25)</f>
        <v>0</v>
      </c>
      <c r="Q26" s="29">
        <f t="shared" ref="Q26" si="101">IF(Q25=0,0,Q25/$N25)</f>
        <v>0</v>
      </c>
      <c r="Z26" s="94"/>
      <c r="AA26" s="90" t="str">
        <f>IF(SUM(O26:Q26)=0,"",IF(SUM(O26:Q26)=1,"",1))</f>
        <v/>
      </c>
    </row>
    <row r="27" spans="1:27" ht="12" customHeight="1" x14ac:dyDescent="0.2">
      <c r="A27" s="157"/>
      <c r="B27" s="157"/>
      <c r="C27" s="35"/>
      <c r="D27" s="231" t="s">
        <v>357</v>
      </c>
      <c r="E27" s="34"/>
      <c r="F27" s="33">
        <f t="shared" ref="F27" si="102">SUM(G27:I27)</f>
        <v>2</v>
      </c>
      <c r="G27" s="33">
        <v>0</v>
      </c>
      <c r="H27" s="33">
        <v>2</v>
      </c>
      <c r="I27" s="33">
        <v>0</v>
      </c>
      <c r="J27" s="33">
        <f t="shared" ref="J27" si="103">SUM(K27:M27)</f>
        <v>2</v>
      </c>
      <c r="K27" s="33">
        <v>0</v>
      </c>
      <c r="L27" s="33">
        <v>2</v>
      </c>
      <c r="M27" s="33">
        <v>0</v>
      </c>
      <c r="N27" s="33">
        <f t="shared" ref="N27" si="104">SUM(O27:Q27)</f>
        <v>0</v>
      </c>
      <c r="O27" s="33">
        <v>0</v>
      </c>
      <c r="P27" s="33">
        <v>0</v>
      </c>
      <c r="Q27" s="33">
        <v>0</v>
      </c>
      <c r="Z27" s="90" t="e">
        <f>IF(N27=#REF!,"",1)</f>
        <v>#REF!</v>
      </c>
      <c r="AA27" s="90"/>
    </row>
    <row r="28" spans="1:27" ht="12" customHeight="1" x14ac:dyDescent="0.2">
      <c r="A28" s="157"/>
      <c r="B28" s="157"/>
      <c r="C28" s="32"/>
      <c r="D28" s="232"/>
      <c r="E28" s="31"/>
      <c r="F28" s="29">
        <f t="shared" ref="F28" si="105">IF(F27=0,0,F27/F27)</f>
        <v>1</v>
      </c>
      <c r="G28" s="29">
        <f t="shared" ref="G28" si="106">IF(G27=0,0,G27/F27)</f>
        <v>0</v>
      </c>
      <c r="H28" s="29">
        <f t="shared" ref="H28" si="107">IF(H27=0,0,H27/$F27)</f>
        <v>1</v>
      </c>
      <c r="I28" s="29">
        <f t="shared" ref="I28" si="108">IF(I27=0,0,I27/$F27)</f>
        <v>0</v>
      </c>
      <c r="J28" s="29">
        <f t="shared" ref="J28" si="109">IF(J27=0,0,J27/J27)</f>
        <v>1</v>
      </c>
      <c r="K28" s="29">
        <f t="shared" ref="K28" si="110">IF(K27=0,0,K27/$J27)</f>
        <v>0</v>
      </c>
      <c r="L28" s="29">
        <f t="shared" ref="L28" si="111">IF(L27=0,0,L27/$J27)</f>
        <v>1</v>
      </c>
      <c r="M28" s="29">
        <f t="shared" ref="M28" si="112">IF(M27=0,0,M27/$J27)</f>
        <v>0</v>
      </c>
      <c r="N28" s="29">
        <f t="shared" ref="N28" si="113">IF(N27=0,0,N27/N27)</f>
        <v>0</v>
      </c>
      <c r="O28" s="29">
        <f t="shared" ref="O28" si="114">IF(O27=0,0,O27/$N27)</f>
        <v>0</v>
      </c>
      <c r="P28" s="29">
        <f t="shared" ref="P28" si="115">IF(P27=0,0,P27/$N27)</f>
        <v>0</v>
      </c>
      <c r="Q28" s="29">
        <f t="shared" ref="Q28" si="116">IF(Q27=0,0,Q27/$N27)</f>
        <v>0</v>
      </c>
      <c r="Z28" s="94"/>
      <c r="AA28" s="90" t="str">
        <f>IF(SUM(O28:Q28)=0,"",IF(SUM(O28:Q28)=1,"",1))</f>
        <v/>
      </c>
    </row>
    <row r="29" spans="1:27" ht="12" customHeight="1" x14ac:dyDescent="0.2">
      <c r="A29" s="157"/>
      <c r="B29" s="157"/>
      <c r="C29" s="35"/>
      <c r="D29" s="231" t="s">
        <v>358</v>
      </c>
      <c r="E29" s="34"/>
      <c r="F29" s="33">
        <f t="shared" ref="F29" si="117">SUM(G29:I29)</f>
        <v>5</v>
      </c>
      <c r="G29" s="33">
        <v>4</v>
      </c>
      <c r="H29" s="33">
        <v>1</v>
      </c>
      <c r="I29" s="33">
        <v>0</v>
      </c>
      <c r="J29" s="33">
        <f t="shared" ref="J29" si="118">SUM(K29:M29)</f>
        <v>5</v>
      </c>
      <c r="K29" s="33">
        <v>4</v>
      </c>
      <c r="L29" s="33">
        <v>1</v>
      </c>
      <c r="M29" s="33">
        <v>0</v>
      </c>
      <c r="N29" s="33">
        <f t="shared" ref="N29" si="119">SUM(O29:Q29)</f>
        <v>0</v>
      </c>
      <c r="O29" s="33">
        <v>0</v>
      </c>
      <c r="P29" s="33">
        <v>0</v>
      </c>
      <c r="Q29" s="33">
        <v>0</v>
      </c>
      <c r="Z29" s="90" t="e">
        <f>IF(N29=#REF!,"",1)</f>
        <v>#REF!</v>
      </c>
      <c r="AA29" s="90"/>
    </row>
    <row r="30" spans="1:27" ht="12" customHeight="1" x14ac:dyDescent="0.2">
      <c r="A30" s="157"/>
      <c r="B30" s="157"/>
      <c r="C30" s="32"/>
      <c r="D30" s="232"/>
      <c r="E30" s="31"/>
      <c r="F30" s="29">
        <f t="shared" ref="F30" si="120">IF(F29=0,0,F29/F29)</f>
        <v>1</v>
      </c>
      <c r="G30" s="29">
        <f t="shared" ref="G30" si="121">IF(G29=0,0,G29/F29)</f>
        <v>0.8</v>
      </c>
      <c r="H30" s="29">
        <f t="shared" ref="H30" si="122">IF(H29=0,0,H29/$F29)</f>
        <v>0.2</v>
      </c>
      <c r="I30" s="29">
        <f t="shared" ref="I30" si="123">IF(I29=0,0,I29/$F29)</f>
        <v>0</v>
      </c>
      <c r="J30" s="29">
        <f t="shared" ref="J30" si="124">IF(J29=0,0,J29/J29)</f>
        <v>1</v>
      </c>
      <c r="K30" s="29">
        <f t="shared" ref="K30" si="125">IF(K29=0,0,K29/$J29)</f>
        <v>0.8</v>
      </c>
      <c r="L30" s="29">
        <f t="shared" ref="L30" si="126">IF(L29=0,0,L29/$J29)</f>
        <v>0.2</v>
      </c>
      <c r="M30" s="29">
        <f t="shared" ref="M30" si="127">IF(M29=0,0,M29/$J29)</f>
        <v>0</v>
      </c>
      <c r="N30" s="29">
        <f t="shared" ref="N30" si="128">IF(N29=0,0,N29/N29)</f>
        <v>0</v>
      </c>
      <c r="O30" s="29">
        <f t="shared" ref="O30" si="129">IF(O29=0,0,O29/$N29)</f>
        <v>0</v>
      </c>
      <c r="P30" s="29">
        <f t="shared" ref="P30" si="130">IF(P29=0,0,P29/$N29)</f>
        <v>0</v>
      </c>
      <c r="Q30" s="29">
        <f t="shared" ref="Q30" si="131">IF(Q29=0,0,Q29/$N29)</f>
        <v>0</v>
      </c>
      <c r="Z30" s="94"/>
      <c r="AA30" s="90" t="str">
        <f>IF(SUM(O30:Q30)=0,"",IF(SUM(O30:Q30)=1,"",1))</f>
        <v/>
      </c>
    </row>
    <row r="31" spans="1:27" ht="12" customHeight="1" x14ac:dyDescent="0.2">
      <c r="A31" s="157"/>
      <c r="B31" s="157"/>
      <c r="C31" s="35"/>
      <c r="D31" s="231" t="s">
        <v>359</v>
      </c>
      <c r="E31" s="34"/>
      <c r="F31" s="33">
        <f t="shared" ref="F31" si="132">SUM(G31:I31)</f>
        <v>1</v>
      </c>
      <c r="G31" s="33">
        <v>1</v>
      </c>
      <c r="H31" s="33">
        <v>0</v>
      </c>
      <c r="I31" s="33">
        <v>0</v>
      </c>
      <c r="J31" s="33">
        <f t="shared" ref="J31" si="133">SUM(K31:M31)</f>
        <v>1</v>
      </c>
      <c r="K31" s="33">
        <v>1</v>
      </c>
      <c r="L31" s="33">
        <v>0</v>
      </c>
      <c r="M31" s="33">
        <v>0</v>
      </c>
      <c r="N31" s="33">
        <f t="shared" ref="N31" si="134">SUM(O31:Q31)</f>
        <v>0</v>
      </c>
      <c r="O31" s="33">
        <v>0</v>
      </c>
      <c r="P31" s="33">
        <v>0</v>
      </c>
      <c r="Q31" s="33">
        <v>0</v>
      </c>
      <c r="Z31" s="90" t="e">
        <f>IF(N31=#REF!,"",1)</f>
        <v>#REF!</v>
      </c>
      <c r="AA31" s="90"/>
    </row>
    <row r="32" spans="1:27" ht="12" customHeight="1" x14ac:dyDescent="0.2">
      <c r="A32" s="157"/>
      <c r="B32" s="157"/>
      <c r="C32" s="32"/>
      <c r="D32" s="232"/>
      <c r="E32" s="31"/>
      <c r="F32" s="29">
        <f t="shared" ref="F32" si="135">IF(F31=0,0,F31/F31)</f>
        <v>1</v>
      </c>
      <c r="G32" s="29">
        <f t="shared" ref="G32" si="136">IF(G31=0,0,G31/F31)</f>
        <v>1</v>
      </c>
      <c r="H32" s="29">
        <f t="shared" ref="H32" si="137">IF(H31=0,0,H31/$F31)</f>
        <v>0</v>
      </c>
      <c r="I32" s="29">
        <f t="shared" ref="I32" si="138">IF(I31=0,0,I31/$F31)</f>
        <v>0</v>
      </c>
      <c r="J32" s="29">
        <f t="shared" ref="J32" si="139">IF(J31=0,0,J31/J31)</f>
        <v>1</v>
      </c>
      <c r="K32" s="29">
        <f t="shared" ref="K32" si="140">IF(K31=0,0,K31/$J31)</f>
        <v>1</v>
      </c>
      <c r="L32" s="29">
        <f t="shared" ref="L32" si="141">IF(L31=0,0,L31/$J31)</f>
        <v>0</v>
      </c>
      <c r="M32" s="29">
        <f t="shared" ref="M32" si="142">IF(M31=0,0,M31/$J31)</f>
        <v>0</v>
      </c>
      <c r="N32" s="29">
        <f t="shared" ref="N32" si="143">IF(N31=0,0,N31/N31)</f>
        <v>0</v>
      </c>
      <c r="O32" s="29">
        <f t="shared" ref="O32" si="144">IF(O31=0,0,O31/$N31)</f>
        <v>0</v>
      </c>
      <c r="P32" s="29">
        <f t="shared" ref="P32" si="145">IF(P31=0,0,P31/$N31)</f>
        <v>0</v>
      </c>
      <c r="Q32" s="29">
        <f t="shared" ref="Q32" si="146">IF(Q31=0,0,Q31/$N31)</f>
        <v>0</v>
      </c>
      <c r="Z32" s="94"/>
      <c r="AA32" s="90" t="str">
        <f>IF(SUM(O32:Q32)=0,"",IF(SUM(O32:Q32)=1,"",1))</f>
        <v/>
      </c>
    </row>
    <row r="33" spans="1:27" ht="12" customHeight="1" x14ac:dyDescent="0.2">
      <c r="A33" s="157"/>
      <c r="B33" s="157"/>
      <c r="C33" s="35"/>
      <c r="D33" s="231" t="s">
        <v>360</v>
      </c>
      <c r="E33" s="34"/>
      <c r="F33" s="33">
        <f t="shared" ref="F33" si="147">SUM(G33:I33)</f>
        <v>4</v>
      </c>
      <c r="G33" s="33">
        <v>0</v>
      </c>
      <c r="H33" s="33">
        <v>4</v>
      </c>
      <c r="I33" s="33">
        <v>0</v>
      </c>
      <c r="J33" s="33">
        <f t="shared" ref="J33" si="148">SUM(K33:M33)</f>
        <v>6</v>
      </c>
      <c r="K33" s="33">
        <v>4</v>
      </c>
      <c r="L33" s="33">
        <v>2</v>
      </c>
      <c r="M33" s="33">
        <v>0</v>
      </c>
      <c r="N33" s="33">
        <f t="shared" ref="N33" si="149">SUM(O33:Q33)</f>
        <v>0</v>
      </c>
      <c r="O33" s="33">
        <v>0</v>
      </c>
      <c r="P33" s="33">
        <v>0</v>
      </c>
      <c r="Q33" s="33">
        <v>0</v>
      </c>
      <c r="Z33" s="90" t="e">
        <f>IF(N33=#REF!,"",1)</f>
        <v>#REF!</v>
      </c>
      <c r="AA33" s="90"/>
    </row>
    <row r="34" spans="1:27" ht="12" customHeight="1" x14ac:dyDescent="0.2">
      <c r="A34" s="157"/>
      <c r="B34" s="157"/>
      <c r="C34" s="32"/>
      <c r="D34" s="232"/>
      <c r="E34" s="31"/>
      <c r="F34" s="29">
        <f t="shared" ref="F34" si="150">IF(F33=0,0,F33/F33)</f>
        <v>1</v>
      </c>
      <c r="G34" s="29">
        <f t="shared" ref="G34" si="151">IF(G33=0,0,G33/F33)</f>
        <v>0</v>
      </c>
      <c r="H34" s="29">
        <f t="shared" ref="H34" si="152">IF(H33=0,0,H33/$F33)</f>
        <v>1</v>
      </c>
      <c r="I34" s="29">
        <f t="shared" ref="I34" si="153">IF(I33=0,0,I33/$F33)</f>
        <v>0</v>
      </c>
      <c r="J34" s="29">
        <f t="shared" ref="J34" si="154">IF(J33=0,0,J33/J33)</f>
        <v>1</v>
      </c>
      <c r="K34" s="29">
        <f t="shared" ref="K34" si="155">IF(K33=0,0,K33/$J33)</f>
        <v>0.66666666666666663</v>
      </c>
      <c r="L34" s="29">
        <f t="shared" ref="L34" si="156">IF(L33=0,0,L33/$J33)</f>
        <v>0.33333333333333331</v>
      </c>
      <c r="M34" s="29">
        <f t="shared" ref="M34" si="157">IF(M33=0,0,M33/$J33)</f>
        <v>0</v>
      </c>
      <c r="N34" s="29">
        <f t="shared" ref="N34" si="158">IF(N33=0,0,N33/N33)</f>
        <v>0</v>
      </c>
      <c r="O34" s="29">
        <f t="shared" ref="O34" si="159">IF(O33=0,0,O33/$N33)</f>
        <v>0</v>
      </c>
      <c r="P34" s="29">
        <f t="shared" ref="P34" si="160">IF(P33=0,0,P33/$N33)</f>
        <v>0</v>
      </c>
      <c r="Q34" s="29">
        <f t="shared" ref="Q34" si="161">IF(Q33=0,0,Q33/$N33)</f>
        <v>0</v>
      </c>
      <c r="Z34" s="94"/>
      <c r="AA34" s="90" t="str">
        <f>IF(SUM(O34:Q34)=0,"",IF(SUM(O34:Q34)=1,"",1))</f>
        <v/>
      </c>
    </row>
    <row r="35" spans="1:27" ht="12" customHeight="1" x14ac:dyDescent="0.2">
      <c r="A35" s="157"/>
      <c r="B35" s="157"/>
      <c r="C35" s="35"/>
      <c r="D35" s="231" t="s">
        <v>361</v>
      </c>
      <c r="E35" s="34"/>
      <c r="F35" s="33">
        <f t="shared" ref="F35" si="162">SUM(G35:I35)</f>
        <v>7</v>
      </c>
      <c r="G35" s="33">
        <v>2</v>
      </c>
      <c r="H35" s="33">
        <v>3</v>
      </c>
      <c r="I35" s="33">
        <v>2</v>
      </c>
      <c r="J35" s="33">
        <f t="shared" ref="J35" si="163">SUM(K35:M35)</f>
        <v>7</v>
      </c>
      <c r="K35" s="33">
        <v>5</v>
      </c>
      <c r="L35" s="33">
        <v>0</v>
      </c>
      <c r="M35" s="33">
        <v>2</v>
      </c>
      <c r="N35" s="33">
        <f t="shared" ref="N35" si="164">SUM(O35:Q35)</f>
        <v>2</v>
      </c>
      <c r="O35" s="33">
        <v>1</v>
      </c>
      <c r="P35" s="33">
        <v>1</v>
      </c>
      <c r="Q35" s="33">
        <v>0</v>
      </c>
      <c r="Z35" s="90" t="e">
        <f>IF(N35=#REF!,"",1)</f>
        <v>#REF!</v>
      </c>
      <c r="AA35" s="90"/>
    </row>
    <row r="36" spans="1:27" ht="12" customHeight="1" x14ac:dyDescent="0.2">
      <c r="A36" s="157"/>
      <c r="B36" s="157"/>
      <c r="C36" s="32"/>
      <c r="D36" s="232"/>
      <c r="E36" s="31"/>
      <c r="F36" s="29">
        <f t="shared" ref="F36" si="165">IF(F35=0,0,F35/F35)</f>
        <v>1</v>
      </c>
      <c r="G36" s="29">
        <f t="shared" ref="G36" si="166">IF(G35=0,0,G35/F35)</f>
        <v>0.2857142857142857</v>
      </c>
      <c r="H36" s="29">
        <f t="shared" ref="H36" si="167">IF(H35=0,0,H35/$F35)</f>
        <v>0.42857142857142855</v>
      </c>
      <c r="I36" s="29">
        <f t="shared" ref="I36" si="168">IF(I35=0,0,I35/$F35)</f>
        <v>0.2857142857142857</v>
      </c>
      <c r="J36" s="29">
        <f t="shared" ref="J36" si="169">IF(J35=0,0,J35/J35)</f>
        <v>1</v>
      </c>
      <c r="K36" s="29">
        <f t="shared" ref="K36" si="170">IF(K35=0,0,K35/$J35)</f>
        <v>0.7142857142857143</v>
      </c>
      <c r="L36" s="29">
        <f t="shared" ref="L36" si="171">IF(L35=0,0,L35/$J35)</f>
        <v>0</v>
      </c>
      <c r="M36" s="29">
        <f t="shared" ref="M36" si="172">IF(M35=0,0,M35/$J35)</f>
        <v>0.2857142857142857</v>
      </c>
      <c r="N36" s="29">
        <f t="shared" ref="N36" si="173">IF(N35=0,0,N35/N35)</f>
        <v>1</v>
      </c>
      <c r="O36" s="29">
        <f t="shared" ref="O36" si="174">IF(O35=0,0,O35/$N35)</f>
        <v>0.5</v>
      </c>
      <c r="P36" s="29">
        <f t="shared" ref="P36" si="175">IF(P35=0,0,P35/$N35)</f>
        <v>0.5</v>
      </c>
      <c r="Q36" s="29">
        <f t="shared" ref="Q36" si="176">IF(Q35=0,0,Q35/$N35)</f>
        <v>0</v>
      </c>
      <c r="Z36" s="94"/>
      <c r="AA36" s="90" t="str">
        <f>IF(SUM(O36:Q36)=0,"",IF(SUM(O36:Q36)=1,"",1))</f>
        <v/>
      </c>
    </row>
    <row r="37" spans="1:27" ht="12" customHeight="1" x14ac:dyDescent="0.2">
      <c r="A37" s="157"/>
      <c r="B37" s="157"/>
      <c r="C37" s="35"/>
      <c r="D37" s="231" t="s">
        <v>362</v>
      </c>
      <c r="E37" s="34"/>
      <c r="F37" s="33">
        <f t="shared" ref="F37" si="177">SUM(G37:I37)</f>
        <v>1</v>
      </c>
      <c r="G37" s="33">
        <v>0</v>
      </c>
      <c r="H37" s="33">
        <v>1</v>
      </c>
      <c r="I37" s="33">
        <v>0</v>
      </c>
      <c r="J37" s="33">
        <f t="shared" ref="J37" si="178">SUM(K37:M37)</f>
        <v>1</v>
      </c>
      <c r="K37" s="33">
        <v>0</v>
      </c>
      <c r="L37" s="33">
        <v>1</v>
      </c>
      <c r="M37" s="33">
        <v>0</v>
      </c>
      <c r="N37" s="33">
        <f t="shared" ref="N37" si="179">SUM(O37:Q37)</f>
        <v>0</v>
      </c>
      <c r="O37" s="33">
        <v>0</v>
      </c>
      <c r="P37" s="33">
        <v>0</v>
      </c>
      <c r="Q37" s="33">
        <v>0</v>
      </c>
      <c r="Z37" s="90" t="e">
        <f>IF(N37=#REF!,"",1)</f>
        <v>#REF!</v>
      </c>
      <c r="AA37" s="90"/>
    </row>
    <row r="38" spans="1:27" ht="12" customHeight="1" x14ac:dyDescent="0.2">
      <c r="A38" s="157"/>
      <c r="B38" s="157"/>
      <c r="C38" s="32"/>
      <c r="D38" s="232"/>
      <c r="E38" s="31"/>
      <c r="F38" s="29">
        <f t="shared" ref="F38" si="180">IF(F37=0,0,F37/F37)</f>
        <v>1</v>
      </c>
      <c r="G38" s="29">
        <f t="shared" ref="G38" si="181">IF(G37=0,0,G37/F37)</f>
        <v>0</v>
      </c>
      <c r="H38" s="29">
        <f t="shared" ref="H38" si="182">IF(H37=0,0,H37/$F37)</f>
        <v>1</v>
      </c>
      <c r="I38" s="29">
        <f t="shared" ref="I38" si="183">IF(I37=0,0,I37/$F37)</f>
        <v>0</v>
      </c>
      <c r="J38" s="29">
        <f t="shared" ref="J38" si="184">IF(J37=0,0,J37/J37)</f>
        <v>1</v>
      </c>
      <c r="K38" s="29">
        <f t="shared" ref="K38" si="185">IF(K37=0,0,K37/$J37)</f>
        <v>0</v>
      </c>
      <c r="L38" s="29">
        <f t="shared" ref="L38" si="186">IF(L37=0,0,L37/$J37)</f>
        <v>1</v>
      </c>
      <c r="M38" s="29">
        <f t="shared" ref="M38" si="187">IF(M37=0,0,M37/$J37)</f>
        <v>0</v>
      </c>
      <c r="N38" s="29">
        <f t="shared" ref="N38" si="188">IF(N37=0,0,N37/N37)</f>
        <v>0</v>
      </c>
      <c r="O38" s="29">
        <f t="shared" ref="O38" si="189">IF(O37=0,0,O37/$N37)</f>
        <v>0</v>
      </c>
      <c r="P38" s="29">
        <f t="shared" ref="P38" si="190">IF(P37=0,0,P37/$N37)</f>
        <v>0</v>
      </c>
      <c r="Q38" s="29">
        <f t="shared" ref="Q38" si="191">IF(Q37=0,0,Q37/$N37)</f>
        <v>0</v>
      </c>
      <c r="Z38" s="94"/>
      <c r="AA38" s="90" t="str">
        <f>IF(SUM(O38:Q38)=0,"",IF(SUM(O38:Q38)=1,"",1))</f>
        <v/>
      </c>
    </row>
    <row r="39" spans="1:27" ht="12" customHeight="1" x14ac:dyDescent="0.2">
      <c r="A39" s="157"/>
      <c r="B39" s="157"/>
      <c r="C39" s="35"/>
      <c r="D39" s="231" t="s">
        <v>363</v>
      </c>
      <c r="E39" s="34"/>
      <c r="F39" s="33">
        <f t="shared" ref="F39" si="192">SUM(G39:I39)</f>
        <v>7</v>
      </c>
      <c r="G39" s="33">
        <v>1</v>
      </c>
      <c r="H39" s="33">
        <v>4</v>
      </c>
      <c r="I39" s="33">
        <v>2</v>
      </c>
      <c r="J39" s="33">
        <f t="shared" ref="J39" si="193">SUM(K39:M39)</f>
        <v>7</v>
      </c>
      <c r="K39" s="33">
        <v>2</v>
      </c>
      <c r="L39" s="33">
        <v>3</v>
      </c>
      <c r="M39" s="33">
        <v>2</v>
      </c>
      <c r="N39" s="33">
        <f t="shared" ref="N39" si="194">SUM(O39:Q39)</f>
        <v>0</v>
      </c>
      <c r="O39" s="33">
        <v>0</v>
      </c>
      <c r="P39" s="33">
        <v>0</v>
      </c>
      <c r="Q39" s="33">
        <v>0</v>
      </c>
      <c r="Z39" s="90" t="e">
        <f>IF(N39=#REF!,"",1)</f>
        <v>#REF!</v>
      </c>
      <c r="AA39" s="90"/>
    </row>
    <row r="40" spans="1:27" ht="12" customHeight="1" x14ac:dyDescent="0.2">
      <c r="A40" s="157"/>
      <c r="B40" s="157"/>
      <c r="C40" s="32"/>
      <c r="D40" s="232"/>
      <c r="E40" s="31"/>
      <c r="F40" s="29">
        <f t="shared" ref="F40" si="195">IF(F39=0,0,F39/F39)</f>
        <v>1</v>
      </c>
      <c r="G40" s="29">
        <f t="shared" ref="G40" si="196">IF(G39=0,0,G39/F39)</f>
        <v>0.14285714285714285</v>
      </c>
      <c r="H40" s="29">
        <f t="shared" ref="H40" si="197">IF(H39=0,0,H39/$F39)</f>
        <v>0.5714285714285714</v>
      </c>
      <c r="I40" s="29">
        <f t="shared" ref="I40" si="198">IF(I39=0,0,I39/$F39)</f>
        <v>0.2857142857142857</v>
      </c>
      <c r="J40" s="29">
        <f t="shared" ref="J40" si="199">IF(J39=0,0,J39/J39)</f>
        <v>1</v>
      </c>
      <c r="K40" s="29">
        <f t="shared" ref="K40" si="200">IF(K39=0,0,K39/$J39)</f>
        <v>0.2857142857142857</v>
      </c>
      <c r="L40" s="29">
        <f t="shared" ref="L40" si="201">IF(L39=0,0,L39/$J39)</f>
        <v>0.42857142857142855</v>
      </c>
      <c r="M40" s="29">
        <f t="shared" ref="M40" si="202">IF(M39=0,0,M39/$J39)</f>
        <v>0.2857142857142857</v>
      </c>
      <c r="N40" s="29">
        <f t="shared" ref="N40" si="203">IF(N39=0,0,N39/N39)</f>
        <v>0</v>
      </c>
      <c r="O40" s="29">
        <f t="shared" ref="O40" si="204">IF(O39=0,0,O39/$N39)</f>
        <v>0</v>
      </c>
      <c r="P40" s="29">
        <f t="shared" ref="P40" si="205">IF(P39=0,0,P39/$N39)</f>
        <v>0</v>
      </c>
      <c r="Q40" s="29">
        <f t="shared" ref="Q40" si="206">IF(Q39=0,0,Q39/$N39)</f>
        <v>0</v>
      </c>
      <c r="Z40" s="94"/>
      <c r="AA40" s="90" t="str">
        <f>IF(SUM(O40:Q40)=0,"",IF(SUM(O40:Q40)=1,"",1))</f>
        <v/>
      </c>
    </row>
    <row r="41" spans="1:27" ht="12" customHeight="1" x14ac:dyDescent="0.2">
      <c r="A41" s="157"/>
      <c r="B41" s="157"/>
      <c r="C41" s="35"/>
      <c r="D41" s="231" t="s">
        <v>364</v>
      </c>
      <c r="E41" s="34"/>
      <c r="F41" s="33">
        <f t="shared" ref="F41" si="207">SUM(G41:I41)</f>
        <v>1</v>
      </c>
      <c r="G41" s="33">
        <v>1</v>
      </c>
      <c r="H41" s="33">
        <v>0</v>
      </c>
      <c r="I41" s="33">
        <v>0</v>
      </c>
      <c r="J41" s="33">
        <f t="shared" ref="J41" si="208">SUM(K41:M41)</f>
        <v>1</v>
      </c>
      <c r="K41" s="33">
        <v>1</v>
      </c>
      <c r="L41" s="33">
        <v>0</v>
      </c>
      <c r="M41" s="33">
        <v>0</v>
      </c>
      <c r="N41" s="33">
        <f t="shared" ref="N41" si="209">SUM(O41:Q41)</f>
        <v>0</v>
      </c>
      <c r="O41" s="33">
        <v>0</v>
      </c>
      <c r="P41" s="33">
        <v>0</v>
      </c>
      <c r="Q41" s="33">
        <v>0</v>
      </c>
      <c r="Z41" s="90" t="e">
        <f>IF(N41=#REF!,"",1)</f>
        <v>#REF!</v>
      </c>
      <c r="AA41" s="90"/>
    </row>
    <row r="42" spans="1:27" ht="12" customHeight="1" x14ac:dyDescent="0.2">
      <c r="A42" s="157"/>
      <c r="B42" s="157"/>
      <c r="C42" s="32"/>
      <c r="D42" s="232"/>
      <c r="E42" s="31"/>
      <c r="F42" s="29">
        <f t="shared" ref="F42" si="210">IF(F41=0,0,F41/F41)</f>
        <v>1</v>
      </c>
      <c r="G42" s="29">
        <f t="shared" ref="G42" si="211">IF(G41=0,0,G41/F41)</f>
        <v>1</v>
      </c>
      <c r="H42" s="29">
        <f t="shared" ref="H42" si="212">IF(H41=0,0,H41/$F41)</f>
        <v>0</v>
      </c>
      <c r="I42" s="29">
        <f t="shared" ref="I42" si="213">IF(I41=0,0,I41/$F41)</f>
        <v>0</v>
      </c>
      <c r="J42" s="29">
        <f t="shared" ref="J42" si="214">IF(J41=0,0,J41/J41)</f>
        <v>1</v>
      </c>
      <c r="K42" s="29">
        <f t="shared" ref="K42" si="215">IF(K41=0,0,K41/$J41)</f>
        <v>1</v>
      </c>
      <c r="L42" s="29">
        <f t="shared" ref="L42" si="216">IF(L41=0,0,L41/$J41)</f>
        <v>0</v>
      </c>
      <c r="M42" s="29">
        <f t="shared" ref="M42" si="217">IF(M41=0,0,M41/$J41)</f>
        <v>0</v>
      </c>
      <c r="N42" s="29">
        <f t="shared" ref="N42" si="218">IF(N41=0,0,N41/N41)</f>
        <v>0</v>
      </c>
      <c r="O42" s="29">
        <f t="shared" ref="O42" si="219">IF(O41=0,0,O41/$N41)</f>
        <v>0</v>
      </c>
      <c r="P42" s="29">
        <f t="shared" ref="P42" si="220">IF(P41=0,0,P41/$N41)</f>
        <v>0</v>
      </c>
      <c r="Q42" s="29">
        <f t="shared" ref="Q42" si="221">IF(Q41=0,0,Q41/$N41)</f>
        <v>0</v>
      </c>
      <c r="Z42" s="94"/>
      <c r="AA42" s="90" t="str">
        <f>IF(SUM(O42:Q42)=0,"",IF(SUM(O42:Q42)=1,"",1))</f>
        <v/>
      </c>
    </row>
    <row r="43" spans="1:27" ht="12" customHeight="1" x14ac:dyDescent="0.2">
      <c r="A43" s="157"/>
      <c r="B43" s="157"/>
      <c r="C43" s="35"/>
      <c r="D43" s="231" t="s">
        <v>365</v>
      </c>
      <c r="E43" s="34"/>
      <c r="F43" s="33">
        <f t="shared" ref="F43" si="222">SUM(G43:I43)</f>
        <v>2</v>
      </c>
      <c r="G43" s="33">
        <v>0</v>
      </c>
      <c r="H43" s="33">
        <v>2</v>
      </c>
      <c r="I43" s="33">
        <v>0</v>
      </c>
      <c r="J43" s="33">
        <f t="shared" ref="J43" si="223">SUM(K43:M43)</f>
        <v>2</v>
      </c>
      <c r="K43" s="33">
        <v>2</v>
      </c>
      <c r="L43" s="33">
        <v>0</v>
      </c>
      <c r="M43" s="33">
        <v>0</v>
      </c>
      <c r="N43" s="33">
        <f t="shared" ref="N43" si="224">SUM(O43:Q43)</f>
        <v>0</v>
      </c>
      <c r="O43" s="33">
        <v>0</v>
      </c>
      <c r="P43" s="33">
        <v>0</v>
      </c>
      <c r="Q43" s="33">
        <v>0</v>
      </c>
      <c r="Z43" s="90" t="e">
        <f>IF(N43=#REF!,"",1)</f>
        <v>#REF!</v>
      </c>
      <c r="AA43" s="90"/>
    </row>
    <row r="44" spans="1:27" ht="12" customHeight="1" x14ac:dyDescent="0.2">
      <c r="A44" s="157"/>
      <c r="B44" s="157"/>
      <c r="C44" s="32"/>
      <c r="D44" s="232"/>
      <c r="E44" s="31"/>
      <c r="F44" s="29">
        <f t="shared" ref="F44" si="225">IF(F43=0,0,F43/F43)</f>
        <v>1</v>
      </c>
      <c r="G44" s="29">
        <f t="shared" ref="G44" si="226">IF(G43=0,0,G43/F43)</f>
        <v>0</v>
      </c>
      <c r="H44" s="29">
        <f t="shared" ref="H44" si="227">IF(H43=0,0,H43/$F43)</f>
        <v>1</v>
      </c>
      <c r="I44" s="29">
        <f t="shared" ref="I44" si="228">IF(I43=0,0,I43/$F43)</f>
        <v>0</v>
      </c>
      <c r="J44" s="29">
        <f t="shared" ref="J44" si="229">IF(J43=0,0,J43/J43)</f>
        <v>1</v>
      </c>
      <c r="K44" s="29">
        <f t="shared" ref="K44" si="230">IF(K43=0,0,K43/$J43)</f>
        <v>1</v>
      </c>
      <c r="L44" s="29">
        <f t="shared" ref="L44" si="231">IF(L43=0,0,L43/$J43)</f>
        <v>0</v>
      </c>
      <c r="M44" s="29">
        <f t="shared" ref="M44" si="232">IF(M43=0,0,M43/$J43)</f>
        <v>0</v>
      </c>
      <c r="N44" s="29">
        <f t="shared" ref="N44" si="233">IF(N43=0,0,N43/N43)</f>
        <v>0</v>
      </c>
      <c r="O44" s="29">
        <f t="shared" ref="O44" si="234">IF(O43=0,0,O43/$N43)</f>
        <v>0</v>
      </c>
      <c r="P44" s="29">
        <f t="shared" ref="P44" si="235">IF(P43=0,0,P43/$N43)</f>
        <v>0</v>
      </c>
      <c r="Q44" s="29">
        <f t="shared" ref="Q44" si="236">IF(Q43=0,0,Q43/$N43)</f>
        <v>0</v>
      </c>
      <c r="Z44" s="94"/>
      <c r="AA44" s="90" t="str">
        <f>IF(SUM(O44:Q44)=0,"",IF(SUM(O44:Q44)=1,"",1))</f>
        <v/>
      </c>
    </row>
    <row r="45" spans="1:27" ht="12" customHeight="1" x14ac:dyDescent="0.2">
      <c r="A45" s="157"/>
      <c r="B45" s="157"/>
      <c r="C45" s="35"/>
      <c r="D45" s="231" t="s">
        <v>366</v>
      </c>
      <c r="E45" s="34"/>
      <c r="F45" s="33">
        <f t="shared" ref="F45" si="237">SUM(G45:I45)</f>
        <v>10</v>
      </c>
      <c r="G45" s="33">
        <v>3</v>
      </c>
      <c r="H45" s="33">
        <v>7</v>
      </c>
      <c r="I45" s="33">
        <v>0</v>
      </c>
      <c r="J45" s="33">
        <f t="shared" ref="J45" si="238">SUM(K45:M45)</f>
        <v>9</v>
      </c>
      <c r="K45" s="33">
        <v>5</v>
      </c>
      <c r="L45" s="33">
        <v>4</v>
      </c>
      <c r="M45" s="33">
        <v>0</v>
      </c>
      <c r="N45" s="33">
        <f t="shared" ref="N45" si="239">SUM(O45:Q45)</f>
        <v>2</v>
      </c>
      <c r="O45" s="33">
        <v>2</v>
      </c>
      <c r="P45" s="33">
        <v>0</v>
      </c>
      <c r="Q45" s="33">
        <v>0</v>
      </c>
      <c r="Z45" s="90" t="e">
        <f>IF(N45=#REF!,"",1)</f>
        <v>#REF!</v>
      </c>
      <c r="AA45" s="90"/>
    </row>
    <row r="46" spans="1:27" ht="12" customHeight="1" x14ac:dyDescent="0.2">
      <c r="A46" s="157"/>
      <c r="B46" s="157"/>
      <c r="C46" s="32"/>
      <c r="D46" s="232"/>
      <c r="E46" s="31"/>
      <c r="F46" s="29">
        <f t="shared" ref="F46" si="240">IF(F45=0,0,F45/F45)</f>
        <v>1</v>
      </c>
      <c r="G46" s="29">
        <f t="shared" ref="G46" si="241">IF(G45=0,0,G45/F45)</f>
        <v>0.3</v>
      </c>
      <c r="H46" s="29">
        <f t="shared" ref="H46" si="242">IF(H45=0,0,H45/$F45)</f>
        <v>0.7</v>
      </c>
      <c r="I46" s="29">
        <f t="shared" ref="I46" si="243">IF(I45=0,0,I45/$F45)</f>
        <v>0</v>
      </c>
      <c r="J46" s="29">
        <f t="shared" ref="J46" si="244">IF(J45=0,0,J45/J45)</f>
        <v>1</v>
      </c>
      <c r="K46" s="29">
        <f t="shared" ref="K46" si="245">IF(K45=0,0,K45/$J45)</f>
        <v>0.55555555555555558</v>
      </c>
      <c r="L46" s="29">
        <f t="shared" ref="L46" si="246">IF(L45=0,0,L45/$J45)</f>
        <v>0.44444444444444442</v>
      </c>
      <c r="M46" s="29">
        <f t="shared" ref="M46" si="247">IF(M45=0,0,M45/$J45)</f>
        <v>0</v>
      </c>
      <c r="N46" s="29">
        <f t="shared" ref="N46" si="248">IF(N45=0,0,N45/N45)</f>
        <v>1</v>
      </c>
      <c r="O46" s="29">
        <f t="shared" ref="O46" si="249">IF(O45=0,0,O45/$N45)</f>
        <v>1</v>
      </c>
      <c r="P46" s="29">
        <f t="shared" ref="P46" si="250">IF(P45=0,0,P45/$N45)</f>
        <v>0</v>
      </c>
      <c r="Q46" s="29">
        <f t="shared" ref="Q46" si="251">IF(Q45=0,0,Q45/$N45)</f>
        <v>0</v>
      </c>
      <c r="Z46" s="94"/>
      <c r="AA46" s="90" t="str">
        <f>IF(SUM(O46:Q46)=0,"",IF(SUM(O46:Q46)=1,"",1))</f>
        <v/>
      </c>
    </row>
    <row r="47" spans="1:27" ht="11.25" customHeight="1" x14ac:dyDescent="0.2">
      <c r="A47" s="157"/>
      <c r="B47" s="157"/>
      <c r="C47" s="35"/>
      <c r="D47" s="231" t="s">
        <v>367</v>
      </c>
      <c r="E47" s="34"/>
      <c r="F47" s="33">
        <f t="shared" ref="F47" si="252">SUM(G47:I47)</f>
        <v>4</v>
      </c>
      <c r="G47" s="33">
        <v>0</v>
      </c>
      <c r="H47" s="33">
        <v>2</v>
      </c>
      <c r="I47" s="33">
        <v>2</v>
      </c>
      <c r="J47" s="33">
        <f t="shared" ref="J47" si="253">SUM(K47:M47)</f>
        <v>3</v>
      </c>
      <c r="K47" s="33">
        <v>0</v>
      </c>
      <c r="L47" s="33">
        <v>1</v>
      </c>
      <c r="M47" s="33">
        <v>2</v>
      </c>
      <c r="N47" s="33">
        <f t="shared" ref="N47" si="254">SUM(O47:Q47)</f>
        <v>0</v>
      </c>
      <c r="O47" s="33">
        <v>0</v>
      </c>
      <c r="P47" s="33">
        <v>0</v>
      </c>
      <c r="Q47" s="33">
        <v>0</v>
      </c>
      <c r="Z47" s="90" t="e">
        <f>IF(N47=#REF!,"",1)</f>
        <v>#REF!</v>
      </c>
      <c r="AA47" s="90"/>
    </row>
    <row r="48" spans="1:27" ht="12" customHeight="1" x14ac:dyDescent="0.2">
      <c r="A48" s="157"/>
      <c r="B48" s="157"/>
      <c r="C48" s="32"/>
      <c r="D48" s="232"/>
      <c r="E48" s="31"/>
      <c r="F48" s="29">
        <f t="shared" ref="F48" si="255">IF(F47=0,0,F47/F47)</f>
        <v>1</v>
      </c>
      <c r="G48" s="29">
        <f t="shared" ref="G48" si="256">IF(G47=0,0,G47/F47)</f>
        <v>0</v>
      </c>
      <c r="H48" s="29">
        <f t="shared" ref="H48" si="257">IF(H47=0,0,H47/$F47)</f>
        <v>0.5</v>
      </c>
      <c r="I48" s="29">
        <f t="shared" ref="I48" si="258">IF(I47=0,0,I47/$F47)</f>
        <v>0.5</v>
      </c>
      <c r="J48" s="29">
        <f t="shared" ref="J48" si="259">IF(J47=0,0,J47/J47)</f>
        <v>1</v>
      </c>
      <c r="K48" s="29">
        <f t="shared" ref="K48" si="260">IF(K47=0,0,K47/$J47)</f>
        <v>0</v>
      </c>
      <c r="L48" s="29">
        <f t="shared" ref="L48" si="261">IF(L47=0,0,L47/$J47)</f>
        <v>0.33333333333333331</v>
      </c>
      <c r="M48" s="29">
        <f t="shared" ref="M48" si="262">IF(M47=0,0,M47/$J47)</f>
        <v>0.66666666666666663</v>
      </c>
      <c r="N48" s="29">
        <f t="shared" ref="N48" si="263">IF(N47=0,0,N47/N47)</f>
        <v>0</v>
      </c>
      <c r="O48" s="29">
        <f t="shared" ref="O48" si="264">IF(O47=0,0,O47/$N47)</f>
        <v>0</v>
      </c>
      <c r="P48" s="29">
        <f t="shared" ref="P48" si="265">IF(P47=0,0,P47/$N47)</f>
        <v>0</v>
      </c>
      <c r="Q48" s="29">
        <f t="shared" ref="Q48" si="266">IF(Q47=0,0,Q47/$N47)</f>
        <v>0</v>
      </c>
      <c r="Z48" s="94"/>
      <c r="AA48" s="90" t="str">
        <f>IF(SUM(O48:Q48)=0,"",IF(SUM(O48:Q48)=1,"",1))</f>
        <v/>
      </c>
    </row>
    <row r="49" spans="1:27" ht="12" customHeight="1" x14ac:dyDescent="0.2">
      <c r="A49" s="157"/>
      <c r="B49" s="157"/>
      <c r="C49" s="35"/>
      <c r="D49" s="231" t="s">
        <v>368</v>
      </c>
      <c r="E49" s="34"/>
      <c r="F49" s="33">
        <f t="shared" ref="F49" si="267">SUM(G49:I49)</f>
        <v>3</v>
      </c>
      <c r="G49" s="33">
        <v>0</v>
      </c>
      <c r="H49" s="33">
        <v>3</v>
      </c>
      <c r="I49" s="33">
        <v>0</v>
      </c>
      <c r="J49" s="33">
        <f t="shared" ref="J49" si="268">SUM(K49:M49)</f>
        <v>4</v>
      </c>
      <c r="K49" s="33">
        <v>1</v>
      </c>
      <c r="L49" s="33">
        <v>3</v>
      </c>
      <c r="M49" s="33">
        <v>0</v>
      </c>
      <c r="N49" s="33">
        <f t="shared" ref="N49" si="269">SUM(O49:Q49)</f>
        <v>2</v>
      </c>
      <c r="O49" s="33">
        <v>1</v>
      </c>
      <c r="P49" s="33">
        <v>1</v>
      </c>
      <c r="Q49" s="33">
        <v>0</v>
      </c>
      <c r="Z49" s="90" t="e">
        <f>IF(N49=#REF!,"",1)</f>
        <v>#REF!</v>
      </c>
      <c r="AA49" s="90"/>
    </row>
    <row r="50" spans="1:27" ht="12" customHeight="1" x14ac:dyDescent="0.2">
      <c r="A50" s="157"/>
      <c r="B50" s="157"/>
      <c r="C50" s="32"/>
      <c r="D50" s="232"/>
      <c r="E50" s="31"/>
      <c r="F50" s="29">
        <f t="shared" ref="F50" si="270">IF(F49=0,0,F49/F49)</f>
        <v>1</v>
      </c>
      <c r="G50" s="29">
        <f t="shared" ref="G50" si="271">IF(G49=0,0,G49/F49)</f>
        <v>0</v>
      </c>
      <c r="H50" s="29">
        <f t="shared" ref="H50" si="272">IF(H49=0,0,H49/$F49)</f>
        <v>1</v>
      </c>
      <c r="I50" s="29">
        <f t="shared" ref="I50" si="273">IF(I49=0,0,I49/$F49)</f>
        <v>0</v>
      </c>
      <c r="J50" s="29">
        <f t="shared" ref="J50" si="274">IF(J49=0,0,J49/J49)</f>
        <v>1</v>
      </c>
      <c r="K50" s="29">
        <f t="shared" ref="K50" si="275">IF(K49=0,0,K49/$J49)</f>
        <v>0.25</v>
      </c>
      <c r="L50" s="29">
        <f t="shared" ref="L50" si="276">IF(L49=0,0,L49/$J49)</f>
        <v>0.75</v>
      </c>
      <c r="M50" s="29">
        <f t="shared" ref="M50" si="277">IF(M49=0,0,M49/$J49)</f>
        <v>0</v>
      </c>
      <c r="N50" s="29">
        <f t="shared" ref="N50" si="278">IF(N49=0,0,N49/N49)</f>
        <v>1</v>
      </c>
      <c r="O50" s="29">
        <f t="shared" ref="O50" si="279">IF(O49=0,0,O49/$N49)</f>
        <v>0.5</v>
      </c>
      <c r="P50" s="29">
        <f t="shared" ref="P50" si="280">IF(P49=0,0,P49/$N49)</f>
        <v>0.5</v>
      </c>
      <c r="Q50" s="29">
        <f t="shared" ref="Q50" si="281">IF(Q49=0,0,Q49/$N49)</f>
        <v>0</v>
      </c>
      <c r="Z50" s="94"/>
      <c r="AA50" s="90" t="str">
        <f>IF(SUM(O50:Q50)=0,"",IF(SUM(O50:Q50)=1,"",1))</f>
        <v/>
      </c>
    </row>
    <row r="51" spans="1:27" ht="12" customHeight="1" x14ac:dyDescent="0.2">
      <c r="A51" s="157"/>
      <c r="B51" s="157"/>
      <c r="C51" s="35"/>
      <c r="D51" s="231" t="s">
        <v>369</v>
      </c>
      <c r="E51" s="34"/>
      <c r="F51" s="33">
        <f t="shared" ref="F51" si="282">SUM(G51:I51)</f>
        <v>11</v>
      </c>
      <c r="G51" s="33">
        <v>3</v>
      </c>
      <c r="H51" s="33">
        <v>5</v>
      </c>
      <c r="I51" s="33">
        <v>3</v>
      </c>
      <c r="J51" s="33">
        <f t="shared" ref="J51" si="283">SUM(K51:M51)</f>
        <v>12</v>
      </c>
      <c r="K51" s="33">
        <v>7</v>
      </c>
      <c r="L51" s="33">
        <v>4</v>
      </c>
      <c r="M51" s="33">
        <v>1</v>
      </c>
      <c r="N51" s="33">
        <f t="shared" ref="N51" si="284">SUM(O51:Q51)</f>
        <v>1</v>
      </c>
      <c r="O51" s="33">
        <v>0</v>
      </c>
      <c r="P51" s="33">
        <v>0</v>
      </c>
      <c r="Q51" s="33">
        <v>1</v>
      </c>
      <c r="Z51" s="90" t="e">
        <f>IF(N51=#REF!,"",1)</f>
        <v>#REF!</v>
      </c>
      <c r="AA51" s="90"/>
    </row>
    <row r="52" spans="1:27" ht="12" customHeight="1" x14ac:dyDescent="0.2">
      <c r="A52" s="157"/>
      <c r="B52" s="157"/>
      <c r="C52" s="32"/>
      <c r="D52" s="232"/>
      <c r="E52" s="31"/>
      <c r="F52" s="29">
        <f t="shared" ref="F52" si="285">IF(F51=0,0,F51/F51)</f>
        <v>1</v>
      </c>
      <c r="G52" s="29">
        <f t="shared" ref="G52" si="286">IF(G51=0,0,G51/F51)</f>
        <v>0.27272727272727271</v>
      </c>
      <c r="H52" s="29">
        <f t="shared" ref="H52" si="287">IF(H51=0,0,H51/$F51)</f>
        <v>0.45454545454545453</v>
      </c>
      <c r="I52" s="29">
        <f t="shared" ref="I52" si="288">IF(I51=0,0,I51/$F51)</f>
        <v>0.27272727272727271</v>
      </c>
      <c r="J52" s="29">
        <f t="shared" ref="J52" si="289">IF(J51=0,0,J51/J51)</f>
        <v>1</v>
      </c>
      <c r="K52" s="29">
        <f t="shared" ref="K52" si="290">IF(K51=0,0,K51/$J51)</f>
        <v>0.58333333333333337</v>
      </c>
      <c r="L52" s="29">
        <f t="shared" ref="L52" si="291">IF(L51=0,0,L51/$J51)</f>
        <v>0.33333333333333331</v>
      </c>
      <c r="M52" s="29">
        <f t="shared" ref="M52" si="292">IF(M51=0,0,M51/$J51)</f>
        <v>8.3333333333333329E-2</v>
      </c>
      <c r="N52" s="29">
        <f t="shared" ref="N52" si="293">IF(N51=0,0,N51/N51)</f>
        <v>1</v>
      </c>
      <c r="O52" s="29">
        <f t="shared" ref="O52" si="294">IF(O51=0,0,O51/$N51)</f>
        <v>0</v>
      </c>
      <c r="P52" s="29">
        <f t="shared" ref="P52" si="295">IF(P51=0,0,P51/$N51)</f>
        <v>0</v>
      </c>
      <c r="Q52" s="29">
        <f t="shared" ref="Q52" si="296">IF(Q51=0,0,Q51/$N51)</f>
        <v>1</v>
      </c>
      <c r="Z52" s="94"/>
      <c r="AA52" s="90" t="str">
        <f>IF(SUM(O52:Q52)=0,"",IF(SUM(O52:Q52)=1,"",1))</f>
        <v/>
      </c>
    </row>
    <row r="53" spans="1:27" ht="12" customHeight="1" x14ac:dyDescent="0.2">
      <c r="A53" s="157"/>
      <c r="B53" s="157"/>
      <c r="C53" s="35"/>
      <c r="D53" s="231" t="s">
        <v>370</v>
      </c>
      <c r="E53" s="34"/>
      <c r="F53" s="33">
        <f t="shared" ref="F53" si="297">SUM(G53:I53)</f>
        <v>4</v>
      </c>
      <c r="G53" s="33">
        <v>2</v>
      </c>
      <c r="H53" s="33">
        <v>2</v>
      </c>
      <c r="I53" s="33">
        <v>0</v>
      </c>
      <c r="J53" s="33">
        <f t="shared" ref="J53" si="298">SUM(K53:M53)</f>
        <v>4</v>
      </c>
      <c r="K53" s="33">
        <v>3</v>
      </c>
      <c r="L53" s="33">
        <v>1</v>
      </c>
      <c r="M53" s="33">
        <v>0</v>
      </c>
      <c r="N53" s="33">
        <f t="shared" ref="N53" si="299">SUM(O53:Q53)</f>
        <v>1</v>
      </c>
      <c r="O53" s="33">
        <v>0</v>
      </c>
      <c r="P53" s="33">
        <v>0</v>
      </c>
      <c r="Q53" s="33">
        <v>1</v>
      </c>
      <c r="Z53" s="90" t="e">
        <f>IF(N53=#REF!,"",1)</f>
        <v>#REF!</v>
      </c>
      <c r="AA53" s="90"/>
    </row>
    <row r="54" spans="1:27" ht="12" customHeight="1" x14ac:dyDescent="0.2">
      <c r="A54" s="157"/>
      <c r="B54" s="157"/>
      <c r="C54" s="32"/>
      <c r="D54" s="232"/>
      <c r="E54" s="31"/>
      <c r="F54" s="29">
        <f t="shared" ref="F54" si="300">IF(F53=0,0,F53/F53)</f>
        <v>1</v>
      </c>
      <c r="G54" s="29">
        <f t="shared" ref="G54" si="301">IF(G53=0,0,G53/F53)</f>
        <v>0.5</v>
      </c>
      <c r="H54" s="29">
        <f t="shared" ref="H54" si="302">IF(H53=0,0,H53/$F53)</f>
        <v>0.5</v>
      </c>
      <c r="I54" s="29">
        <f t="shared" ref="I54" si="303">IF(I53=0,0,I53/$F53)</f>
        <v>0</v>
      </c>
      <c r="J54" s="29">
        <f t="shared" ref="J54" si="304">IF(J53=0,0,J53/J53)</f>
        <v>1</v>
      </c>
      <c r="K54" s="29">
        <f t="shared" ref="K54" si="305">IF(K53=0,0,K53/$J53)</f>
        <v>0.75</v>
      </c>
      <c r="L54" s="29">
        <f t="shared" ref="L54" si="306">IF(L53=0,0,L53/$J53)</f>
        <v>0.25</v>
      </c>
      <c r="M54" s="29">
        <f t="shared" ref="M54" si="307">IF(M53=0,0,M53/$J53)</f>
        <v>0</v>
      </c>
      <c r="N54" s="29">
        <f t="shared" ref="N54" si="308">IF(N53=0,0,N53/N53)</f>
        <v>1</v>
      </c>
      <c r="O54" s="29">
        <f t="shared" ref="O54" si="309">IF(O53=0,0,O53/$N53)</f>
        <v>0</v>
      </c>
      <c r="P54" s="29">
        <f t="shared" ref="P54" si="310">IF(P53=0,0,P53/$N53)</f>
        <v>0</v>
      </c>
      <c r="Q54" s="29">
        <f t="shared" ref="Q54" si="311">IF(Q53=0,0,Q53/$N53)</f>
        <v>1</v>
      </c>
      <c r="Z54" s="94"/>
      <c r="AA54" s="90" t="str">
        <f>IF(SUM(O54:Q54)=0,"",IF(SUM(O54:Q54)=1,"",1))</f>
        <v/>
      </c>
    </row>
    <row r="55" spans="1:27" ht="12" customHeight="1" x14ac:dyDescent="0.2">
      <c r="A55" s="157"/>
      <c r="B55" s="157"/>
      <c r="C55" s="35"/>
      <c r="D55" s="231" t="s">
        <v>371</v>
      </c>
      <c r="E55" s="34"/>
      <c r="F55" s="33">
        <f t="shared" ref="F55" si="312">SUM(G55:I55)</f>
        <v>23</v>
      </c>
      <c r="G55" s="33">
        <v>1</v>
      </c>
      <c r="H55" s="33">
        <v>21</v>
      </c>
      <c r="I55" s="33">
        <v>1</v>
      </c>
      <c r="J55" s="33">
        <f t="shared" ref="J55" si="313">SUM(K55:M55)</f>
        <v>23</v>
      </c>
      <c r="K55" s="33">
        <v>8</v>
      </c>
      <c r="L55" s="33">
        <v>14</v>
      </c>
      <c r="M55" s="33">
        <v>1</v>
      </c>
      <c r="N55" s="33">
        <f t="shared" ref="N55" si="314">SUM(O55:Q55)</f>
        <v>1</v>
      </c>
      <c r="O55" s="33">
        <v>0</v>
      </c>
      <c r="P55" s="33">
        <v>1</v>
      </c>
      <c r="Q55" s="33">
        <v>0</v>
      </c>
      <c r="Z55" s="90" t="e">
        <f>IF(N55=#REF!,"",1)</f>
        <v>#REF!</v>
      </c>
      <c r="AA55" s="90"/>
    </row>
    <row r="56" spans="1:27" ht="12" customHeight="1" x14ac:dyDescent="0.2">
      <c r="A56" s="157"/>
      <c r="B56" s="157"/>
      <c r="C56" s="32"/>
      <c r="D56" s="232"/>
      <c r="E56" s="31"/>
      <c r="F56" s="29">
        <f t="shared" ref="F56" si="315">IF(F55=0,0,F55/F55)</f>
        <v>1</v>
      </c>
      <c r="G56" s="29">
        <f t="shared" ref="G56" si="316">IF(G55=0,0,G55/F55)</f>
        <v>4.3478260869565216E-2</v>
      </c>
      <c r="H56" s="29">
        <f t="shared" ref="H56" si="317">IF(H55=0,0,H55/$F55)</f>
        <v>0.91304347826086951</v>
      </c>
      <c r="I56" s="29">
        <f t="shared" ref="I56" si="318">IF(I55=0,0,I55/$F55)</f>
        <v>4.3478260869565216E-2</v>
      </c>
      <c r="J56" s="29">
        <f t="shared" ref="J56" si="319">IF(J55=0,0,J55/J55)</f>
        <v>1</v>
      </c>
      <c r="K56" s="29">
        <f t="shared" ref="K56" si="320">IF(K55=0,0,K55/$J55)</f>
        <v>0.34782608695652173</v>
      </c>
      <c r="L56" s="29">
        <f t="shared" ref="L56" si="321">IF(L55=0,0,L55/$J55)</f>
        <v>0.60869565217391308</v>
      </c>
      <c r="M56" s="29">
        <f t="shared" ref="M56" si="322">IF(M55=0,0,M55/$J55)</f>
        <v>4.3478260869565216E-2</v>
      </c>
      <c r="N56" s="29">
        <f t="shared" ref="N56" si="323">IF(N55=0,0,N55/N55)</f>
        <v>1</v>
      </c>
      <c r="O56" s="29">
        <f t="shared" ref="O56" si="324">IF(O55=0,0,O55/$N55)</f>
        <v>0</v>
      </c>
      <c r="P56" s="29">
        <f t="shared" ref="P56" si="325">IF(P55=0,0,P55/$N55)</f>
        <v>1</v>
      </c>
      <c r="Q56" s="29">
        <f t="shared" ref="Q56" si="326">IF(Q55=0,0,Q55/$N55)</f>
        <v>0</v>
      </c>
      <c r="Z56" s="94"/>
      <c r="AA56" s="90" t="str">
        <f>IF(SUM(O56:Q56)=0,"",IF(SUM(O56:Q56)=1,"",1))</f>
        <v/>
      </c>
    </row>
    <row r="57" spans="1:27" ht="12" customHeight="1" x14ac:dyDescent="0.2">
      <c r="A57" s="157"/>
      <c r="B57" s="157"/>
      <c r="C57" s="35"/>
      <c r="D57" s="231" t="s">
        <v>372</v>
      </c>
      <c r="E57" s="34"/>
      <c r="F57" s="33">
        <f t="shared" ref="F57" si="327">SUM(G57:I57)</f>
        <v>4</v>
      </c>
      <c r="G57" s="33">
        <v>0</v>
      </c>
      <c r="H57" s="33">
        <v>2</v>
      </c>
      <c r="I57" s="33">
        <v>2</v>
      </c>
      <c r="J57" s="33">
        <f t="shared" ref="J57" si="328">SUM(K57:M57)</f>
        <v>5</v>
      </c>
      <c r="K57" s="33">
        <v>2</v>
      </c>
      <c r="L57" s="33">
        <v>1</v>
      </c>
      <c r="M57" s="33">
        <v>2</v>
      </c>
      <c r="N57" s="33">
        <f t="shared" ref="N57" si="329">SUM(O57:Q57)</f>
        <v>0</v>
      </c>
      <c r="O57" s="33">
        <v>0</v>
      </c>
      <c r="P57" s="33">
        <v>0</v>
      </c>
      <c r="Q57" s="33">
        <v>0</v>
      </c>
      <c r="Z57" s="90" t="e">
        <f>IF(N57=#REF!,"",1)</f>
        <v>#REF!</v>
      </c>
      <c r="AA57" s="90"/>
    </row>
    <row r="58" spans="1:27" ht="12" customHeight="1" x14ac:dyDescent="0.2">
      <c r="A58" s="157"/>
      <c r="B58" s="157"/>
      <c r="C58" s="32"/>
      <c r="D58" s="232"/>
      <c r="E58" s="31"/>
      <c r="F58" s="29">
        <f t="shared" ref="F58" si="330">IF(F57=0,0,F57/F57)</f>
        <v>1</v>
      </c>
      <c r="G58" s="29">
        <f t="shared" ref="G58" si="331">IF(G57=0,0,G57/F57)</f>
        <v>0</v>
      </c>
      <c r="H58" s="29">
        <f t="shared" ref="H58" si="332">IF(H57=0,0,H57/$F57)</f>
        <v>0.5</v>
      </c>
      <c r="I58" s="29">
        <f t="shared" ref="I58" si="333">IF(I57=0,0,I57/$F57)</f>
        <v>0.5</v>
      </c>
      <c r="J58" s="29">
        <f t="shared" ref="J58" si="334">IF(J57=0,0,J57/J57)</f>
        <v>1</v>
      </c>
      <c r="K58" s="29">
        <f t="shared" ref="K58" si="335">IF(K57=0,0,K57/$J57)</f>
        <v>0.4</v>
      </c>
      <c r="L58" s="29">
        <f t="shared" ref="L58" si="336">IF(L57=0,0,L57/$J57)</f>
        <v>0.2</v>
      </c>
      <c r="M58" s="29">
        <f t="shared" ref="M58" si="337">IF(M57=0,0,M57/$J57)</f>
        <v>0.4</v>
      </c>
      <c r="N58" s="29">
        <f t="shared" ref="N58" si="338">IF(N57=0,0,N57/N57)</f>
        <v>0</v>
      </c>
      <c r="O58" s="29">
        <f t="shared" ref="O58" si="339">IF(O57=0,0,O57/$N57)</f>
        <v>0</v>
      </c>
      <c r="P58" s="29">
        <f t="shared" ref="P58" si="340">IF(P57=0,0,P57/$N57)</f>
        <v>0</v>
      </c>
      <c r="Q58" s="29">
        <f t="shared" ref="Q58" si="341">IF(Q57=0,0,Q57/$N57)</f>
        <v>0</v>
      </c>
      <c r="Z58" s="94"/>
      <c r="AA58" s="90" t="str">
        <f>IF(SUM(O58:Q58)=0,"",IF(SUM(O58:Q58)=1,"",1))</f>
        <v/>
      </c>
    </row>
    <row r="59" spans="1:27" ht="12.75" customHeight="1" x14ac:dyDescent="0.2">
      <c r="A59" s="157"/>
      <c r="B59" s="157"/>
      <c r="C59" s="35"/>
      <c r="D59" s="231" t="s">
        <v>373</v>
      </c>
      <c r="E59" s="34"/>
      <c r="F59" s="33">
        <f t="shared" ref="F59" si="342">SUM(G59:I59)</f>
        <v>27</v>
      </c>
      <c r="G59" s="33">
        <v>7</v>
      </c>
      <c r="H59" s="33">
        <v>18</v>
      </c>
      <c r="I59" s="33">
        <v>2</v>
      </c>
      <c r="J59" s="33">
        <f t="shared" ref="J59" si="343">SUM(K59:M59)</f>
        <v>29</v>
      </c>
      <c r="K59" s="33">
        <v>17</v>
      </c>
      <c r="L59" s="33">
        <v>10</v>
      </c>
      <c r="M59" s="33">
        <v>2</v>
      </c>
      <c r="N59" s="33">
        <f t="shared" ref="N59" si="344">SUM(O59:Q59)</f>
        <v>11</v>
      </c>
      <c r="O59" s="33">
        <v>7</v>
      </c>
      <c r="P59" s="33">
        <v>4</v>
      </c>
      <c r="Q59" s="33">
        <v>0</v>
      </c>
      <c r="Z59" s="90" t="e">
        <f>IF(N59=#REF!,"",1)</f>
        <v>#REF!</v>
      </c>
      <c r="AA59" s="90"/>
    </row>
    <row r="60" spans="1:27" ht="12.75" customHeight="1" x14ac:dyDescent="0.2">
      <c r="A60" s="157"/>
      <c r="B60" s="157"/>
      <c r="C60" s="32"/>
      <c r="D60" s="232"/>
      <c r="E60" s="31"/>
      <c r="F60" s="29">
        <f t="shared" ref="F60" si="345">IF(F59=0,0,F59/F59)</f>
        <v>1</v>
      </c>
      <c r="G60" s="29">
        <f t="shared" ref="G60" si="346">IF(G59=0,0,G59/F59)</f>
        <v>0.25925925925925924</v>
      </c>
      <c r="H60" s="29">
        <f t="shared" ref="H60" si="347">IF(H59=0,0,H59/$F59)</f>
        <v>0.66666666666666663</v>
      </c>
      <c r="I60" s="29">
        <f t="shared" ref="I60" si="348">IF(I59=0,0,I59/$F59)</f>
        <v>7.407407407407407E-2</v>
      </c>
      <c r="J60" s="29">
        <f t="shared" ref="J60" si="349">IF(J59=0,0,J59/J59)</f>
        <v>1</v>
      </c>
      <c r="K60" s="29">
        <f t="shared" ref="K60" si="350">IF(K59=0,0,K59/$J59)</f>
        <v>0.58620689655172409</v>
      </c>
      <c r="L60" s="29">
        <f t="shared" ref="L60" si="351">IF(L59=0,0,L59/$J59)</f>
        <v>0.34482758620689657</v>
      </c>
      <c r="M60" s="29">
        <f t="shared" ref="M60" si="352">IF(M59=0,0,M59/$J59)</f>
        <v>6.8965517241379309E-2</v>
      </c>
      <c r="N60" s="29">
        <f t="shared" ref="N60" si="353">IF(N59=0,0,N59/N59)</f>
        <v>1</v>
      </c>
      <c r="O60" s="29">
        <f t="shared" ref="O60" si="354">IF(O59=0,0,O59/$N59)</f>
        <v>0.63636363636363635</v>
      </c>
      <c r="P60" s="29">
        <f t="shared" ref="P60" si="355">IF(P59=0,0,P59/$N59)</f>
        <v>0.36363636363636365</v>
      </c>
      <c r="Q60" s="29">
        <f t="shared" ref="Q60" si="356">IF(Q59=0,0,Q59/$N59)</f>
        <v>0</v>
      </c>
      <c r="Z60" s="94"/>
      <c r="AA60" s="90" t="str">
        <f>IF(SUM(O60:Q60)=0,"",IF(SUM(O60:Q60)=1,"",1))</f>
        <v/>
      </c>
    </row>
    <row r="61" spans="1:27" ht="12" customHeight="1" x14ac:dyDescent="0.2">
      <c r="A61" s="157"/>
      <c r="B61" s="157"/>
      <c r="C61" s="35"/>
      <c r="D61" s="231" t="s">
        <v>20</v>
      </c>
      <c r="E61" s="34"/>
      <c r="F61" s="33">
        <f t="shared" ref="F61" si="357">SUM(G61:I61)</f>
        <v>13</v>
      </c>
      <c r="G61" s="33">
        <v>1</v>
      </c>
      <c r="H61" s="33">
        <v>11</v>
      </c>
      <c r="I61" s="33">
        <v>1</v>
      </c>
      <c r="J61" s="33">
        <f t="shared" ref="J61" si="358">SUM(K61:M61)</f>
        <v>13</v>
      </c>
      <c r="K61" s="33">
        <v>5</v>
      </c>
      <c r="L61" s="33">
        <v>7</v>
      </c>
      <c r="M61" s="33">
        <v>1</v>
      </c>
      <c r="N61" s="33">
        <f t="shared" ref="N61" si="359">SUM(O61:Q61)</f>
        <v>4</v>
      </c>
      <c r="O61" s="33">
        <v>2</v>
      </c>
      <c r="P61" s="33">
        <v>2</v>
      </c>
      <c r="Q61" s="33">
        <v>0</v>
      </c>
      <c r="Z61" s="90" t="e">
        <f>IF(N61=#REF!,"",1)</f>
        <v>#REF!</v>
      </c>
      <c r="AA61" s="90"/>
    </row>
    <row r="62" spans="1:27" ht="12" customHeight="1" x14ac:dyDescent="0.2">
      <c r="A62" s="157"/>
      <c r="B62" s="157"/>
      <c r="C62" s="32"/>
      <c r="D62" s="232"/>
      <c r="E62" s="31"/>
      <c r="F62" s="29">
        <f t="shared" ref="F62" si="360">IF(F61=0,0,F61/F61)</f>
        <v>1</v>
      </c>
      <c r="G62" s="29">
        <f t="shared" ref="G62" si="361">IF(G61=0,0,G61/F61)</f>
        <v>7.6923076923076927E-2</v>
      </c>
      <c r="H62" s="29">
        <f t="shared" ref="H62" si="362">IF(H61=0,0,H61/$F61)</f>
        <v>0.84615384615384615</v>
      </c>
      <c r="I62" s="29">
        <f t="shared" ref="I62" si="363">IF(I61=0,0,I61/$F61)</f>
        <v>7.6923076923076927E-2</v>
      </c>
      <c r="J62" s="29">
        <f t="shared" ref="J62" si="364">IF(J61=0,0,J61/J61)</f>
        <v>1</v>
      </c>
      <c r="K62" s="29">
        <f t="shared" ref="K62" si="365">IF(K61=0,0,K61/$J61)</f>
        <v>0.38461538461538464</v>
      </c>
      <c r="L62" s="29">
        <f t="shared" ref="L62" si="366">IF(L61=0,0,L61/$J61)</f>
        <v>0.53846153846153844</v>
      </c>
      <c r="M62" s="29">
        <f t="shared" ref="M62" si="367">IF(M61=0,0,M61/$J61)</f>
        <v>7.6923076923076927E-2</v>
      </c>
      <c r="N62" s="29">
        <f t="shared" ref="N62" si="368">IF(N61=0,0,N61/N61)</f>
        <v>1</v>
      </c>
      <c r="O62" s="29">
        <f t="shared" ref="O62" si="369">IF(O61=0,0,O61/$N61)</f>
        <v>0.5</v>
      </c>
      <c r="P62" s="29">
        <f t="shared" ref="P62" si="370">IF(P61=0,0,P61/$N61)</f>
        <v>0.5</v>
      </c>
      <c r="Q62" s="29">
        <f t="shared" ref="Q62" si="371">IF(Q61=0,0,Q61/$N61)</f>
        <v>0</v>
      </c>
      <c r="Z62" s="94"/>
      <c r="AA62" s="90" t="str">
        <f>IF(SUM(O62:Q62)=0,"",IF(SUM(O62:Q62)=1,"",1))</f>
        <v/>
      </c>
    </row>
    <row r="63" spans="1:27" ht="12" customHeight="1" x14ac:dyDescent="0.2">
      <c r="A63" s="157"/>
      <c r="B63" s="157"/>
      <c r="C63" s="35"/>
      <c r="D63" s="231" t="s">
        <v>374</v>
      </c>
      <c r="E63" s="34"/>
      <c r="F63" s="33">
        <f t="shared" ref="F63" si="372">SUM(G63:I63)</f>
        <v>8</v>
      </c>
      <c r="G63" s="33">
        <v>0</v>
      </c>
      <c r="H63" s="33">
        <v>8</v>
      </c>
      <c r="I63" s="33">
        <v>0</v>
      </c>
      <c r="J63" s="33">
        <f t="shared" ref="J63" si="373">SUM(K63:M63)</f>
        <v>8</v>
      </c>
      <c r="K63" s="33">
        <v>2</v>
      </c>
      <c r="L63" s="33">
        <v>5</v>
      </c>
      <c r="M63" s="33">
        <v>1</v>
      </c>
      <c r="N63" s="33">
        <f t="shared" ref="N63" si="374">SUM(O63:Q63)</f>
        <v>3</v>
      </c>
      <c r="O63" s="33">
        <v>2</v>
      </c>
      <c r="P63" s="33">
        <v>0</v>
      </c>
      <c r="Q63" s="33">
        <v>1</v>
      </c>
      <c r="Z63" s="90" t="e">
        <f>IF(N63=#REF!,"",1)</f>
        <v>#REF!</v>
      </c>
      <c r="AA63" s="90"/>
    </row>
    <row r="64" spans="1:27" ht="12" customHeight="1" x14ac:dyDescent="0.2">
      <c r="A64" s="157"/>
      <c r="B64" s="157"/>
      <c r="C64" s="32"/>
      <c r="D64" s="232"/>
      <c r="E64" s="31"/>
      <c r="F64" s="29">
        <f t="shared" ref="F64" si="375">IF(F63=0,0,F63/F63)</f>
        <v>1</v>
      </c>
      <c r="G64" s="29">
        <f t="shared" ref="G64" si="376">IF(G63=0,0,G63/F63)</f>
        <v>0</v>
      </c>
      <c r="H64" s="29">
        <f t="shared" ref="H64" si="377">IF(H63=0,0,H63/$F63)</f>
        <v>1</v>
      </c>
      <c r="I64" s="29">
        <f t="shared" ref="I64" si="378">IF(I63=0,0,I63/$F63)</f>
        <v>0</v>
      </c>
      <c r="J64" s="29">
        <f t="shared" ref="J64" si="379">IF(J63=0,0,J63/J63)</f>
        <v>1</v>
      </c>
      <c r="K64" s="29">
        <f t="shared" ref="K64" si="380">IF(K63=0,0,K63/$J63)</f>
        <v>0.25</v>
      </c>
      <c r="L64" s="29">
        <f t="shared" ref="L64" si="381">IF(L63=0,0,L63/$J63)</f>
        <v>0.625</v>
      </c>
      <c r="M64" s="29">
        <f t="shared" ref="M64" si="382">IF(M63=0,0,M63/$J63)</f>
        <v>0.125</v>
      </c>
      <c r="N64" s="29">
        <f t="shared" ref="N64" si="383">IF(N63=0,0,N63/N63)</f>
        <v>1</v>
      </c>
      <c r="O64" s="29">
        <f t="shared" ref="O64" si="384">IF(O63=0,0,O63/$N63)</f>
        <v>0.66666666666666663</v>
      </c>
      <c r="P64" s="29">
        <f t="shared" ref="P64" si="385">IF(P63=0,0,P63/$N63)</f>
        <v>0</v>
      </c>
      <c r="Q64" s="29">
        <f t="shared" ref="Q64" si="386">IF(Q63=0,0,Q63/$N63)</f>
        <v>0.33333333333333331</v>
      </c>
      <c r="Z64" s="94"/>
      <c r="AA64" s="90" t="str">
        <f>IF(SUM(O64:Q64)=0,"",IF(SUM(O64:Q64)=1,"",1))</f>
        <v/>
      </c>
    </row>
    <row r="65" spans="1:27" ht="12" customHeight="1" x14ac:dyDescent="0.2">
      <c r="A65" s="157"/>
      <c r="B65" s="157"/>
      <c r="C65" s="35"/>
      <c r="D65" s="231" t="s">
        <v>375</v>
      </c>
      <c r="E65" s="34"/>
      <c r="F65" s="33">
        <f t="shared" ref="F65" si="387">SUM(G65:I65)</f>
        <v>14</v>
      </c>
      <c r="G65" s="33">
        <v>2</v>
      </c>
      <c r="H65" s="33">
        <v>7</v>
      </c>
      <c r="I65" s="33">
        <v>5</v>
      </c>
      <c r="J65" s="33">
        <f t="shared" ref="J65" si="388">SUM(K65:M65)</f>
        <v>14</v>
      </c>
      <c r="K65" s="33">
        <v>3</v>
      </c>
      <c r="L65" s="33">
        <v>5</v>
      </c>
      <c r="M65" s="33">
        <v>6</v>
      </c>
      <c r="N65" s="33">
        <f t="shared" ref="N65" si="389">SUM(O65:Q65)</f>
        <v>3</v>
      </c>
      <c r="O65" s="33">
        <v>1</v>
      </c>
      <c r="P65" s="33">
        <v>1</v>
      </c>
      <c r="Q65" s="33">
        <v>1</v>
      </c>
      <c r="Z65" s="90" t="e">
        <f>IF(N65=#REF!,"",1)</f>
        <v>#REF!</v>
      </c>
      <c r="AA65" s="90"/>
    </row>
    <row r="66" spans="1:27" ht="12" customHeight="1" x14ac:dyDescent="0.2">
      <c r="A66" s="157"/>
      <c r="B66" s="157"/>
      <c r="C66" s="32"/>
      <c r="D66" s="232"/>
      <c r="E66" s="31"/>
      <c r="F66" s="29">
        <f t="shared" ref="F66" si="390">IF(F65=0,0,F65/F65)</f>
        <v>1</v>
      </c>
      <c r="G66" s="29">
        <f t="shared" ref="G66" si="391">IF(G65=0,0,G65/F65)</f>
        <v>0.14285714285714285</v>
      </c>
      <c r="H66" s="29">
        <f t="shared" ref="H66" si="392">IF(H65=0,0,H65/$F65)</f>
        <v>0.5</v>
      </c>
      <c r="I66" s="29">
        <f t="shared" ref="I66" si="393">IF(I65=0,0,I65/$F65)</f>
        <v>0.35714285714285715</v>
      </c>
      <c r="J66" s="29">
        <f t="shared" ref="J66" si="394">IF(J65=0,0,J65/J65)</f>
        <v>1</v>
      </c>
      <c r="K66" s="29">
        <f t="shared" ref="K66" si="395">IF(K65=0,0,K65/$J65)</f>
        <v>0.21428571428571427</v>
      </c>
      <c r="L66" s="29">
        <f t="shared" ref="L66" si="396">IF(L65=0,0,L65/$J65)</f>
        <v>0.35714285714285715</v>
      </c>
      <c r="M66" s="29">
        <f t="shared" ref="M66" si="397">IF(M65=0,0,M65/$J65)</f>
        <v>0.42857142857142855</v>
      </c>
      <c r="N66" s="29">
        <f t="shared" ref="N66" si="398">IF(N65=0,0,N65/N65)</f>
        <v>1</v>
      </c>
      <c r="O66" s="29">
        <f t="shared" ref="O66" si="399">IF(O65=0,0,O65/$N65)</f>
        <v>0.33333333333333331</v>
      </c>
      <c r="P66" s="29">
        <f t="shared" ref="P66" si="400">IF(P65=0,0,P65/$N65)</f>
        <v>0.33333333333333331</v>
      </c>
      <c r="Q66" s="29">
        <f t="shared" ref="Q66" si="401">IF(Q65=0,0,Q65/$N65)</f>
        <v>0.33333333333333331</v>
      </c>
      <c r="Z66" s="94"/>
      <c r="AA66" s="90" t="str">
        <f>IF(SUM(O66:Q66)=0,"",IF(SUM(O66:Q66)=1,"",1))</f>
        <v/>
      </c>
    </row>
    <row r="67" spans="1:27" ht="12" customHeight="1" x14ac:dyDescent="0.2">
      <c r="A67" s="157"/>
      <c r="B67" s="157"/>
      <c r="C67" s="35"/>
      <c r="D67" s="231" t="s">
        <v>376</v>
      </c>
      <c r="E67" s="34"/>
      <c r="F67" s="33">
        <f t="shared" ref="F67" si="402">SUM(G67:I67)</f>
        <v>7</v>
      </c>
      <c r="G67" s="33">
        <v>1</v>
      </c>
      <c r="H67" s="33">
        <v>5</v>
      </c>
      <c r="I67" s="33">
        <v>1</v>
      </c>
      <c r="J67" s="33">
        <f t="shared" ref="J67" si="403">SUM(K67:M67)</f>
        <v>7</v>
      </c>
      <c r="K67" s="33">
        <v>6</v>
      </c>
      <c r="L67" s="33">
        <v>1</v>
      </c>
      <c r="M67" s="33">
        <v>0</v>
      </c>
      <c r="N67" s="33">
        <f t="shared" ref="N67" si="404">SUM(O67:Q67)</f>
        <v>1</v>
      </c>
      <c r="O67" s="33">
        <v>1</v>
      </c>
      <c r="P67" s="33">
        <v>0</v>
      </c>
      <c r="Q67" s="33">
        <v>0</v>
      </c>
      <c r="Z67" s="90" t="e">
        <f>IF(N67=#REF!,"",1)</f>
        <v>#REF!</v>
      </c>
      <c r="AA67" s="90"/>
    </row>
    <row r="68" spans="1:27" ht="12" customHeight="1" x14ac:dyDescent="0.2">
      <c r="A68" s="157"/>
      <c r="B68" s="158"/>
      <c r="C68" s="32"/>
      <c r="D68" s="232"/>
      <c r="E68" s="31"/>
      <c r="F68" s="29">
        <f t="shared" ref="F68" si="405">IF(F67=0,0,F67/F67)</f>
        <v>1</v>
      </c>
      <c r="G68" s="29">
        <f t="shared" ref="G68" si="406">IF(G67=0,0,G67/F67)</f>
        <v>0.14285714285714285</v>
      </c>
      <c r="H68" s="29">
        <f t="shared" ref="H68:I68" si="407">IF(H67=0,0,H67/$F67)</f>
        <v>0.7142857142857143</v>
      </c>
      <c r="I68" s="29">
        <f t="shared" si="407"/>
        <v>0.14285714285714285</v>
      </c>
      <c r="J68" s="29">
        <f t="shared" ref="J68" si="408">IF(J67=0,0,J67/J67)</f>
        <v>1</v>
      </c>
      <c r="K68" s="29">
        <f t="shared" ref="K68:M68" si="409">IF(K67=0,0,K67/$J67)</f>
        <v>0.8571428571428571</v>
      </c>
      <c r="L68" s="29">
        <f t="shared" si="409"/>
        <v>0.14285714285714285</v>
      </c>
      <c r="M68" s="29">
        <f t="shared" si="409"/>
        <v>0</v>
      </c>
      <c r="N68" s="29">
        <f t="shared" ref="N68" si="410">IF(N67=0,0,N67/N67)</f>
        <v>1</v>
      </c>
      <c r="O68" s="29">
        <f t="shared" ref="O68:Q68" si="411">IF(O67=0,0,O67/$N67)</f>
        <v>1</v>
      </c>
      <c r="P68" s="29">
        <f t="shared" si="411"/>
        <v>0</v>
      </c>
      <c r="Q68" s="29">
        <f t="shared" si="411"/>
        <v>0</v>
      </c>
      <c r="Z68" s="94"/>
      <c r="AA68" s="90" t="str">
        <f>IF(SUM(O68:Q68)=0,"",IF(SUM(O68:Q68)=1,"",1))</f>
        <v/>
      </c>
    </row>
    <row r="69" spans="1:27" ht="12" customHeight="1" x14ac:dyDescent="0.2">
      <c r="A69" s="157"/>
      <c r="B69" s="156" t="s">
        <v>16</v>
      </c>
      <c r="C69" s="35"/>
      <c r="D69" s="231" t="s">
        <v>15</v>
      </c>
      <c r="E69" s="34"/>
      <c r="F69" s="33">
        <f>SUM(G69:I69)</f>
        <v>447</v>
      </c>
      <c r="G69" s="33">
        <f>SUM(G71,G73,G75,G77,G79,G81,G83,G85,G87,G89,G91,G93,G95,G97,G99)</f>
        <v>74</v>
      </c>
      <c r="H69" s="33">
        <f t="shared" ref="H69:Q69" si="412">SUM(H71,H73,H75,H77,H79,H81,H83,H85,H87,H89,H91,H93,H95,H97,H99)</f>
        <v>315</v>
      </c>
      <c r="I69" s="33">
        <f t="shared" si="412"/>
        <v>58</v>
      </c>
      <c r="J69" s="33">
        <f t="shared" si="412"/>
        <v>472</v>
      </c>
      <c r="K69" s="33">
        <f t="shared" si="412"/>
        <v>127</v>
      </c>
      <c r="L69" s="33">
        <f t="shared" si="412"/>
        <v>280</v>
      </c>
      <c r="M69" s="33">
        <f t="shared" si="412"/>
        <v>65</v>
      </c>
      <c r="N69" s="33">
        <f t="shared" si="412"/>
        <v>58</v>
      </c>
      <c r="O69" s="33">
        <f t="shared" si="412"/>
        <v>25</v>
      </c>
      <c r="P69" s="33">
        <f t="shared" si="412"/>
        <v>26</v>
      </c>
      <c r="Q69" s="33">
        <f t="shared" si="412"/>
        <v>7</v>
      </c>
      <c r="Z69" s="90" t="e">
        <f>IF(N69=#REF!,"",1)</f>
        <v>#REF!</v>
      </c>
      <c r="AA69" s="90"/>
    </row>
    <row r="70" spans="1:27" ht="12" customHeight="1" x14ac:dyDescent="0.2">
      <c r="A70" s="157"/>
      <c r="B70" s="157"/>
      <c r="C70" s="32"/>
      <c r="D70" s="232"/>
      <c r="E70" s="31"/>
      <c r="F70" s="29">
        <f>IF(F69=0,0,F69/$F69)</f>
        <v>1</v>
      </c>
      <c r="G70" s="29">
        <f>IF(G69=0,0,G69/$F69)</f>
        <v>0.16554809843400448</v>
      </c>
      <c r="H70" s="29">
        <f>IF(H69=0,0,H69/$F69)</f>
        <v>0.70469798657718119</v>
      </c>
      <c r="I70" s="29">
        <f>IF(I69=0,0,I69/$F69)</f>
        <v>0.12975391498881431</v>
      </c>
      <c r="J70" s="29">
        <f>IF(J69=0,0,J69/J69)</f>
        <v>1</v>
      </c>
      <c r="K70" s="29">
        <f>IF(K69=0,0,K69/$J69)</f>
        <v>0.2690677966101695</v>
      </c>
      <c r="L70" s="29">
        <f>IF(L69=0,0,L69/$J69)</f>
        <v>0.59322033898305082</v>
      </c>
      <c r="M70" s="29">
        <f>IF(M69=0,0,M69/$J69)</f>
        <v>0.13771186440677965</v>
      </c>
      <c r="N70" s="29">
        <f>IF(N69=0,0,N69/N69)</f>
        <v>1</v>
      </c>
      <c r="O70" s="29">
        <f>IF(O69=0,0,O69/$N69)</f>
        <v>0.43103448275862066</v>
      </c>
      <c r="P70" s="29">
        <f>IF(P69=0,0,P69/$N69)</f>
        <v>0.44827586206896552</v>
      </c>
      <c r="Q70" s="29">
        <f>IF(Q69=0,0,Q69/$N69)</f>
        <v>0.1206896551724138</v>
      </c>
      <c r="Z70" s="94"/>
      <c r="AA70" s="90" t="str">
        <f>IF(SUM(O70:Q70)=0,"",IF(SUM(O70:Q70)=1,"",1))</f>
        <v/>
      </c>
    </row>
    <row r="71" spans="1:27" ht="12" customHeight="1" x14ac:dyDescent="0.2">
      <c r="A71" s="157"/>
      <c r="B71" s="157"/>
      <c r="C71" s="35"/>
      <c r="D71" s="231" t="s">
        <v>270</v>
      </c>
      <c r="E71" s="34"/>
      <c r="F71" s="33">
        <f t="shared" ref="F71" si="413">SUM(G71:I71)</f>
        <v>2</v>
      </c>
      <c r="G71" s="33">
        <v>0</v>
      </c>
      <c r="H71" s="33">
        <v>2</v>
      </c>
      <c r="I71" s="33">
        <v>0</v>
      </c>
      <c r="J71" s="33">
        <f t="shared" ref="J71" si="414">SUM(K71:M71)</f>
        <v>2</v>
      </c>
      <c r="K71" s="33">
        <v>0</v>
      </c>
      <c r="L71" s="33">
        <v>2</v>
      </c>
      <c r="M71" s="33">
        <v>0</v>
      </c>
      <c r="N71" s="33">
        <f t="shared" ref="N71" si="415">SUM(O71:Q71)</f>
        <v>0</v>
      </c>
      <c r="O71" s="33">
        <v>0</v>
      </c>
      <c r="P71" s="33">
        <v>0</v>
      </c>
      <c r="Q71" s="33">
        <v>0</v>
      </c>
      <c r="Z71" s="90" t="e">
        <f>IF(N71=#REF!,"",1)</f>
        <v>#REF!</v>
      </c>
      <c r="AA71" s="90"/>
    </row>
    <row r="72" spans="1:27" ht="12" customHeight="1" x14ac:dyDescent="0.2">
      <c r="A72" s="157"/>
      <c r="B72" s="157"/>
      <c r="C72" s="32"/>
      <c r="D72" s="232"/>
      <c r="E72" s="31"/>
      <c r="F72" s="29">
        <f t="shared" ref="F72" si="416">IF(F71=0,0,F71/F71)</f>
        <v>1</v>
      </c>
      <c r="G72" s="29">
        <f t="shared" ref="G72" si="417">IF(G71=0,0,G71/F71)</f>
        <v>0</v>
      </c>
      <c r="H72" s="29">
        <f t="shared" ref="H72" si="418">IF(H71=0,0,H71/$F71)</f>
        <v>1</v>
      </c>
      <c r="I72" s="29">
        <f t="shared" ref="I72" si="419">IF(I71=0,0,I71/$F71)</f>
        <v>0</v>
      </c>
      <c r="J72" s="29">
        <f t="shared" ref="J72" si="420">IF(J71=0,0,J71/J71)</f>
        <v>1</v>
      </c>
      <c r="K72" s="29">
        <f t="shared" ref="K72" si="421">IF(K71=0,0,K71/$J71)</f>
        <v>0</v>
      </c>
      <c r="L72" s="29">
        <f t="shared" ref="L72" si="422">IF(L71=0,0,L71/$J71)</f>
        <v>1</v>
      </c>
      <c r="M72" s="29">
        <f t="shared" ref="M72" si="423">IF(M71=0,0,M71/$J71)</f>
        <v>0</v>
      </c>
      <c r="N72" s="29">
        <f t="shared" ref="N72" si="424">IF(N71=0,0,N71/N71)</f>
        <v>0</v>
      </c>
      <c r="O72" s="29">
        <f t="shared" ref="O72" si="425">IF(O71=0,0,O71/$N71)</f>
        <v>0</v>
      </c>
      <c r="P72" s="29">
        <f t="shared" ref="P72" si="426">IF(P71=0,0,P71/$N71)</f>
        <v>0</v>
      </c>
      <c r="Q72" s="29">
        <f t="shared" ref="Q72" si="427">IF(Q71=0,0,Q71/$N71)</f>
        <v>0</v>
      </c>
      <c r="Z72" s="94"/>
      <c r="AA72" s="90" t="str">
        <f>IF(SUM(O72:Q72)=0,"",IF(SUM(O72:Q72)=1,"",1))</f>
        <v/>
      </c>
    </row>
    <row r="73" spans="1:27" ht="12" customHeight="1" x14ac:dyDescent="0.2">
      <c r="A73" s="157"/>
      <c r="B73" s="157"/>
      <c r="C73" s="35"/>
      <c r="D73" s="231" t="s">
        <v>269</v>
      </c>
      <c r="E73" s="34"/>
      <c r="F73" s="33">
        <f t="shared" ref="F73" si="428">SUM(G73:I73)</f>
        <v>38</v>
      </c>
      <c r="G73" s="33">
        <v>3</v>
      </c>
      <c r="H73" s="33">
        <v>33</v>
      </c>
      <c r="I73" s="33">
        <v>2</v>
      </c>
      <c r="J73" s="33">
        <f t="shared" ref="J73" si="429">SUM(K73:M73)</f>
        <v>39</v>
      </c>
      <c r="K73" s="33">
        <v>5</v>
      </c>
      <c r="L73" s="33">
        <v>32</v>
      </c>
      <c r="M73" s="33">
        <v>2</v>
      </c>
      <c r="N73" s="33">
        <f t="shared" ref="N73" si="430">SUM(O73:Q73)</f>
        <v>4</v>
      </c>
      <c r="O73" s="33">
        <v>1</v>
      </c>
      <c r="P73" s="33">
        <v>3</v>
      </c>
      <c r="Q73" s="33">
        <v>0</v>
      </c>
      <c r="Z73" s="90" t="e">
        <f>IF(N73=#REF!,"",1)</f>
        <v>#REF!</v>
      </c>
      <c r="AA73" s="90"/>
    </row>
    <row r="74" spans="1:27" ht="12" customHeight="1" x14ac:dyDescent="0.2">
      <c r="A74" s="157"/>
      <c r="B74" s="157"/>
      <c r="C74" s="32"/>
      <c r="D74" s="232"/>
      <c r="E74" s="31"/>
      <c r="F74" s="29">
        <f t="shared" ref="F74" si="431">IF(F73=0,0,F73/F73)</f>
        <v>1</v>
      </c>
      <c r="G74" s="29">
        <f t="shared" ref="G74" si="432">IF(G73=0,0,G73/F73)</f>
        <v>7.8947368421052627E-2</v>
      </c>
      <c r="H74" s="29">
        <f t="shared" ref="H74" si="433">IF(H73=0,0,H73/$F73)</f>
        <v>0.86842105263157898</v>
      </c>
      <c r="I74" s="29">
        <f t="shared" ref="I74" si="434">IF(I73=0,0,I73/$F73)</f>
        <v>5.2631578947368418E-2</v>
      </c>
      <c r="J74" s="29">
        <f t="shared" ref="J74" si="435">IF(J73=0,0,J73/J73)</f>
        <v>1</v>
      </c>
      <c r="K74" s="29">
        <f t="shared" ref="K74" si="436">IF(K73=0,0,K73/$J73)</f>
        <v>0.12820512820512819</v>
      </c>
      <c r="L74" s="29">
        <f t="shared" ref="L74" si="437">IF(L73=0,0,L73/$J73)</f>
        <v>0.82051282051282048</v>
      </c>
      <c r="M74" s="29">
        <f t="shared" ref="M74" si="438">IF(M73=0,0,M73/$J73)</f>
        <v>5.128205128205128E-2</v>
      </c>
      <c r="N74" s="29">
        <f t="shared" ref="N74" si="439">IF(N73=0,0,N73/N73)</f>
        <v>1</v>
      </c>
      <c r="O74" s="29">
        <f t="shared" ref="O74" si="440">IF(O73=0,0,O73/$N73)</f>
        <v>0.25</v>
      </c>
      <c r="P74" s="29">
        <f t="shared" ref="P74" si="441">IF(P73=0,0,P73/$N73)</f>
        <v>0.75</v>
      </c>
      <c r="Q74" s="29">
        <f t="shared" ref="Q74" si="442">IF(Q73=0,0,Q73/$N73)</f>
        <v>0</v>
      </c>
      <c r="Z74" s="94"/>
      <c r="AA74" s="90" t="str">
        <f>IF(SUM(O74:Q74)=0,"",IF(SUM(O74:Q74)=1,"",1))</f>
        <v/>
      </c>
    </row>
    <row r="75" spans="1:27" ht="12" customHeight="1" x14ac:dyDescent="0.2">
      <c r="A75" s="157"/>
      <c r="B75" s="157"/>
      <c r="C75" s="35"/>
      <c r="D75" s="231" t="s">
        <v>12</v>
      </c>
      <c r="E75" s="34"/>
      <c r="F75" s="33">
        <f t="shared" ref="F75" si="443">SUM(G75:I75)</f>
        <v>11</v>
      </c>
      <c r="G75" s="33">
        <v>0</v>
      </c>
      <c r="H75" s="33">
        <v>10</v>
      </c>
      <c r="I75" s="33">
        <v>1</v>
      </c>
      <c r="J75" s="33">
        <f t="shared" ref="J75" si="444">SUM(K75:M75)</f>
        <v>11</v>
      </c>
      <c r="K75" s="33">
        <v>0</v>
      </c>
      <c r="L75" s="33">
        <v>10</v>
      </c>
      <c r="M75" s="33">
        <v>1</v>
      </c>
      <c r="N75" s="33">
        <f t="shared" ref="N75" si="445">SUM(O75:Q75)</f>
        <v>3</v>
      </c>
      <c r="O75" s="33">
        <v>3</v>
      </c>
      <c r="P75" s="33">
        <v>0</v>
      </c>
      <c r="Q75" s="33">
        <v>0</v>
      </c>
      <c r="Z75" s="90" t="e">
        <f>IF(N75=#REF!,"",1)</f>
        <v>#REF!</v>
      </c>
      <c r="AA75" s="90"/>
    </row>
    <row r="76" spans="1:27" ht="12" customHeight="1" x14ac:dyDescent="0.2">
      <c r="A76" s="157"/>
      <c r="B76" s="157"/>
      <c r="C76" s="32"/>
      <c r="D76" s="232"/>
      <c r="E76" s="31"/>
      <c r="F76" s="29">
        <f t="shared" ref="F76" si="446">IF(F75=0,0,F75/F75)</f>
        <v>1</v>
      </c>
      <c r="G76" s="29">
        <f t="shared" ref="G76" si="447">IF(G75=0,0,G75/F75)</f>
        <v>0</v>
      </c>
      <c r="H76" s="29">
        <f t="shared" ref="H76" si="448">IF(H75=0,0,H75/$F75)</f>
        <v>0.90909090909090906</v>
      </c>
      <c r="I76" s="29">
        <f t="shared" ref="I76" si="449">IF(I75=0,0,I75/$F75)</f>
        <v>9.0909090909090912E-2</v>
      </c>
      <c r="J76" s="29">
        <f t="shared" ref="J76" si="450">IF(J75=0,0,J75/J75)</f>
        <v>1</v>
      </c>
      <c r="K76" s="29">
        <f t="shared" ref="K76" si="451">IF(K75=0,0,K75/$J75)</f>
        <v>0</v>
      </c>
      <c r="L76" s="29">
        <f t="shared" ref="L76" si="452">IF(L75=0,0,L75/$J75)</f>
        <v>0.90909090909090906</v>
      </c>
      <c r="M76" s="29">
        <f t="shared" ref="M76" si="453">IF(M75=0,0,M75/$J75)</f>
        <v>9.0909090909090912E-2</v>
      </c>
      <c r="N76" s="29">
        <f t="shared" ref="N76" si="454">IF(N75=0,0,N75/N75)</f>
        <v>1</v>
      </c>
      <c r="O76" s="29">
        <f t="shared" ref="O76" si="455">IF(O75=0,0,O75/$N75)</f>
        <v>1</v>
      </c>
      <c r="P76" s="29">
        <f t="shared" ref="P76" si="456">IF(P75=0,0,P75/$N75)</f>
        <v>0</v>
      </c>
      <c r="Q76" s="29">
        <f t="shared" ref="Q76" si="457">IF(Q75=0,0,Q75/$N75)</f>
        <v>0</v>
      </c>
      <c r="Z76" s="94"/>
      <c r="AA76" s="90" t="str">
        <f>IF(SUM(O76:Q76)=0,"",IF(SUM(O76:Q76)=1,"",1))</f>
        <v/>
      </c>
    </row>
    <row r="77" spans="1:27" ht="12" customHeight="1" x14ac:dyDescent="0.2">
      <c r="A77" s="157"/>
      <c r="B77" s="157"/>
      <c r="C77" s="35"/>
      <c r="D77" s="231" t="s">
        <v>268</v>
      </c>
      <c r="E77" s="34"/>
      <c r="F77" s="33">
        <f t="shared" ref="F77" si="458">SUM(G77:I77)</f>
        <v>11</v>
      </c>
      <c r="G77" s="33">
        <v>3</v>
      </c>
      <c r="H77" s="33">
        <v>6</v>
      </c>
      <c r="I77" s="33">
        <v>2</v>
      </c>
      <c r="J77" s="33">
        <f t="shared" ref="J77" si="459">SUM(K77:M77)</f>
        <v>12</v>
      </c>
      <c r="K77" s="33">
        <v>5</v>
      </c>
      <c r="L77" s="33">
        <v>5</v>
      </c>
      <c r="M77" s="33">
        <v>2</v>
      </c>
      <c r="N77" s="33">
        <f t="shared" ref="N77" si="460">SUM(O77:Q77)</f>
        <v>4</v>
      </c>
      <c r="O77" s="33">
        <v>4</v>
      </c>
      <c r="P77" s="33">
        <v>0</v>
      </c>
      <c r="Q77" s="33">
        <v>0</v>
      </c>
      <c r="Z77" s="90" t="e">
        <f>IF(N77=#REF!,"",1)</f>
        <v>#REF!</v>
      </c>
      <c r="AA77" s="90"/>
    </row>
    <row r="78" spans="1:27" ht="12" customHeight="1" x14ac:dyDescent="0.2">
      <c r="A78" s="157"/>
      <c r="B78" s="157"/>
      <c r="C78" s="32"/>
      <c r="D78" s="232"/>
      <c r="E78" s="31"/>
      <c r="F78" s="29">
        <f t="shared" ref="F78" si="461">IF(F77=0,0,F77/F77)</f>
        <v>1</v>
      </c>
      <c r="G78" s="29">
        <f t="shared" ref="G78" si="462">IF(G77=0,0,G77/F77)</f>
        <v>0.27272727272727271</v>
      </c>
      <c r="H78" s="29">
        <f t="shared" ref="H78" si="463">IF(H77=0,0,H77/$F77)</f>
        <v>0.54545454545454541</v>
      </c>
      <c r="I78" s="29">
        <f t="shared" ref="I78" si="464">IF(I77=0,0,I77/$F77)</f>
        <v>0.18181818181818182</v>
      </c>
      <c r="J78" s="29">
        <f t="shared" ref="J78" si="465">IF(J77=0,0,J77/J77)</f>
        <v>1</v>
      </c>
      <c r="K78" s="29">
        <f t="shared" ref="K78" si="466">IF(K77=0,0,K77/$J77)</f>
        <v>0.41666666666666669</v>
      </c>
      <c r="L78" s="29">
        <f t="shared" ref="L78" si="467">IF(L77=0,0,L77/$J77)</f>
        <v>0.41666666666666669</v>
      </c>
      <c r="M78" s="29">
        <f t="shared" ref="M78" si="468">IF(M77=0,0,M77/$J77)</f>
        <v>0.16666666666666666</v>
      </c>
      <c r="N78" s="29">
        <f t="shared" ref="N78" si="469">IF(N77=0,0,N77/N77)</f>
        <v>1</v>
      </c>
      <c r="O78" s="29">
        <f t="shared" ref="O78" si="470">IF(O77=0,0,O77/$N77)</f>
        <v>1</v>
      </c>
      <c r="P78" s="29">
        <f t="shared" ref="P78" si="471">IF(P77=0,0,P77/$N77)</f>
        <v>0</v>
      </c>
      <c r="Q78" s="29">
        <f t="shared" ref="Q78" si="472">IF(Q77=0,0,Q77/$N77)</f>
        <v>0</v>
      </c>
      <c r="Z78" s="94"/>
      <c r="AA78" s="90" t="str">
        <f>IF(SUM(O78:Q78)=0,"",IF(SUM(O78:Q78)=1,"",1))</f>
        <v/>
      </c>
    </row>
    <row r="79" spans="1:27" ht="12" customHeight="1" x14ac:dyDescent="0.2">
      <c r="A79" s="157"/>
      <c r="B79" s="157"/>
      <c r="C79" s="35"/>
      <c r="D79" s="231" t="s">
        <v>267</v>
      </c>
      <c r="E79" s="34"/>
      <c r="F79" s="33">
        <f t="shared" ref="F79" si="473">SUM(G79:I79)</f>
        <v>23</v>
      </c>
      <c r="G79" s="33">
        <v>3</v>
      </c>
      <c r="H79" s="33">
        <v>18</v>
      </c>
      <c r="I79" s="33">
        <v>2</v>
      </c>
      <c r="J79" s="33">
        <f t="shared" ref="J79" si="474">SUM(K79:M79)</f>
        <v>25</v>
      </c>
      <c r="K79" s="33">
        <v>1</v>
      </c>
      <c r="L79" s="33">
        <v>19</v>
      </c>
      <c r="M79" s="33">
        <v>5</v>
      </c>
      <c r="N79" s="33">
        <f t="shared" ref="N79" si="475">SUM(O79:Q79)</f>
        <v>4</v>
      </c>
      <c r="O79" s="33">
        <v>1</v>
      </c>
      <c r="P79" s="33">
        <v>3</v>
      </c>
      <c r="Q79" s="33">
        <v>0</v>
      </c>
      <c r="Z79" s="90" t="e">
        <f>IF(N79=#REF!,"",1)</f>
        <v>#REF!</v>
      </c>
      <c r="AA79" s="90"/>
    </row>
    <row r="80" spans="1:27" ht="12" customHeight="1" x14ac:dyDescent="0.2">
      <c r="A80" s="157"/>
      <c r="B80" s="157"/>
      <c r="C80" s="32"/>
      <c r="D80" s="232"/>
      <c r="E80" s="31"/>
      <c r="F80" s="29">
        <f t="shared" ref="F80" si="476">IF(F79=0,0,F79/F79)</f>
        <v>1</v>
      </c>
      <c r="G80" s="29">
        <f t="shared" ref="G80" si="477">IF(G79=0,0,G79/F79)</f>
        <v>0.13043478260869565</v>
      </c>
      <c r="H80" s="29">
        <f t="shared" ref="H80" si="478">IF(H79=0,0,H79/$F79)</f>
        <v>0.78260869565217395</v>
      </c>
      <c r="I80" s="29">
        <f t="shared" ref="I80" si="479">IF(I79=0,0,I79/$F79)</f>
        <v>8.6956521739130432E-2</v>
      </c>
      <c r="J80" s="29">
        <f t="shared" ref="J80" si="480">IF(J79=0,0,J79/J79)</f>
        <v>1</v>
      </c>
      <c r="K80" s="29">
        <f t="shared" ref="K80" si="481">IF(K79=0,0,K79/$J79)</f>
        <v>0.04</v>
      </c>
      <c r="L80" s="29">
        <f t="shared" ref="L80" si="482">IF(L79=0,0,L79/$J79)</f>
        <v>0.76</v>
      </c>
      <c r="M80" s="29">
        <f t="shared" ref="M80" si="483">IF(M79=0,0,M79/$J79)</f>
        <v>0.2</v>
      </c>
      <c r="N80" s="29">
        <f t="shared" ref="N80" si="484">IF(N79=0,0,N79/N79)</f>
        <v>1</v>
      </c>
      <c r="O80" s="29">
        <f t="shared" ref="O80" si="485">IF(O79=0,0,O79/$N79)</f>
        <v>0.25</v>
      </c>
      <c r="P80" s="29">
        <f t="shared" ref="P80" si="486">IF(P79=0,0,P79/$N79)</f>
        <v>0.75</v>
      </c>
      <c r="Q80" s="29">
        <f t="shared" ref="Q80" si="487">IF(Q79=0,0,Q79/$N79)</f>
        <v>0</v>
      </c>
      <c r="Z80" s="94"/>
      <c r="AA80" s="90" t="str">
        <f>IF(SUM(O80:Q80)=0,"",IF(SUM(O80:Q80)=1,"",1))</f>
        <v/>
      </c>
    </row>
    <row r="81" spans="1:27" ht="12" customHeight="1" x14ac:dyDescent="0.2">
      <c r="A81" s="157"/>
      <c r="B81" s="157"/>
      <c r="C81" s="35"/>
      <c r="D81" s="231" t="s">
        <v>9</v>
      </c>
      <c r="E81" s="34"/>
      <c r="F81" s="33">
        <f t="shared" ref="F81" si="488">SUM(G81:I81)</f>
        <v>93</v>
      </c>
      <c r="G81" s="33">
        <v>8</v>
      </c>
      <c r="H81" s="33">
        <v>68</v>
      </c>
      <c r="I81" s="33">
        <v>17</v>
      </c>
      <c r="J81" s="33">
        <f t="shared" ref="J81" si="489">SUM(K81:M81)</f>
        <v>99</v>
      </c>
      <c r="K81" s="33">
        <v>18</v>
      </c>
      <c r="L81" s="33">
        <v>59</v>
      </c>
      <c r="M81" s="33">
        <v>22</v>
      </c>
      <c r="N81" s="33">
        <f t="shared" ref="N81" si="490">SUM(O81:Q81)</f>
        <v>13</v>
      </c>
      <c r="O81" s="33">
        <v>4</v>
      </c>
      <c r="P81" s="33">
        <v>6</v>
      </c>
      <c r="Q81" s="33">
        <v>3</v>
      </c>
      <c r="Z81" s="90" t="e">
        <f>IF(N81=#REF!,"",1)</f>
        <v>#REF!</v>
      </c>
      <c r="AA81" s="90"/>
    </row>
    <row r="82" spans="1:27" ht="12" customHeight="1" x14ac:dyDescent="0.2">
      <c r="A82" s="157"/>
      <c r="B82" s="157"/>
      <c r="C82" s="32"/>
      <c r="D82" s="232"/>
      <c r="E82" s="31"/>
      <c r="F82" s="29">
        <f t="shared" ref="F82" si="491">IF(F81=0,0,F81/F81)</f>
        <v>1</v>
      </c>
      <c r="G82" s="29">
        <f t="shared" ref="G82" si="492">IF(G81=0,0,G81/F81)</f>
        <v>8.6021505376344093E-2</v>
      </c>
      <c r="H82" s="29">
        <f t="shared" ref="H82" si="493">IF(H81=0,0,H81/$F81)</f>
        <v>0.73118279569892475</v>
      </c>
      <c r="I82" s="29">
        <f t="shared" ref="I82" si="494">IF(I81=0,0,I81/$F81)</f>
        <v>0.18279569892473119</v>
      </c>
      <c r="J82" s="29">
        <f t="shared" ref="J82" si="495">IF(J81=0,0,J81/J81)</f>
        <v>1</v>
      </c>
      <c r="K82" s="29">
        <f t="shared" ref="K82" si="496">IF(K81=0,0,K81/$J81)</f>
        <v>0.18181818181818182</v>
      </c>
      <c r="L82" s="29">
        <f t="shared" ref="L82" si="497">IF(L81=0,0,L81/$J81)</f>
        <v>0.59595959595959591</v>
      </c>
      <c r="M82" s="29">
        <f t="shared" ref="M82" si="498">IF(M81=0,0,M81/$J81)</f>
        <v>0.22222222222222221</v>
      </c>
      <c r="N82" s="29">
        <f t="shared" ref="N82" si="499">IF(N81=0,0,N81/N81)</f>
        <v>1</v>
      </c>
      <c r="O82" s="29">
        <f t="shared" ref="O82" si="500">IF(O81=0,0,O81/$N81)</f>
        <v>0.30769230769230771</v>
      </c>
      <c r="P82" s="29">
        <f t="shared" ref="P82" si="501">IF(P81=0,0,P81/$N81)</f>
        <v>0.46153846153846156</v>
      </c>
      <c r="Q82" s="29">
        <f t="shared" ref="Q82" si="502">IF(Q81=0,0,Q81/$N81)</f>
        <v>0.23076923076923078</v>
      </c>
      <c r="Z82" s="94"/>
      <c r="AA82" s="90" t="str">
        <f>IF(SUM(O82:Q82)=0,"",IF(SUM(O82:Q82)=1,"",1))</f>
        <v/>
      </c>
    </row>
    <row r="83" spans="1:27" ht="12" customHeight="1" x14ac:dyDescent="0.2">
      <c r="A83" s="157"/>
      <c r="B83" s="157"/>
      <c r="C83" s="35"/>
      <c r="D83" s="231" t="s">
        <v>8</v>
      </c>
      <c r="E83" s="34"/>
      <c r="F83" s="33">
        <f t="shared" ref="F83" si="503">SUM(G83:I83)</f>
        <v>17</v>
      </c>
      <c r="G83" s="33">
        <v>3</v>
      </c>
      <c r="H83" s="33">
        <v>11</v>
      </c>
      <c r="I83" s="33">
        <v>3</v>
      </c>
      <c r="J83" s="33">
        <f t="shared" ref="J83" si="504">SUM(K83:M83)</f>
        <v>18</v>
      </c>
      <c r="K83" s="33">
        <v>6</v>
      </c>
      <c r="L83" s="33">
        <v>8</v>
      </c>
      <c r="M83" s="33">
        <v>4</v>
      </c>
      <c r="N83" s="33">
        <f t="shared" ref="N83" si="505">SUM(O83:Q83)</f>
        <v>7</v>
      </c>
      <c r="O83" s="33">
        <v>5</v>
      </c>
      <c r="P83" s="33">
        <v>2</v>
      </c>
      <c r="Q83" s="33">
        <v>0</v>
      </c>
      <c r="Z83" s="90" t="e">
        <f>IF(N83=#REF!,"",1)</f>
        <v>#REF!</v>
      </c>
      <c r="AA83" s="90"/>
    </row>
    <row r="84" spans="1:27" ht="12" customHeight="1" x14ac:dyDescent="0.2">
      <c r="A84" s="157"/>
      <c r="B84" s="157"/>
      <c r="C84" s="32"/>
      <c r="D84" s="232"/>
      <c r="E84" s="31"/>
      <c r="F84" s="29">
        <f t="shared" ref="F84" si="506">IF(F83=0,0,F83/F83)</f>
        <v>1</v>
      </c>
      <c r="G84" s="29">
        <f t="shared" ref="G84" si="507">IF(G83=0,0,G83/F83)</f>
        <v>0.17647058823529413</v>
      </c>
      <c r="H84" s="29">
        <f t="shared" ref="H84" si="508">IF(H83=0,0,H83/$F83)</f>
        <v>0.6470588235294118</v>
      </c>
      <c r="I84" s="29">
        <f t="shared" ref="I84" si="509">IF(I83=0,0,I83/$F83)</f>
        <v>0.17647058823529413</v>
      </c>
      <c r="J84" s="29">
        <f t="shared" ref="J84" si="510">IF(J83=0,0,J83/J83)</f>
        <v>1</v>
      </c>
      <c r="K84" s="29">
        <f t="shared" ref="K84" si="511">IF(K83=0,0,K83/$J83)</f>
        <v>0.33333333333333331</v>
      </c>
      <c r="L84" s="29">
        <f t="shared" ref="L84" si="512">IF(L83=0,0,L83/$J83)</f>
        <v>0.44444444444444442</v>
      </c>
      <c r="M84" s="29">
        <f t="shared" ref="M84" si="513">IF(M83=0,0,M83/$J83)</f>
        <v>0.22222222222222221</v>
      </c>
      <c r="N84" s="29">
        <f t="shared" ref="N84" si="514">IF(N83=0,0,N83/N83)</f>
        <v>1</v>
      </c>
      <c r="O84" s="29">
        <f t="shared" ref="O84" si="515">IF(O83=0,0,O83/$N83)</f>
        <v>0.7142857142857143</v>
      </c>
      <c r="P84" s="29">
        <f t="shared" ref="P84" si="516">IF(P83=0,0,P83/$N83)</f>
        <v>0.2857142857142857</v>
      </c>
      <c r="Q84" s="29">
        <f t="shared" ref="Q84" si="517">IF(Q83=0,0,Q83/$N83)</f>
        <v>0</v>
      </c>
      <c r="Z84" s="94"/>
      <c r="AA84" s="90" t="str">
        <f>IF(SUM(O84:Q84)=0,"",IF(SUM(O84:Q84)=1,"",1))</f>
        <v/>
      </c>
    </row>
    <row r="85" spans="1:27" ht="12" customHeight="1" x14ac:dyDescent="0.2">
      <c r="A85" s="157"/>
      <c r="B85" s="157"/>
      <c r="C85" s="35"/>
      <c r="D85" s="231" t="s">
        <v>266</v>
      </c>
      <c r="E85" s="34"/>
      <c r="F85" s="33">
        <f t="shared" ref="F85" si="518">SUM(G85:I85)</f>
        <v>9</v>
      </c>
      <c r="G85" s="33">
        <v>1</v>
      </c>
      <c r="H85" s="33">
        <v>6</v>
      </c>
      <c r="I85" s="33">
        <v>2</v>
      </c>
      <c r="J85" s="33">
        <f t="shared" ref="J85" si="519">SUM(K85:M85)</f>
        <v>9</v>
      </c>
      <c r="K85" s="33">
        <v>3</v>
      </c>
      <c r="L85" s="33">
        <v>5</v>
      </c>
      <c r="M85" s="33">
        <v>1</v>
      </c>
      <c r="N85" s="33">
        <f t="shared" ref="N85" si="520">SUM(O85:Q85)</f>
        <v>1</v>
      </c>
      <c r="O85" s="33">
        <v>1</v>
      </c>
      <c r="P85" s="33">
        <v>0</v>
      </c>
      <c r="Q85" s="33">
        <v>0</v>
      </c>
      <c r="Z85" s="90" t="e">
        <f>IF(N85=#REF!,"",1)</f>
        <v>#REF!</v>
      </c>
      <c r="AA85" s="90"/>
    </row>
    <row r="86" spans="1:27" ht="12" customHeight="1" x14ac:dyDescent="0.2">
      <c r="A86" s="157"/>
      <c r="B86" s="157"/>
      <c r="C86" s="32"/>
      <c r="D86" s="232"/>
      <c r="E86" s="31"/>
      <c r="F86" s="29">
        <f t="shared" ref="F86" si="521">IF(F85=0,0,F85/F85)</f>
        <v>1</v>
      </c>
      <c r="G86" s="29">
        <f t="shared" ref="G86" si="522">IF(G85=0,0,G85/F85)</f>
        <v>0.1111111111111111</v>
      </c>
      <c r="H86" s="29">
        <f t="shared" ref="H86" si="523">IF(H85=0,0,H85/$F85)</f>
        <v>0.66666666666666663</v>
      </c>
      <c r="I86" s="29">
        <f t="shared" ref="I86" si="524">IF(I85=0,0,I85/$F85)</f>
        <v>0.22222222222222221</v>
      </c>
      <c r="J86" s="29">
        <f t="shared" ref="J86" si="525">IF(J85=0,0,J85/J85)</f>
        <v>1</v>
      </c>
      <c r="K86" s="29">
        <f t="shared" ref="K86" si="526">IF(K85=0,0,K85/$J85)</f>
        <v>0.33333333333333331</v>
      </c>
      <c r="L86" s="29">
        <f t="shared" ref="L86" si="527">IF(L85=0,0,L85/$J85)</f>
        <v>0.55555555555555558</v>
      </c>
      <c r="M86" s="29">
        <f t="shared" ref="M86" si="528">IF(M85=0,0,M85/$J85)</f>
        <v>0.1111111111111111</v>
      </c>
      <c r="N86" s="29">
        <f t="shared" ref="N86" si="529">IF(N85=0,0,N85/N85)</f>
        <v>1</v>
      </c>
      <c r="O86" s="29">
        <f t="shared" ref="O86" si="530">IF(O85=0,0,O85/$N85)</f>
        <v>1</v>
      </c>
      <c r="P86" s="29">
        <f t="shared" ref="P86" si="531">IF(P85=0,0,P85/$N85)</f>
        <v>0</v>
      </c>
      <c r="Q86" s="29">
        <f t="shared" ref="Q86" si="532">IF(Q85=0,0,Q85/$N85)</f>
        <v>0</v>
      </c>
      <c r="Z86" s="94"/>
      <c r="AA86" s="90" t="str">
        <f>IF(SUM(O86:Q86)=0,"",IF(SUM(O86:Q86)=1,"",1))</f>
        <v/>
      </c>
    </row>
    <row r="87" spans="1:27" ht="13.5" customHeight="1" x14ac:dyDescent="0.2">
      <c r="A87" s="157"/>
      <c r="B87" s="157"/>
      <c r="C87" s="35"/>
      <c r="D87" s="248" t="s">
        <v>265</v>
      </c>
      <c r="E87" s="34"/>
      <c r="F87" s="33">
        <f t="shared" ref="F87" si="533">SUM(G87:I87)</f>
        <v>10</v>
      </c>
      <c r="G87" s="33">
        <v>5</v>
      </c>
      <c r="H87" s="33">
        <v>3</v>
      </c>
      <c r="I87" s="33">
        <v>2</v>
      </c>
      <c r="J87" s="33">
        <f t="shared" ref="J87" si="534">SUM(K87:M87)</f>
        <v>10</v>
      </c>
      <c r="K87" s="33">
        <v>6</v>
      </c>
      <c r="L87" s="33">
        <v>3</v>
      </c>
      <c r="M87" s="33">
        <v>1</v>
      </c>
      <c r="N87" s="33">
        <f t="shared" ref="N87" si="535">SUM(O87:Q87)</f>
        <v>1</v>
      </c>
      <c r="O87" s="33">
        <v>1</v>
      </c>
      <c r="P87" s="33">
        <v>0</v>
      </c>
      <c r="Q87" s="33">
        <v>0</v>
      </c>
      <c r="Z87" s="90" t="e">
        <f>IF(N87=#REF!,"",1)</f>
        <v>#REF!</v>
      </c>
      <c r="AA87" s="90"/>
    </row>
    <row r="88" spans="1:27" ht="13.5" customHeight="1" x14ac:dyDescent="0.2">
      <c r="A88" s="157"/>
      <c r="B88" s="157"/>
      <c r="C88" s="32"/>
      <c r="D88" s="232"/>
      <c r="E88" s="31"/>
      <c r="F88" s="29">
        <f t="shared" ref="F88" si="536">IF(F87=0,0,F87/F87)</f>
        <v>1</v>
      </c>
      <c r="G88" s="29">
        <f t="shared" ref="G88" si="537">IF(G87=0,0,G87/F87)</f>
        <v>0.5</v>
      </c>
      <c r="H88" s="29">
        <f t="shared" ref="H88" si="538">IF(H87=0,0,H87/$F87)</f>
        <v>0.3</v>
      </c>
      <c r="I88" s="29">
        <f t="shared" ref="I88" si="539">IF(I87=0,0,I87/$F87)</f>
        <v>0.2</v>
      </c>
      <c r="J88" s="29">
        <f t="shared" ref="J88" si="540">IF(J87=0,0,J87/J87)</f>
        <v>1</v>
      </c>
      <c r="K88" s="29">
        <f t="shared" ref="K88" si="541">IF(K87=0,0,K87/$J87)</f>
        <v>0.6</v>
      </c>
      <c r="L88" s="29">
        <f t="shared" ref="L88" si="542">IF(L87=0,0,L87/$J87)</f>
        <v>0.3</v>
      </c>
      <c r="M88" s="29">
        <f t="shared" ref="M88" si="543">IF(M87=0,0,M87/$J87)</f>
        <v>0.1</v>
      </c>
      <c r="N88" s="29">
        <f t="shared" ref="N88" si="544">IF(N87=0,0,N87/N87)</f>
        <v>1</v>
      </c>
      <c r="O88" s="29">
        <f t="shared" ref="O88" si="545">IF(O87=0,0,O87/$N87)</f>
        <v>1</v>
      </c>
      <c r="P88" s="29">
        <f t="shared" ref="P88" si="546">IF(P87=0,0,P87/$N87)</f>
        <v>0</v>
      </c>
      <c r="Q88" s="29">
        <f t="shared" ref="Q88" si="547">IF(Q87=0,0,Q87/$N87)</f>
        <v>0</v>
      </c>
      <c r="Z88" s="94"/>
      <c r="AA88" s="90" t="str">
        <f>IF(SUM(O88:Q88)=0,"",IF(SUM(O88:Q88)=1,"",1))</f>
        <v/>
      </c>
    </row>
    <row r="89" spans="1:27" ht="12" customHeight="1" x14ac:dyDescent="0.2">
      <c r="A89" s="157"/>
      <c r="B89" s="157"/>
      <c r="C89" s="35"/>
      <c r="D89" s="231" t="s">
        <v>264</v>
      </c>
      <c r="E89" s="34"/>
      <c r="F89" s="33">
        <f t="shared" ref="F89" si="548">SUM(G89:I89)</f>
        <v>21</v>
      </c>
      <c r="G89" s="33">
        <v>1</v>
      </c>
      <c r="H89" s="33">
        <v>15</v>
      </c>
      <c r="I89" s="33">
        <v>5</v>
      </c>
      <c r="J89" s="33">
        <f t="shared" ref="J89" si="549">SUM(K89:M89)</f>
        <v>22</v>
      </c>
      <c r="K89" s="33">
        <v>1</v>
      </c>
      <c r="L89" s="33">
        <v>14</v>
      </c>
      <c r="M89" s="33">
        <v>7</v>
      </c>
      <c r="N89" s="33">
        <f t="shared" ref="N89" si="550">SUM(O89:Q89)</f>
        <v>2</v>
      </c>
      <c r="O89" s="33">
        <v>1</v>
      </c>
      <c r="P89" s="33">
        <v>0</v>
      </c>
      <c r="Q89" s="33">
        <v>1</v>
      </c>
      <c r="Z89" s="90" t="e">
        <f>IF(N89=#REF!,"",1)</f>
        <v>#REF!</v>
      </c>
      <c r="AA89" s="90"/>
    </row>
    <row r="90" spans="1:27" ht="12" customHeight="1" x14ac:dyDescent="0.2">
      <c r="A90" s="157"/>
      <c r="B90" s="157"/>
      <c r="C90" s="32"/>
      <c r="D90" s="232"/>
      <c r="E90" s="31"/>
      <c r="F90" s="29">
        <f t="shared" ref="F90" si="551">IF(F89=0,0,F89/F89)</f>
        <v>1</v>
      </c>
      <c r="G90" s="29">
        <f t="shared" ref="G90" si="552">IF(G89=0,0,G89/F89)</f>
        <v>4.7619047619047616E-2</v>
      </c>
      <c r="H90" s="29">
        <f t="shared" ref="H90" si="553">IF(H89=0,0,H89/$F89)</f>
        <v>0.7142857142857143</v>
      </c>
      <c r="I90" s="29">
        <f t="shared" ref="I90" si="554">IF(I89=0,0,I89/$F89)</f>
        <v>0.23809523809523808</v>
      </c>
      <c r="J90" s="29">
        <f t="shared" ref="J90" si="555">IF(J89=0,0,J89/J89)</f>
        <v>1</v>
      </c>
      <c r="K90" s="29">
        <f t="shared" ref="K90" si="556">IF(K89=0,0,K89/$J89)</f>
        <v>4.5454545454545456E-2</v>
      </c>
      <c r="L90" s="29">
        <f t="shared" ref="L90" si="557">IF(L89=0,0,L89/$J89)</f>
        <v>0.63636363636363635</v>
      </c>
      <c r="M90" s="29">
        <f t="shared" ref="M90" si="558">IF(M89=0,0,M89/$J89)</f>
        <v>0.31818181818181818</v>
      </c>
      <c r="N90" s="29">
        <f t="shared" ref="N90" si="559">IF(N89=0,0,N89/N89)</f>
        <v>1</v>
      </c>
      <c r="O90" s="29">
        <f t="shared" ref="O90" si="560">IF(O89=0,0,O89/$N89)</f>
        <v>0.5</v>
      </c>
      <c r="P90" s="29">
        <f t="shared" ref="P90" si="561">IF(P89=0,0,P89/$N89)</f>
        <v>0</v>
      </c>
      <c r="Q90" s="29">
        <f t="shared" ref="Q90" si="562">IF(Q89=0,0,Q89/$N89)</f>
        <v>0.5</v>
      </c>
      <c r="Z90" s="94"/>
      <c r="AA90" s="90" t="str">
        <f>IF(SUM(O90:Q90)=0,"",IF(SUM(O90:Q90)=1,"",1))</f>
        <v/>
      </c>
    </row>
    <row r="91" spans="1:27" ht="12" customHeight="1" x14ac:dyDescent="0.2">
      <c r="A91" s="157"/>
      <c r="B91" s="157"/>
      <c r="C91" s="35"/>
      <c r="D91" s="231" t="s">
        <v>263</v>
      </c>
      <c r="E91" s="34"/>
      <c r="F91" s="33">
        <f t="shared" ref="F91" si="563">SUM(G91:I91)</f>
        <v>16</v>
      </c>
      <c r="G91" s="33">
        <v>1</v>
      </c>
      <c r="H91" s="33">
        <v>13</v>
      </c>
      <c r="I91" s="33">
        <v>2</v>
      </c>
      <c r="J91" s="33">
        <f t="shared" ref="J91" si="564">SUM(K91:M91)</f>
        <v>17</v>
      </c>
      <c r="K91" s="33">
        <v>3</v>
      </c>
      <c r="L91" s="33">
        <v>12</v>
      </c>
      <c r="M91" s="33">
        <v>2</v>
      </c>
      <c r="N91" s="33">
        <f t="shared" ref="N91" si="565">SUM(O91:Q91)</f>
        <v>3</v>
      </c>
      <c r="O91" s="33">
        <v>1</v>
      </c>
      <c r="P91" s="33">
        <v>2</v>
      </c>
      <c r="Q91" s="33">
        <v>0</v>
      </c>
      <c r="Z91" s="90" t="e">
        <f>IF(N91=#REF!,"",1)</f>
        <v>#REF!</v>
      </c>
      <c r="AA91" s="90"/>
    </row>
    <row r="92" spans="1:27" ht="12" customHeight="1" x14ac:dyDescent="0.2">
      <c r="A92" s="157"/>
      <c r="B92" s="157"/>
      <c r="C92" s="32"/>
      <c r="D92" s="232"/>
      <c r="E92" s="31"/>
      <c r="F92" s="29">
        <f t="shared" ref="F92" si="566">IF(F91=0,0,F91/F91)</f>
        <v>1</v>
      </c>
      <c r="G92" s="29">
        <f t="shared" ref="G92" si="567">IF(G91=0,0,G91/F91)</f>
        <v>6.25E-2</v>
      </c>
      <c r="H92" s="29">
        <f t="shared" ref="H92" si="568">IF(H91=0,0,H91/$F91)</f>
        <v>0.8125</v>
      </c>
      <c r="I92" s="29">
        <f t="shared" ref="I92" si="569">IF(I91=0,0,I91/$F91)</f>
        <v>0.125</v>
      </c>
      <c r="J92" s="29">
        <f t="shared" ref="J92" si="570">IF(J91=0,0,J91/J91)</f>
        <v>1</v>
      </c>
      <c r="K92" s="29">
        <f t="shared" ref="K92" si="571">IF(K91=0,0,K91/$J91)</f>
        <v>0.17647058823529413</v>
      </c>
      <c r="L92" s="29">
        <f t="shared" ref="L92" si="572">IF(L91=0,0,L91/$J91)</f>
        <v>0.70588235294117652</v>
      </c>
      <c r="M92" s="29">
        <f t="shared" ref="M92" si="573">IF(M91=0,0,M91/$J91)</f>
        <v>0.11764705882352941</v>
      </c>
      <c r="N92" s="29">
        <f t="shared" ref="N92" si="574">IF(N91=0,0,N91/N91)</f>
        <v>1</v>
      </c>
      <c r="O92" s="29">
        <f t="shared" ref="O92" si="575">IF(O91=0,0,O91/$N91)</f>
        <v>0.33333333333333331</v>
      </c>
      <c r="P92" s="29">
        <f t="shared" ref="P92" si="576">IF(P91=0,0,P91/$N91)</f>
        <v>0.66666666666666663</v>
      </c>
      <c r="Q92" s="29">
        <f t="shared" ref="Q92" si="577">IF(Q91=0,0,Q91/$N91)</f>
        <v>0</v>
      </c>
      <c r="Z92" s="94"/>
      <c r="AA92" s="90" t="str">
        <f>IF(SUM(O92:Q92)=0,"",IF(SUM(O92:Q92)=1,"",1))</f>
        <v/>
      </c>
    </row>
    <row r="93" spans="1:27" ht="12" customHeight="1" x14ac:dyDescent="0.2">
      <c r="A93" s="157"/>
      <c r="B93" s="157"/>
      <c r="C93" s="35"/>
      <c r="D93" s="231" t="s">
        <v>262</v>
      </c>
      <c r="E93" s="34"/>
      <c r="F93" s="33">
        <f t="shared" ref="F93" si="578">SUM(G93:I93)</f>
        <v>19</v>
      </c>
      <c r="G93" s="33">
        <v>2</v>
      </c>
      <c r="H93" s="33">
        <v>15</v>
      </c>
      <c r="I93" s="33">
        <v>2</v>
      </c>
      <c r="J93" s="33">
        <f t="shared" ref="J93" si="579">SUM(K93:M93)</f>
        <v>21</v>
      </c>
      <c r="K93" s="33">
        <v>6</v>
      </c>
      <c r="L93" s="33">
        <v>14</v>
      </c>
      <c r="M93" s="33">
        <v>1</v>
      </c>
      <c r="N93" s="33">
        <f t="shared" ref="N93" si="580">SUM(O93:Q93)</f>
        <v>8</v>
      </c>
      <c r="O93" s="33">
        <v>0</v>
      </c>
      <c r="P93" s="33">
        <v>6</v>
      </c>
      <c r="Q93" s="33">
        <v>2</v>
      </c>
      <c r="Z93" s="90" t="e">
        <f>IF(N93=#REF!,"",1)</f>
        <v>#REF!</v>
      </c>
      <c r="AA93" s="90"/>
    </row>
    <row r="94" spans="1:27" ht="12" customHeight="1" x14ac:dyDescent="0.2">
      <c r="A94" s="157"/>
      <c r="B94" s="157"/>
      <c r="C94" s="32"/>
      <c r="D94" s="232"/>
      <c r="E94" s="31"/>
      <c r="F94" s="29">
        <f t="shared" ref="F94" si="581">IF(F93=0,0,F93/F93)</f>
        <v>1</v>
      </c>
      <c r="G94" s="29">
        <f t="shared" ref="G94" si="582">IF(G93=0,0,G93/F93)</f>
        <v>0.10526315789473684</v>
      </c>
      <c r="H94" s="29">
        <f t="shared" ref="H94" si="583">IF(H93=0,0,H93/$F93)</f>
        <v>0.78947368421052633</v>
      </c>
      <c r="I94" s="29">
        <f t="shared" ref="I94" si="584">IF(I93=0,0,I93/$F93)</f>
        <v>0.10526315789473684</v>
      </c>
      <c r="J94" s="29">
        <f t="shared" ref="J94" si="585">IF(J93=0,0,J93/J93)</f>
        <v>1</v>
      </c>
      <c r="K94" s="29">
        <f t="shared" ref="K94" si="586">IF(K93=0,0,K93/$J93)</f>
        <v>0.2857142857142857</v>
      </c>
      <c r="L94" s="29">
        <f t="shared" ref="L94" si="587">IF(L93=0,0,L93/$J93)</f>
        <v>0.66666666666666663</v>
      </c>
      <c r="M94" s="29">
        <f t="shared" ref="M94" si="588">IF(M93=0,0,M93/$J93)</f>
        <v>4.7619047619047616E-2</v>
      </c>
      <c r="N94" s="29">
        <f t="shared" ref="N94" si="589">IF(N93=0,0,N93/N93)</f>
        <v>1</v>
      </c>
      <c r="O94" s="29">
        <f t="shared" ref="O94" si="590">IF(O93=0,0,O93/$N93)</f>
        <v>0</v>
      </c>
      <c r="P94" s="29">
        <f t="shared" ref="P94" si="591">IF(P93=0,0,P93/$N93)</f>
        <v>0.75</v>
      </c>
      <c r="Q94" s="29">
        <f t="shared" ref="Q94" si="592">IF(Q93=0,0,Q93/$N93)</f>
        <v>0.25</v>
      </c>
      <c r="Z94" s="94"/>
      <c r="AA94" s="90" t="str">
        <f>IF(SUM(O94:Q94)=0,"",IF(SUM(O94:Q94)=1,"",1))</f>
        <v/>
      </c>
    </row>
    <row r="95" spans="1:27" ht="12" customHeight="1" x14ac:dyDescent="0.2">
      <c r="A95" s="157"/>
      <c r="B95" s="157"/>
      <c r="C95" s="35"/>
      <c r="D95" s="231" t="s">
        <v>261</v>
      </c>
      <c r="E95" s="34"/>
      <c r="F95" s="33">
        <f t="shared" ref="F95" si="593">SUM(G95:I95)</f>
        <v>112</v>
      </c>
      <c r="G95" s="33">
        <v>30</v>
      </c>
      <c r="H95" s="33">
        <v>69</v>
      </c>
      <c r="I95" s="33">
        <v>13</v>
      </c>
      <c r="J95" s="33">
        <f t="shared" ref="J95" si="594">SUM(K95:M95)</f>
        <v>121</v>
      </c>
      <c r="K95" s="33">
        <v>55</v>
      </c>
      <c r="L95" s="33">
        <v>53</v>
      </c>
      <c r="M95" s="33">
        <v>13</v>
      </c>
      <c r="N95" s="33">
        <f t="shared" ref="N95" si="595">SUM(O95:Q95)</f>
        <v>2</v>
      </c>
      <c r="O95" s="33">
        <v>1</v>
      </c>
      <c r="P95" s="33">
        <v>1</v>
      </c>
      <c r="Q95" s="33">
        <v>0</v>
      </c>
      <c r="Z95" s="90" t="e">
        <f>IF(N95=#REF!,"",1)</f>
        <v>#REF!</v>
      </c>
      <c r="AA95" s="90"/>
    </row>
    <row r="96" spans="1:27" ht="12" customHeight="1" x14ac:dyDescent="0.2">
      <c r="A96" s="157"/>
      <c r="B96" s="157"/>
      <c r="C96" s="32"/>
      <c r="D96" s="232"/>
      <c r="E96" s="31"/>
      <c r="F96" s="29">
        <f t="shared" ref="F96" si="596">IF(F95=0,0,F95/F95)</f>
        <v>1</v>
      </c>
      <c r="G96" s="29">
        <f t="shared" ref="G96" si="597">IF(G95=0,0,G95/F95)</f>
        <v>0.26785714285714285</v>
      </c>
      <c r="H96" s="29">
        <f t="shared" ref="H96" si="598">IF(H95=0,0,H95/$F95)</f>
        <v>0.6160714285714286</v>
      </c>
      <c r="I96" s="29">
        <f t="shared" ref="I96" si="599">IF(I95=0,0,I95/$F95)</f>
        <v>0.11607142857142858</v>
      </c>
      <c r="J96" s="29">
        <f t="shared" ref="J96" si="600">IF(J95=0,0,J95/J95)</f>
        <v>1</v>
      </c>
      <c r="K96" s="29">
        <f t="shared" ref="K96" si="601">IF(K95=0,0,K95/$J95)</f>
        <v>0.45454545454545453</v>
      </c>
      <c r="L96" s="29">
        <f t="shared" ref="L96" si="602">IF(L95=0,0,L95/$J95)</f>
        <v>0.43801652892561982</v>
      </c>
      <c r="M96" s="29">
        <f t="shared" ref="M96" si="603">IF(M95=0,0,M95/$J95)</f>
        <v>0.10743801652892562</v>
      </c>
      <c r="N96" s="29">
        <f t="shared" ref="N96" si="604">IF(N95=0,0,N95/N95)</f>
        <v>1</v>
      </c>
      <c r="O96" s="29">
        <f t="shared" ref="O96" si="605">IF(O95=0,0,O95/$N95)</f>
        <v>0.5</v>
      </c>
      <c r="P96" s="29">
        <f t="shared" ref="P96" si="606">IF(P95=0,0,P95/$N95)</f>
        <v>0.5</v>
      </c>
      <c r="Q96" s="29">
        <f t="shared" ref="Q96" si="607">IF(Q95=0,0,Q95/$N95)</f>
        <v>0</v>
      </c>
      <c r="Z96" s="94"/>
      <c r="AA96" s="90" t="str">
        <f>IF(SUM(O96:Q96)=0,"",IF(SUM(O96:Q96)=1,"",1))</f>
        <v/>
      </c>
    </row>
    <row r="97" spans="1:27" ht="12" customHeight="1" x14ac:dyDescent="0.2">
      <c r="A97" s="157"/>
      <c r="B97" s="157"/>
      <c r="C97" s="35"/>
      <c r="D97" s="231" t="s">
        <v>260</v>
      </c>
      <c r="E97" s="34"/>
      <c r="F97" s="33">
        <f t="shared" ref="F97" si="608">SUM(G97:I97)</f>
        <v>17</v>
      </c>
      <c r="G97" s="33">
        <v>3</v>
      </c>
      <c r="H97" s="33">
        <v>12</v>
      </c>
      <c r="I97" s="33">
        <v>2</v>
      </c>
      <c r="J97" s="33">
        <f t="shared" ref="J97" si="609">SUM(K97:M97)</f>
        <v>18</v>
      </c>
      <c r="K97" s="33">
        <v>8</v>
      </c>
      <c r="L97" s="33">
        <v>9</v>
      </c>
      <c r="M97" s="33">
        <v>1</v>
      </c>
      <c r="N97" s="33">
        <f t="shared" ref="N97" si="610">SUM(O97:Q97)</f>
        <v>3</v>
      </c>
      <c r="O97" s="33">
        <v>0</v>
      </c>
      <c r="P97" s="33">
        <v>2</v>
      </c>
      <c r="Q97" s="33">
        <v>1</v>
      </c>
      <c r="Z97" s="90" t="e">
        <f>IF(N97=#REF!,"",1)</f>
        <v>#REF!</v>
      </c>
      <c r="AA97" s="90"/>
    </row>
    <row r="98" spans="1:27" ht="12" customHeight="1" x14ac:dyDescent="0.2">
      <c r="A98" s="157"/>
      <c r="B98" s="157"/>
      <c r="C98" s="32"/>
      <c r="D98" s="232"/>
      <c r="E98" s="31"/>
      <c r="F98" s="29">
        <f t="shared" ref="F98" si="611">IF(F97=0,0,F97/F97)</f>
        <v>1</v>
      </c>
      <c r="G98" s="29">
        <f t="shared" ref="G98" si="612">IF(G97=0,0,G97/F97)</f>
        <v>0.17647058823529413</v>
      </c>
      <c r="H98" s="29">
        <f t="shared" ref="H98" si="613">IF(H97=0,0,H97/$F97)</f>
        <v>0.70588235294117652</v>
      </c>
      <c r="I98" s="29">
        <f t="shared" ref="I98" si="614">IF(I97=0,0,I97/$F97)</f>
        <v>0.11764705882352941</v>
      </c>
      <c r="J98" s="29">
        <f t="shared" ref="J98" si="615">IF(J97=0,0,J97/J97)</f>
        <v>1</v>
      </c>
      <c r="K98" s="29">
        <f t="shared" ref="K98" si="616">IF(K97=0,0,K97/$J97)</f>
        <v>0.44444444444444442</v>
      </c>
      <c r="L98" s="29">
        <f t="shared" ref="L98" si="617">IF(L97=0,0,L97/$J97)</f>
        <v>0.5</v>
      </c>
      <c r="M98" s="29">
        <f t="shared" ref="M98" si="618">IF(M97=0,0,M97/$J97)</f>
        <v>5.5555555555555552E-2</v>
      </c>
      <c r="N98" s="29">
        <f t="shared" ref="N98" si="619">IF(N97=0,0,N97/N97)</f>
        <v>1</v>
      </c>
      <c r="O98" s="29">
        <f t="shared" ref="O98" si="620">IF(O97=0,0,O97/$N97)</f>
        <v>0</v>
      </c>
      <c r="P98" s="29">
        <f t="shared" ref="P98" si="621">IF(P97=0,0,P97/$N97)</f>
        <v>0.66666666666666663</v>
      </c>
      <c r="Q98" s="29">
        <f t="shared" ref="Q98" si="622">IF(Q97=0,0,Q97/$N97)</f>
        <v>0.33333333333333331</v>
      </c>
      <c r="Z98" s="94"/>
      <c r="AA98" s="90" t="str">
        <f>IF(SUM(O98:Q98)=0,"",IF(SUM(O98:Q98)=1,"",1))</f>
        <v/>
      </c>
    </row>
    <row r="99" spans="1:27" ht="12.75" customHeight="1" x14ac:dyDescent="0.2">
      <c r="A99" s="157"/>
      <c r="B99" s="157"/>
      <c r="C99" s="35"/>
      <c r="D99" s="231" t="s">
        <v>259</v>
      </c>
      <c r="E99" s="34"/>
      <c r="F99" s="33">
        <f t="shared" ref="F99" si="623">SUM(G99:I99)</f>
        <v>48</v>
      </c>
      <c r="G99" s="33">
        <v>11</v>
      </c>
      <c r="H99" s="33">
        <v>34</v>
      </c>
      <c r="I99" s="33">
        <v>3</v>
      </c>
      <c r="J99" s="33">
        <f t="shared" ref="J99" si="624">SUM(K99:M99)</f>
        <v>48</v>
      </c>
      <c r="K99" s="33">
        <v>10</v>
      </c>
      <c r="L99" s="33">
        <v>35</v>
      </c>
      <c r="M99" s="33">
        <v>3</v>
      </c>
      <c r="N99" s="33">
        <f t="shared" ref="N99" si="625">SUM(O99:Q99)</f>
        <v>3</v>
      </c>
      <c r="O99" s="33">
        <v>2</v>
      </c>
      <c r="P99" s="33">
        <v>1</v>
      </c>
      <c r="Q99" s="33">
        <v>0</v>
      </c>
      <c r="Z99" s="90" t="e">
        <f>IF(N99=#REF!,"",1)</f>
        <v>#REF!</v>
      </c>
      <c r="AA99" s="90"/>
    </row>
    <row r="100" spans="1:27" ht="12.75" customHeight="1" thickBot="1" x14ac:dyDescent="0.25">
      <c r="A100" s="158"/>
      <c r="B100" s="158"/>
      <c r="C100" s="32"/>
      <c r="D100" s="232"/>
      <c r="E100" s="31"/>
      <c r="F100" s="29">
        <f t="shared" ref="F100" si="626">IF(F99=0,0,F99/F99)</f>
        <v>1</v>
      </c>
      <c r="G100" s="29">
        <f t="shared" ref="G100" si="627">IF(G99=0,0,G99/F99)</f>
        <v>0.22916666666666666</v>
      </c>
      <c r="H100" s="29">
        <f t="shared" ref="H100:I100" si="628">IF(H99=0,0,H99/$F99)</f>
        <v>0.70833333333333337</v>
      </c>
      <c r="I100" s="29">
        <f t="shared" si="628"/>
        <v>6.25E-2</v>
      </c>
      <c r="J100" s="29">
        <f t="shared" ref="J100" si="629">IF(J99=0,0,J99/J99)</f>
        <v>1</v>
      </c>
      <c r="K100" s="29">
        <f t="shared" ref="K100:M100" si="630">IF(K99=0,0,K99/$J99)</f>
        <v>0.20833333333333334</v>
      </c>
      <c r="L100" s="29">
        <f t="shared" si="630"/>
        <v>0.72916666666666663</v>
      </c>
      <c r="M100" s="29">
        <f t="shared" si="630"/>
        <v>6.25E-2</v>
      </c>
      <c r="N100" s="29">
        <f t="shared" ref="N100" si="631">IF(N99=0,0,N99/N99)</f>
        <v>1</v>
      </c>
      <c r="O100" s="29">
        <f t="shared" ref="O100:Q100" si="632">IF(O99=0,0,O99/$N99)</f>
        <v>0.66666666666666663</v>
      </c>
      <c r="P100" s="29">
        <f t="shared" si="632"/>
        <v>0.33333333333333331</v>
      </c>
      <c r="Q100" s="29">
        <f t="shared" si="632"/>
        <v>0</v>
      </c>
      <c r="Z100" s="95"/>
      <c r="AA100" s="91" t="str">
        <f t="shared" ref="AA100" si="633">IF(SUM(O100:Q100)=0,"",IF(SUM(O100:Q100)=1,"",1))</f>
        <v/>
      </c>
    </row>
  </sheetData>
  <mergeCells count="67">
    <mergeCell ref="D55:D56"/>
    <mergeCell ref="D43:D44"/>
    <mergeCell ref="D45:D46"/>
    <mergeCell ref="D35:D36"/>
    <mergeCell ref="D37:D38"/>
    <mergeCell ref="D39:D40"/>
    <mergeCell ref="D41:D42"/>
    <mergeCell ref="D47:D48"/>
    <mergeCell ref="D49:D50"/>
    <mergeCell ref="D51:D52"/>
    <mergeCell ref="D25:D26"/>
    <mergeCell ref="D27:D28"/>
    <mergeCell ref="D29:D30"/>
    <mergeCell ref="D31:D32"/>
    <mergeCell ref="D33:D34"/>
    <mergeCell ref="A9:A18"/>
    <mergeCell ref="B9:E10"/>
    <mergeCell ref="B11:E12"/>
    <mergeCell ref="B13:E14"/>
    <mergeCell ref="B15:E16"/>
    <mergeCell ref="B17:E18"/>
    <mergeCell ref="A19:A100"/>
    <mergeCell ref="B19:B68"/>
    <mergeCell ref="D19:D20"/>
    <mergeCell ref="D21:D22"/>
    <mergeCell ref="D23:D24"/>
    <mergeCell ref="D95:D96"/>
    <mergeCell ref="D97:D98"/>
    <mergeCell ref="D99:D100"/>
    <mergeCell ref="D77:D78"/>
    <mergeCell ref="D79:D80"/>
    <mergeCell ref="D81:D82"/>
    <mergeCell ref="D83:D84"/>
    <mergeCell ref="D85:D86"/>
    <mergeCell ref="D65:D66"/>
    <mergeCell ref="D67:D68"/>
    <mergeCell ref="D53:D54"/>
    <mergeCell ref="B69:B100"/>
    <mergeCell ref="D69:D70"/>
    <mergeCell ref="D71:D72"/>
    <mergeCell ref="D73:D74"/>
    <mergeCell ref="D75:D76"/>
    <mergeCell ref="D91:D92"/>
    <mergeCell ref="D93:D94"/>
    <mergeCell ref="D89:D90"/>
    <mergeCell ref="D87:D88"/>
    <mergeCell ref="D59:D60"/>
    <mergeCell ref="D61:D62"/>
    <mergeCell ref="D63:D64"/>
    <mergeCell ref="D57:D58"/>
    <mergeCell ref="J3:M4"/>
    <mergeCell ref="J5:J6"/>
    <mergeCell ref="K5:K6"/>
    <mergeCell ref="L5:L6"/>
    <mergeCell ref="M5:M6"/>
    <mergeCell ref="F3:I4"/>
    <mergeCell ref="F5:F6"/>
    <mergeCell ref="G5:G6"/>
    <mergeCell ref="H5:H6"/>
    <mergeCell ref="I5:I6"/>
    <mergeCell ref="A3:E6"/>
    <mergeCell ref="A7:E8"/>
    <mergeCell ref="N3:Q4"/>
    <mergeCell ref="N5:N6"/>
    <mergeCell ref="O5:O6"/>
    <mergeCell ref="P5:P6"/>
    <mergeCell ref="Q5:Q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100"/>
  <sheetViews>
    <sheetView view="pageBreakPreview" topLeftCell="E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0" width="9.6640625" style="1" customWidth="1"/>
    <col min="11" max="13" width="7.6640625" style="1" customWidth="1"/>
    <col min="14" max="14" width="9.6640625" style="1" customWidth="1"/>
    <col min="15" max="17" width="7.6640625" style="1" customWidth="1"/>
    <col min="18" max="25" width="9" style="1"/>
    <col min="26" max="26" width="6.21875" style="1" customWidth="1"/>
    <col min="27" max="16384" width="9" style="1"/>
  </cols>
  <sheetData>
    <row r="1" spans="1:27" ht="14.4" x14ac:dyDescent="0.2">
      <c r="A1" s="16" t="s">
        <v>550</v>
      </c>
    </row>
    <row r="2" spans="1:27" x14ac:dyDescent="0.2">
      <c r="Q2" s="38" t="s">
        <v>453</v>
      </c>
    </row>
    <row r="3" spans="1:27" ht="18.75" customHeight="1" x14ac:dyDescent="0.2">
      <c r="A3" s="233" t="s">
        <v>63</v>
      </c>
      <c r="B3" s="234"/>
      <c r="C3" s="234"/>
      <c r="D3" s="234"/>
      <c r="E3" s="235"/>
      <c r="F3" s="194" t="s">
        <v>275</v>
      </c>
      <c r="G3" s="208"/>
      <c r="H3" s="208"/>
      <c r="I3" s="195"/>
      <c r="J3" s="194" t="s">
        <v>274</v>
      </c>
      <c r="K3" s="208"/>
      <c r="L3" s="208"/>
      <c r="M3" s="195"/>
      <c r="N3" s="194" t="s">
        <v>409</v>
      </c>
      <c r="O3" s="208"/>
      <c r="P3" s="208"/>
      <c r="Q3" s="195"/>
    </row>
    <row r="4" spans="1:27" ht="18.75" customHeight="1" x14ac:dyDescent="0.2">
      <c r="A4" s="236"/>
      <c r="B4" s="237"/>
      <c r="C4" s="237"/>
      <c r="D4" s="237"/>
      <c r="E4" s="238"/>
      <c r="F4" s="270"/>
      <c r="G4" s="307"/>
      <c r="H4" s="307"/>
      <c r="I4" s="273"/>
      <c r="J4" s="270"/>
      <c r="K4" s="307"/>
      <c r="L4" s="307"/>
      <c r="M4" s="273"/>
      <c r="N4" s="270"/>
      <c r="O4" s="307"/>
      <c r="P4" s="307"/>
      <c r="Q4" s="273"/>
    </row>
    <row r="5" spans="1:27" ht="44.25" customHeight="1" x14ac:dyDescent="0.2">
      <c r="A5" s="236"/>
      <c r="B5" s="237"/>
      <c r="C5" s="237"/>
      <c r="D5" s="237"/>
      <c r="E5" s="238"/>
      <c r="F5" s="251" t="s">
        <v>412</v>
      </c>
      <c r="G5" s="224" t="s">
        <v>273</v>
      </c>
      <c r="H5" s="224" t="s">
        <v>272</v>
      </c>
      <c r="I5" s="224" t="s">
        <v>127</v>
      </c>
      <c r="J5" s="251" t="s">
        <v>412</v>
      </c>
      <c r="K5" s="224" t="s">
        <v>273</v>
      </c>
      <c r="L5" s="224" t="s">
        <v>272</v>
      </c>
      <c r="M5" s="224" t="s">
        <v>127</v>
      </c>
      <c r="N5" s="251" t="s">
        <v>412</v>
      </c>
      <c r="O5" s="224" t="s">
        <v>273</v>
      </c>
      <c r="P5" s="224" t="s">
        <v>272</v>
      </c>
      <c r="Q5" s="224" t="s">
        <v>127</v>
      </c>
    </row>
    <row r="6" spans="1:27" ht="24.75" customHeight="1" thickBot="1" x14ac:dyDescent="0.25">
      <c r="A6" s="239"/>
      <c r="B6" s="240"/>
      <c r="C6" s="240"/>
      <c r="D6" s="240"/>
      <c r="E6" s="241"/>
      <c r="F6" s="182"/>
      <c r="G6" s="230"/>
      <c r="H6" s="230"/>
      <c r="I6" s="230"/>
      <c r="J6" s="182"/>
      <c r="K6" s="230"/>
      <c r="L6" s="230"/>
      <c r="M6" s="230"/>
      <c r="N6" s="182"/>
      <c r="O6" s="230"/>
      <c r="P6" s="230"/>
      <c r="Q6" s="230"/>
      <c r="Z6" s="110"/>
      <c r="AA6" s="92"/>
    </row>
    <row r="7" spans="1:27" ht="12" customHeight="1" x14ac:dyDescent="0.2">
      <c r="A7" s="170" t="s">
        <v>49</v>
      </c>
      <c r="B7" s="171"/>
      <c r="C7" s="171"/>
      <c r="D7" s="171"/>
      <c r="E7" s="172"/>
      <c r="F7" s="33">
        <f>SUM(F9,F11,F13,F15,F17)</f>
        <v>266</v>
      </c>
      <c r="G7" s="33">
        <f t="shared" ref="G7:P7" si="0">SUM(G9,G11,G13,G15,G17)</f>
        <v>82</v>
      </c>
      <c r="H7" s="33">
        <f t="shared" si="0"/>
        <v>148</v>
      </c>
      <c r="I7" s="33">
        <f t="shared" si="0"/>
        <v>36</v>
      </c>
      <c r="J7" s="33">
        <f t="shared" si="0"/>
        <v>53</v>
      </c>
      <c r="K7" s="33">
        <f t="shared" si="0"/>
        <v>29</v>
      </c>
      <c r="L7" s="33">
        <f t="shared" si="0"/>
        <v>17</v>
      </c>
      <c r="M7" s="33">
        <f t="shared" si="0"/>
        <v>7</v>
      </c>
      <c r="N7" s="33">
        <f>SUM(N9,N11,N13,N15,N17)</f>
        <v>74</v>
      </c>
      <c r="O7" s="33">
        <f>SUM(O9,O11,O13,O15,O17)</f>
        <v>14</v>
      </c>
      <c r="P7" s="33">
        <f t="shared" si="0"/>
        <v>43</v>
      </c>
      <c r="Q7" s="33">
        <f>SUM(Q9,Q11,Q13,Q15,Q17)</f>
        <v>17</v>
      </c>
      <c r="Z7" s="90" t="e">
        <f>IF(N7=#REF!,"",1)</f>
        <v>#REF!</v>
      </c>
      <c r="AA7" s="109"/>
    </row>
    <row r="8" spans="1:27" ht="12" customHeight="1" x14ac:dyDescent="0.2">
      <c r="A8" s="173"/>
      <c r="B8" s="174"/>
      <c r="C8" s="174"/>
      <c r="D8" s="174"/>
      <c r="E8" s="175"/>
      <c r="F8" s="29">
        <f>IF(F7=0,0,F7/F7)</f>
        <v>1</v>
      </c>
      <c r="G8" s="29">
        <f>IF(G7=0,0,G7/$F7)</f>
        <v>0.30827067669172931</v>
      </c>
      <c r="H8" s="29">
        <f>IF(H7=0,0,H7/$F7)</f>
        <v>0.55639097744360899</v>
      </c>
      <c r="I8" s="29">
        <f>IF(I7=0,0,I7/$F7)</f>
        <v>0.13533834586466165</v>
      </c>
      <c r="J8" s="29">
        <f>IF(J7=0,0,J7/J7)</f>
        <v>1</v>
      </c>
      <c r="K8" s="29">
        <f>IF(K7=0,0,K7/$J7)</f>
        <v>0.54716981132075471</v>
      </c>
      <c r="L8" s="29">
        <f>IF(L7=0,0,L7/$J7)</f>
        <v>0.32075471698113206</v>
      </c>
      <c r="M8" s="29">
        <f>IF(M7=0,0,M7/$J7)</f>
        <v>0.13207547169811321</v>
      </c>
      <c r="N8" s="29">
        <f>IF(N7=0,0,N7/N7)</f>
        <v>1</v>
      </c>
      <c r="O8" s="29">
        <f>IF(O7=0,0,O7/$N7)</f>
        <v>0.1891891891891892</v>
      </c>
      <c r="P8" s="29">
        <f>IF(P7=0,0,P7/$N7)</f>
        <v>0.58108108108108103</v>
      </c>
      <c r="Q8" s="29">
        <f>IF(Q7=0,0,Q7/$N7)</f>
        <v>0.22972972972972974</v>
      </c>
      <c r="Z8" s="108" t="str">
        <f>IF(SUM(O8:Q8)=1,"",1)</f>
        <v/>
      </c>
      <c r="AA8" s="109" t="str">
        <f>IF(SUM(O8:Q8)=0,"",IF(SUM(O8:Q8)=1,"",1))</f>
        <v/>
      </c>
    </row>
    <row r="9" spans="1:27" ht="12" customHeight="1" x14ac:dyDescent="0.2">
      <c r="A9" s="159" t="s">
        <v>48</v>
      </c>
      <c r="B9" s="242" t="s">
        <v>47</v>
      </c>
      <c r="C9" s="243"/>
      <c r="D9" s="243"/>
      <c r="E9" s="244"/>
      <c r="F9" s="33">
        <f>SUM(G9:I9)</f>
        <v>42</v>
      </c>
      <c r="G9" s="33">
        <v>16</v>
      </c>
      <c r="H9" s="33">
        <v>21</v>
      </c>
      <c r="I9" s="33">
        <v>5</v>
      </c>
      <c r="J9" s="33">
        <f>SUM(K9:M9)</f>
        <v>3</v>
      </c>
      <c r="K9" s="33">
        <v>0</v>
      </c>
      <c r="L9" s="33">
        <v>2</v>
      </c>
      <c r="M9" s="33">
        <v>1</v>
      </c>
      <c r="N9" s="33">
        <f>SUM(O9:Q9)</f>
        <v>2</v>
      </c>
      <c r="O9" s="33">
        <v>0</v>
      </c>
      <c r="P9" s="33">
        <v>1</v>
      </c>
      <c r="Q9" s="33">
        <v>1</v>
      </c>
      <c r="Z9" s="90" t="e">
        <f>IF(N9=#REF!,"",1)</f>
        <v>#REF!</v>
      </c>
      <c r="AA9" s="90"/>
    </row>
    <row r="10" spans="1:27" ht="12" customHeight="1" x14ac:dyDescent="0.2">
      <c r="A10" s="160"/>
      <c r="B10" s="245"/>
      <c r="C10" s="246"/>
      <c r="D10" s="246"/>
      <c r="E10" s="247"/>
      <c r="F10" s="29">
        <f>IF(F9=0,0,F9/F9)</f>
        <v>1</v>
      </c>
      <c r="G10" s="29">
        <f>IF(G9=0,0,G9/F9)</f>
        <v>0.38095238095238093</v>
      </c>
      <c r="H10" s="29">
        <f>IF(H9=0,0,H9/$F9)</f>
        <v>0.5</v>
      </c>
      <c r="I10" s="29">
        <f>IF(I9=0,0,I9/$F9)</f>
        <v>0.11904761904761904</v>
      </c>
      <c r="J10" s="29">
        <f>IF(J9=0,0,J9/J9)</f>
        <v>1</v>
      </c>
      <c r="K10" s="29">
        <f>IF(K9=0,0,K9/$J9)</f>
        <v>0</v>
      </c>
      <c r="L10" s="29">
        <f>IF(L9=0,0,L9/$J9)</f>
        <v>0.66666666666666663</v>
      </c>
      <c r="M10" s="29">
        <f>IF(M9=0,0,M9/$J9)</f>
        <v>0.33333333333333331</v>
      </c>
      <c r="N10" s="29">
        <f>IF(N9=0,0,N9/N9)</f>
        <v>1</v>
      </c>
      <c r="O10" s="29">
        <f>IF(O9=0,0,O9/$N9)</f>
        <v>0</v>
      </c>
      <c r="P10" s="29">
        <f>IF(P9=0,0,P9/$N9)</f>
        <v>0.5</v>
      </c>
      <c r="Q10" s="29">
        <f>IF(Q9=0,0,Q9/$N9)</f>
        <v>0.5</v>
      </c>
      <c r="Z10" s="94"/>
      <c r="AA10" s="90" t="str">
        <f>IF(SUM(O10:Q10)=0,"",IF(SUM(O10:Q10)=1,"",1))</f>
        <v/>
      </c>
    </row>
    <row r="11" spans="1:27" ht="12" customHeight="1" x14ac:dyDescent="0.2">
      <c r="A11" s="160"/>
      <c r="B11" s="242" t="s">
        <v>46</v>
      </c>
      <c r="C11" s="243"/>
      <c r="D11" s="243"/>
      <c r="E11" s="244"/>
      <c r="F11" s="33">
        <f t="shared" ref="F11" si="1">SUM(G11:I11)</f>
        <v>40</v>
      </c>
      <c r="G11" s="33">
        <v>8</v>
      </c>
      <c r="H11" s="33">
        <v>28</v>
      </c>
      <c r="I11" s="33">
        <v>4</v>
      </c>
      <c r="J11" s="33">
        <f t="shared" ref="J11" si="2">SUM(K11:M11)</f>
        <v>5</v>
      </c>
      <c r="K11" s="33">
        <v>3</v>
      </c>
      <c r="L11" s="33">
        <v>1</v>
      </c>
      <c r="M11" s="33">
        <v>1</v>
      </c>
      <c r="N11" s="33">
        <f t="shared" ref="N11" si="3">SUM(O11:Q11)</f>
        <v>3</v>
      </c>
      <c r="O11" s="33">
        <v>1</v>
      </c>
      <c r="P11" s="33">
        <v>2</v>
      </c>
      <c r="Q11" s="33">
        <v>0</v>
      </c>
      <c r="Z11" s="90" t="e">
        <f>IF(N11=#REF!,"",1)</f>
        <v>#REF!</v>
      </c>
      <c r="AA11" s="90"/>
    </row>
    <row r="12" spans="1:27" ht="12" customHeight="1" x14ac:dyDescent="0.2">
      <c r="A12" s="160"/>
      <c r="B12" s="245"/>
      <c r="C12" s="246"/>
      <c r="D12" s="246"/>
      <c r="E12" s="247"/>
      <c r="F12" s="29">
        <f t="shared" ref="F12" si="4">IF(F11=0,0,F11/F11)</f>
        <v>1</v>
      </c>
      <c r="G12" s="29">
        <f t="shared" ref="G12" si="5">IF(G11=0,0,G11/F11)</f>
        <v>0.2</v>
      </c>
      <c r="H12" s="29">
        <f t="shared" ref="H12:I12" si="6">IF(H11=0,0,H11/$F11)</f>
        <v>0.7</v>
      </c>
      <c r="I12" s="29">
        <f t="shared" si="6"/>
        <v>0.1</v>
      </c>
      <c r="J12" s="29">
        <f t="shared" ref="J12" si="7">IF(J11=0,0,J11/J11)</f>
        <v>1</v>
      </c>
      <c r="K12" s="29">
        <f t="shared" ref="K12:M12" si="8">IF(K11=0,0,K11/$J11)</f>
        <v>0.6</v>
      </c>
      <c r="L12" s="29">
        <f t="shared" si="8"/>
        <v>0.2</v>
      </c>
      <c r="M12" s="29">
        <f t="shared" si="8"/>
        <v>0.2</v>
      </c>
      <c r="N12" s="29">
        <f t="shared" ref="N12" si="9">IF(N11=0,0,N11/N11)</f>
        <v>1</v>
      </c>
      <c r="O12" s="29">
        <f t="shared" ref="O12:Q12" si="10">IF(O11=0,0,O11/$N11)</f>
        <v>0.33333333333333331</v>
      </c>
      <c r="P12" s="29">
        <f t="shared" si="10"/>
        <v>0.66666666666666663</v>
      </c>
      <c r="Q12" s="29">
        <f t="shared" si="10"/>
        <v>0</v>
      </c>
      <c r="Z12" s="94"/>
      <c r="AA12" s="90" t="str">
        <f>IF(SUM(O12:Q12)=0,"",IF(SUM(O12:Q12)=1,"",1))</f>
        <v/>
      </c>
    </row>
    <row r="13" spans="1:27" ht="12" customHeight="1" x14ac:dyDescent="0.2">
      <c r="A13" s="160"/>
      <c r="B13" s="242" t="s">
        <v>45</v>
      </c>
      <c r="C13" s="243"/>
      <c r="D13" s="243"/>
      <c r="E13" s="244"/>
      <c r="F13" s="33">
        <f t="shared" ref="F13" si="11">SUM(G13:I13)</f>
        <v>80</v>
      </c>
      <c r="G13" s="33">
        <v>22</v>
      </c>
      <c r="H13" s="33">
        <v>45</v>
      </c>
      <c r="I13" s="33">
        <v>13</v>
      </c>
      <c r="J13" s="33">
        <f t="shared" ref="J13" si="12">SUM(K13:M13)</f>
        <v>6</v>
      </c>
      <c r="K13" s="33">
        <v>3</v>
      </c>
      <c r="L13" s="33">
        <v>2</v>
      </c>
      <c r="M13" s="33">
        <v>1</v>
      </c>
      <c r="N13" s="33">
        <f t="shared" ref="N13" si="13">SUM(O13:Q13)</f>
        <v>10</v>
      </c>
      <c r="O13" s="33">
        <v>1</v>
      </c>
      <c r="P13" s="33">
        <v>8</v>
      </c>
      <c r="Q13" s="33">
        <v>1</v>
      </c>
      <c r="Z13" s="90" t="e">
        <f>IF(N13=#REF!,"",1)</f>
        <v>#REF!</v>
      </c>
      <c r="AA13" s="90"/>
    </row>
    <row r="14" spans="1:27" ht="12" customHeight="1" x14ac:dyDescent="0.2">
      <c r="A14" s="160"/>
      <c r="B14" s="245"/>
      <c r="C14" s="246"/>
      <c r="D14" s="246"/>
      <c r="E14" s="247"/>
      <c r="F14" s="29">
        <f t="shared" ref="F14" si="14">IF(F13=0,0,F13/F13)</f>
        <v>1</v>
      </c>
      <c r="G14" s="29">
        <f t="shared" ref="G14" si="15">IF(G13=0,0,G13/F13)</f>
        <v>0.27500000000000002</v>
      </c>
      <c r="H14" s="29">
        <f t="shared" ref="H14:I14" si="16">IF(H13=0,0,H13/$F13)</f>
        <v>0.5625</v>
      </c>
      <c r="I14" s="29">
        <f t="shared" si="16"/>
        <v>0.16250000000000001</v>
      </c>
      <c r="J14" s="29">
        <f t="shared" ref="J14" si="17">IF(J13=0,0,J13/J13)</f>
        <v>1</v>
      </c>
      <c r="K14" s="29">
        <f t="shared" ref="K14:M14" si="18">IF(K13=0,0,K13/$J13)</f>
        <v>0.5</v>
      </c>
      <c r="L14" s="29">
        <f t="shared" si="18"/>
        <v>0.33333333333333331</v>
      </c>
      <c r="M14" s="29">
        <f t="shared" si="18"/>
        <v>0.16666666666666666</v>
      </c>
      <c r="N14" s="29">
        <f t="shared" ref="N14" si="19">IF(N13=0,0,N13/N13)</f>
        <v>1</v>
      </c>
      <c r="O14" s="29">
        <f t="shared" ref="O14:Q14" si="20">IF(O13=0,0,O13/$N13)</f>
        <v>0.1</v>
      </c>
      <c r="P14" s="29">
        <f t="shared" si="20"/>
        <v>0.8</v>
      </c>
      <c r="Q14" s="29">
        <f t="shared" si="20"/>
        <v>0.1</v>
      </c>
      <c r="Z14" s="94"/>
      <c r="AA14" s="90" t="str">
        <f>IF(SUM(O14:Q14)=0,"",IF(SUM(O14:Q14)=1,"",1))</f>
        <v/>
      </c>
    </row>
    <row r="15" spans="1:27" ht="12" customHeight="1" x14ac:dyDescent="0.2">
      <c r="A15" s="160"/>
      <c r="B15" s="242" t="s">
        <v>44</v>
      </c>
      <c r="C15" s="243"/>
      <c r="D15" s="243"/>
      <c r="E15" s="244"/>
      <c r="F15" s="33">
        <f t="shared" ref="F15" si="21">SUM(G15:I15)</f>
        <v>26</v>
      </c>
      <c r="G15" s="33">
        <v>10</v>
      </c>
      <c r="H15" s="33">
        <v>12</v>
      </c>
      <c r="I15" s="33">
        <v>4</v>
      </c>
      <c r="J15" s="33">
        <f t="shared" ref="J15" si="22">SUM(K15:M15)</f>
        <v>4</v>
      </c>
      <c r="K15" s="33">
        <v>2</v>
      </c>
      <c r="L15" s="33">
        <v>0</v>
      </c>
      <c r="M15" s="33">
        <v>2</v>
      </c>
      <c r="N15" s="33">
        <f t="shared" ref="N15" si="23">SUM(O15:Q15)</f>
        <v>3</v>
      </c>
      <c r="O15" s="33">
        <v>0</v>
      </c>
      <c r="P15" s="33">
        <v>3</v>
      </c>
      <c r="Q15" s="33">
        <v>0</v>
      </c>
      <c r="Z15" s="90" t="e">
        <f>IF(N15=#REF!,"",1)</f>
        <v>#REF!</v>
      </c>
      <c r="AA15" s="90"/>
    </row>
    <row r="16" spans="1:27" ht="12" customHeight="1" x14ac:dyDescent="0.2">
      <c r="A16" s="160"/>
      <c r="B16" s="245"/>
      <c r="C16" s="246"/>
      <c r="D16" s="246"/>
      <c r="E16" s="247"/>
      <c r="F16" s="29">
        <f t="shared" ref="F16" si="24">IF(F15=0,0,F15/F15)</f>
        <v>1</v>
      </c>
      <c r="G16" s="29">
        <f t="shared" ref="G16" si="25">IF(G15=0,0,G15/F15)</f>
        <v>0.38461538461538464</v>
      </c>
      <c r="H16" s="29">
        <f t="shared" ref="H16:I16" si="26">IF(H15=0,0,H15/$F15)</f>
        <v>0.46153846153846156</v>
      </c>
      <c r="I16" s="29">
        <f t="shared" si="26"/>
        <v>0.15384615384615385</v>
      </c>
      <c r="J16" s="29">
        <f t="shared" ref="J16" si="27">IF(J15=0,0,J15/J15)</f>
        <v>1</v>
      </c>
      <c r="K16" s="29">
        <f t="shared" ref="K16:M16" si="28">IF(K15=0,0,K15/$J15)</f>
        <v>0.5</v>
      </c>
      <c r="L16" s="29">
        <f t="shared" si="28"/>
        <v>0</v>
      </c>
      <c r="M16" s="29">
        <f t="shared" si="28"/>
        <v>0.5</v>
      </c>
      <c r="N16" s="29">
        <f t="shared" ref="N16" si="29">IF(N15=0,0,N15/N15)</f>
        <v>1</v>
      </c>
      <c r="O16" s="29">
        <f t="shared" ref="O16:Q16" si="30">IF(O15=0,0,O15/$N15)</f>
        <v>0</v>
      </c>
      <c r="P16" s="29">
        <f t="shared" si="30"/>
        <v>1</v>
      </c>
      <c r="Q16" s="29">
        <f t="shared" si="30"/>
        <v>0</v>
      </c>
      <c r="Z16" s="94"/>
      <c r="AA16" s="90" t="str">
        <f>IF(SUM(O16:Q16)=0,"",IF(SUM(O16:Q16)=1,"",1))</f>
        <v/>
      </c>
    </row>
    <row r="17" spans="1:27" ht="12" customHeight="1" x14ac:dyDescent="0.2">
      <c r="A17" s="160"/>
      <c r="B17" s="242" t="s">
        <v>43</v>
      </c>
      <c r="C17" s="243"/>
      <c r="D17" s="243"/>
      <c r="E17" s="244"/>
      <c r="F17" s="33">
        <f t="shared" ref="F17" si="31">SUM(G17:I17)</f>
        <v>78</v>
      </c>
      <c r="G17" s="33">
        <v>26</v>
      </c>
      <c r="H17" s="33">
        <v>42</v>
      </c>
      <c r="I17" s="33">
        <v>10</v>
      </c>
      <c r="J17" s="33">
        <f t="shared" ref="J17" si="32">SUM(K17:M17)</f>
        <v>35</v>
      </c>
      <c r="K17" s="33">
        <v>21</v>
      </c>
      <c r="L17" s="33">
        <v>12</v>
      </c>
      <c r="M17" s="33">
        <v>2</v>
      </c>
      <c r="N17" s="33">
        <f t="shared" ref="N17" si="33">SUM(O17:Q17)</f>
        <v>56</v>
      </c>
      <c r="O17" s="33">
        <v>12</v>
      </c>
      <c r="P17" s="33">
        <v>29</v>
      </c>
      <c r="Q17" s="33">
        <v>15</v>
      </c>
      <c r="Z17" s="90" t="e">
        <f>IF(N17=#REF!,"",1)</f>
        <v>#REF!</v>
      </c>
      <c r="AA17" s="90"/>
    </row>
    <row r="18" spans="1:27" ht="12" customHeight="1" x14ac:dyDescent="0.2">
      <c r="A18" s="161"/>
      <c r="B18" s="245"/>
      <c r="C18" s="246"/>
      <c r="D18" s="246"/>
      <c r="E18" s="247"/>
      <c r="F18" s="29">
        <f t="shared" ref="F18" si="34">IF(F17=0,0,F17/F17)</f>
        <v>1</v>
      </c>
      <c r="G18" s="29">
        <f t="shared" ref="G18" si="35">IF(G17=0,0,G17/F17)</f>
        <v>0.33333333333333331</v>
      </c>
      <c r="H18" s="29">
        <f t="shared" ref="H18:I18" si="36">IF(H17=0,0,H17/$F17)</f>
        <v>0.53846153846153844</v>
      </c>
      <c r="I18" s="29">
        <f t="shared" si="36"/>
        <v>0.12820512820512819</v>
      </c>
      <c r="J18" s="29">
        <f t="shared" ref="J18" si="37">IF(J17=0,0,J17/J17)</f>
        <v>1</v>
      </c>
      <c r="K18" s="29">
        <f t="shared" ref="K18:M18" si="38">IF(K17=0,0,K17/$J17)</f>
        <v>0.6</v>
      </c>
      <c r="L18" s="29">
        <f t="shared" si="38"/>
        <v>0.34285714285714286</v>
      </c>
      <c r="M18" s="29">
        <f t="shared" si="38"/>
        <v>5.7142857142857141E-2</v>
      </c>
      <c r="N18" s="29">
        <f t="shared" ref="N18" si="39">IF(N17=0,0,N17/N17)</f>
        <v>1</v>
      </c>
      <c r="O18" s="29">
        <f t="shared" ref="O18:Q18" si="40">IF(O17=0,0,O17/$N17)</f>
        <v>0.21428571428571427</v>
      </c>
      <c r="P18" s="29">
        <f t="shared" si="40"/>
        <v>0.5178571428571429</v>
      </c>
      <c r="Q18" s="29">
        <f t="shared" si="40"/>
        <v>0.26785714285714285</v>
      </c>
      <c r="Z18" s="94"/>
      <c r="AA18" s="90" t="str">
        <f>IF(SUM(O18:Q18)=0,"",IF(SUM(O18:Q18)=1,"",1))</f>
        <v/>
      </c>
    </row>
    <row r="19" spans="1:27" ht="12" customHeight="1" x14ac:dyDescent="0.2">
      <c r="A19" s="156" t="s">
        <v>42</v>
      </c>
      <c r="B19" s="156" t="s">
        <v>41</v>
      </c>
      <c r="C19" s="35"/>
      <c r="D19" s="231" t="s">
        <v>15</v>
      </c>
      <c r="E19" s="34"/>
      <c r="F19" s="33">
        <f>SUM(G19:I19)</f>
        <v>72</v>
      </c>
      <c r="G19" s="33">
        <f>SUM(G21,G23,G25,G27,G29,G31,G33,G35,G37,G39,G41,G43,G45,G47,G49,G51,G53,G55,G57,G59,G61,G63,G65,G67)</f>
        <v>26</v>
      </c>
      <c r="H19" s="33">
        <f>SUM(H21,H23,H25,H27,H29,H31,H33,H35,H37,H39,H41,H43,H45,H47,H49,H51,H53,H55,H57,H59,H61,H63,H65,H67)</f>
        <v>38</v>
      </c>
      <c r="I19" s="33">
        <f>SUM(I21,I23,I25,I27,I29,I31,I33,I35,I37,I39,I41,I43,I45,I47,I49,I51,I53,I55,I57,I59,I61,I63,I65,I67)</f>
        <v>8</v>
      </c>
      <c r="J19" s="33">
        <f>SUM(K19:M19)</f>
        <v>9</v>
      </c>
      <c r="K19" s="33">
        <f t="shared" ref="K19:L19" si="41">SUM(K21,K23,K25,K27,K29,K31,K33,K35,K37,K39,K41,K43,K45,K47,K49,K51,K53,K55,K57,K59,K61,K63,K65,K67)</f>
        <v>5</v>
      </c>
      <c r="L19" s="33">
        <f t="shared" si="41"/>
        <v>3</v>
      </c>
      <c r="M19" s="33">
        <f>SUM(M21,M23,M25,M27,M29,M31,M33,M35,M37,M39,M41,M43,M45,M47,M49,M51,M53,M55,M57,M59,M61,M63,M65,M67)</f>
        <v>1</v>
      </c>
      <c r="N19" s="33">
        <f t="shared" ref="N19:Q19" si="42">SUM(N21,N23,N25,N27,N29,N31,N33,N35,N37,N39,N41,N43,N45,N47,N49,N51,N53,N55,N57,N59,N61,N63,N65,N67)</f>
        <v>14</v>
      </c>
      <c r="O19" s="33">
        <f t="shared" si="42"/>
        <v>2</v>
      </c>
      <c r="P19" s="33">
        <f t="shared" si="42"/>
        <v>9</v>
      </c>
      <c r="Q19" s="33">
        <f t="shared" si="42"/>
        <v>3</v>
      </c>
      <c r="Z19" s="90" t="e">
        <f>IF(N19=#REF!,"",1)</f>
        <v>#REF!</v>
      </c>
      <c r="AA19" s="90"/>
    </row>
    <row r="20" spans="1:27" ht="12" customHeight="1" x14ac:dyDescent="0.2">
      <c r="A20" s="157"/>
      <c r="B20" s="157"/>
      <c r="C20" s="32"/>
      <c r="D20" s="232"/>
      <c r="E20" s="31"/>
      <c r="F20" s="29">
        <f>IF(F19=0,0,F19/$F19)</f>
        <v>1</v>
      </c>
      <c r="G20" s="29">
        <f>IF(G19=0,0,G19/$F19)</f>
        <v>0.3611111111111111</v>
      </c>
      <c r="H20" s="29">
        <f>IF(H19=0,0,H19/$F19)</f>
        <v>0.52777777777777779</v>
      </c>
      <c r="I20" s="29">
        <f>IF(I19=0,0,I19/$F19)</f>
        <v>0.1111111111111111</v>
      </c>
      <c r="J20" s="29">
        <f>IF(J19=0,0,J19/J19)</f>
        <v>1</v>
      </c>
      <c r="K20" s="29">
        <f>IF(K19=0,0,K19/$J19)</f>
        <v>0.55555555555555558</v>
      </c>
      <c r="L20" s="29">
        <f>IF(L19=0,0,L19/$J19)</f>
        <v>0.33333333333333331</v>
      </c>
      <c r="M20" s="29">
        <f>IF(M19=0,0,M19/$J19)</f>
        <v>0.1111111111111111</v>
      </c>
      <c r="N20" s="29">
        <f>IF(N19=0,0,N19/N19)</f>
        <v>1</v>
      </c>
      <c r="O20" s="29">
        <f>IF(O19=0,0,O19/$N19)</f>
        <v>0.14285714285714285</v>
      </c>
      <c r="P20" s="29">
        <f>IF(P19=0,0,P19/$N19)</f>
        <v>0.6428571428571429</v>
      </c>
      <c r="Q20" s="29">
        <f>IF(Q19=0,0,Q19/$N19)</f>
        <v>0.21428571428571427</v>
      </c>
      <c r="Z20" s="94"/>
      <c r="AA20" s="90" t="str">
        <f>IF(SUM(O20:Q20)=0,"",IF(SUM(O20:Q20)=1,"",1))</f>
        <v/>
      </c>
    </row>
    <row r="21" spans="1:27" ht="12" customHeight="1" x14ac:dyDescent="0.2">
      <c r="A21" s="157"/>
      <c r="B21" s="157"/>
      <c r="C21" s="35"/>
      <c r="D21" s="231" t="s">
        <v>354</v>
      </c>
      <c r="E21" s="34"/>
      <c r="F21" s="33">
        <f t="shared" ref="F21" si="43">SUM(G21:I21)</f>
        <v>8</v>
      </c>
      <c r="G21" s="33">
        <v>5</v>
      </c>
      <c r="H21" s="33">
        <v>2</v>
      </c>
      <c r="I21" s="33">
        <v>1</v>
      </c>
      <c r="J21" s="33">
        <f t="shared" ref="J21" si="44">SUM(K21:M21)</f>
        <v>2</v>
      </c>
      <c r="K21" s="33">
        <v>2</v>
      </c>
      <c r="L21" s="33">
        <v>0</v>
      </c>
      <c r="M21" s="33">
        <v>0</v>
      </c>
      <c r="N21" s="33">
        <f t="shared" ref="N21" si="45">SUM(O21:Q21)</f>
        <v>4</v>
      </c>
      <c r="O21" s="33">
        <v>0</v>
      </c>
      <c r="P21" s="33">
        <v>4</v>
      </c>
      <c r="Q21" s="33">
        <v>0</v>
      </c>
      <c r="Z21" s="90" t="e">
        <f>IF(N21=#REF!,"",1)</f>
        <v>#REF!</v>
      </c>
      <c r="AA21" s="90"/>
    </row>
    <row r="22" spans="1:27" ht="12" customHeight="1" x14ac:dyDescent="0.2">
      <c r="A22" s="157"/>
      <c r="B22" s="157"/>
      <c r="C22" s="32"/>
      <c r="D22" s="232"/>
      <c r="E22" s="31"/>
      <c r="F22" s="29">
        <f t="shared" ref="F22" si="46">IF(F21=0,0,F21/F21)</f>
        <v>1</v>
      </c>
      <c r="G22" s="29">
        <f t="shared" ref="G22" si="47">IF(G21=0,0,G21/F21)</f>
        <v>0.625</v>
      </c>
      <c r="H22" s="29">
        <f t="shared" ref="H22:I22" si="48">IF(H21=0,0,H21/$F21)</f>
        <v>0.25</v>
      </c>
      <c r="I22" s="29">
        <f t="shared" si="48"/>
        <v>0.125</v>
      </c>
      <c r="J22" s="29">
        <f t="shared" ref="J22" si="49">IF(J21=0,0,J21/J21)</f>
        <v>1</v>
      </c>
      <c r="K22" s="29">
        <f t="shared" ref="K22:M22" si="50">IF(K21=0,0,K21/$J21)</f>
        <v>1</v>
      </c>
      <c r="L22" s="29">
        <f t="shared" si="50"/>
        <v>0</v>
      </c>
      <c r="M22" s="29">
        <f t="shared" si="50"/>
        <v>0</v>
      </c>
      <c r="N22" s="29">
        <f t="shared" ref="N22" si="51">IF(N21=0,0,N21/N21)</f>
        <v>1</v>
      </c>
      <c r="O22" s="29">
        <f t="shared" ref="O22:Q22" si="52">IF(O21=0,0,O21/$N21)</f>
        <v>0</v>
      </c>
      <c r="P22" s="29">
        <f t="shared" si="52"/>
        <v>1</v>
      </c>
      <c r="Q22" s="29">
        <f t="shared" si="52"/>
        <v>0</v>
      </c>
      <c r="Z22" s="94"/>
      <c r="AA22" s="90" t="str">
        <f>IF(SUM(O22:Q22)=0,"",IF(SUM(O22:Q22)=1,"",1))</f>
        <v/>
      </c>
    </row>
    <row r="23" spans="1:27" ht="12" customHeight="1" x14ac:dyDescent="0.2">
      <c r="A23" s="157"/>
      <c r="B23" s="157"/>
      <c r="C23" s="35"/>
      <c r="D23" s="231" t="s">
        <v>355</v>
      </c>
      <c r="E23" s="34"/>
      <c r="F23" s="33">
        <f t="shared" ref="F23" si="53">SUM(G23:I23)</f>
        <v>3</v>
      </c>
      <c r="G23" s="33">
        <v>2</v>
      </c>
      <c r="H23" s="33">
        <v>1</v>
      </c>
      <c r="I23" s="33">
        <v>0</v>
      </c>
      <c r="J23" s="33">
        <f t="shared" ref="J23" si="54">SUM(K23:M23)</f>
        <v>0</v>
      </c>
      <c r="K23" s="33">
        <v>0</v>
      </c>
      <c r="L23" s="33">
        <v>0</v>
      </c>
      <c r="M23" s="33">
        <v>0</v>
      </c>
      <c r="N23" s="33">
        <f t="shared" ref="N23" si="55">SUM(O23:Q23)</f>
        <v>0</v>
      </c>
      <c r="O23" s="33">
        <v>0</v>
      </c>
      <c r="P23" s="33">
        <v>0</v>
      </c>
      <c r="Q23" s="33">
        <v>0</v>
      </c>
      <c r="Z23" s="90" t="e">
        <f>IF(N23=#REF!,"",1)</f>
        <v>#REF!</v>
      </c>
      <c r="AA23" s="90"/>
    </row>
    <row r="24" spans="1:27" ht="12" customHeight="1" x14ac:dyDescent="0.2">
      <c r="A24" s="157"/>
      <c r="B24" s="157"/>
      <c r="C24" s="32"/>
      <c r="D24" s="232"/>
      <c r="E24" s="31"/>
      <c r="F24" s="29">
        <f t="shared" ref="F24" si="56">IF(F23=0,0,F23/F23)</f>
        <v>1</v>
      </c>
      <c r="G24" s="29">
        <f t="shared" ref="G24" si="57">IF(G23=0,0,G23/F23)</f>
        <v>0.66666666666666663</v>
      </c>
      <c r="H24" s="29">
        <f t="shared" ref="H24:I24" si="58">IF(H23=0,0,H23/$F23)</f>
        <v>0.33333333333333331</v>
      </c>
      <c r="I24" s="29">
        <f t="shared" si="58"/>
        <v>0</v>
      </c>
      <c r="J24" s="29">
        <f t="shared" ref="J24" si="59">IF(J23=0,0,J23/J23)</f>
        <v>0</v>
      </c>
      <c r="K24" s="29">
        <f t="shared" ref="K24:M24" si="60">IF(K23=0,0,K23/$J23)</f>
        <v>0</v>
      </c>
      <c r="L24" s="29">
        <f t="shared" si="60"/>
        <v>0</v>
      </c>
      <c r="M24" s="29">
        <f t="shared" si="60"/>
        <v>0</v>
      </c>
      <c r="N24" s="29">
        <f t="shared" ref="N24" si="61">IF(N23=0,0,N23/N23)</f>
        <v>0</v>
      </c>
      <c r="O24" s="29">
        <f t="shared" ref="O24:Q24" si="62">IF(O23=0,0,O23/$N23)</f>
        <v>0</v>
      </c>
      <c r="P24" s="29">
        <f t="shared" si="62"/>
        <v>0</v>
      </c>
      <c r="Q24" s="29">
        <f t="shared" si="62"/>
        <v>0</v>
      </c>
      <c r="Z24" s="94"/>
      <c r="AA24" s="90" t="str">
        <f>IF(SUM(O24:Q24)=0,"",IF(SUM(O24:Q24)=1,"",1))</f>
        <v/>
      </c>
    </row>
    <row r="25" spans="1:27" ht="12" customHeight="1" x14ac:dyDescent="0.2">
      <c r="A25" s="157"/>
      <c r="B25" s="157"/>
      <c r="C25" s="35"/>
      <c r="D25" s="231" t="s">
        <v>356</v>
      </c>
      <c r="E25" s="34"/>
      <c r="F25" s="33">
        <f t="shared" ref="F25" si="63">SUM(G25:I25)</f>
        <v>3</v>
      </c>
      <c r="G25" s="33">
        <v>2</v>
      </c>
      <c r="H25" s="33">
        <v>1</v>
      </c>
      <c r="I25" s="33">
        <v>0</v>
      </c>
      <c r="J25" s="33">
        <f t="shared" ref="J25" si="64">SUM(K25:M25)</f>
        <v>1</v>
      </c>
      <c r="K25" s="33">
        <v>1</v>
      </c>
      <c r="L25" s="33">
        <v>0</v>
      </c>
      <c r="M25" s="33">
        <v>0</v>
      </c>
      <c r="N25" s="33">
        <f t="shared" ref="N25" si="65">SUM(O25:Q25)</f>
        <v>0</v>
      </c>
      <c r="O25" s="33">
        <v>0</v>
      </c>
      <c r="P25" s="33">
        <v>0</v>
      </c>
      <c r="Q25" s="33">
        <v>0</v>
      </c>
      <c r="Z25" s="90" t="e">
        <f>IF(N25=#REF!,"",1)</f>
        <v>#REF!</v>
      </c>
      <c r="AA25" s="90"/>
    </row>
    <row r="26" spans="1:27" ht="12" customHeight="1" x14ac:dyDescent="0.2">
      <c r="A26" s="157"/>
      <c r="B26" s="157"/>
      <c r="C26" s="32"/>
      <c r="D26" s="232"/>
      <c r="E26" s="31"/>
      <c r="F26" s="29">
        <f t="shared" ref="F26" si="66">IF(F25=0,0,F25/F25)</f>
        <v>1</v>
      </c>
      <c r="G26" s="29">
        <f t="shared" ref="G26" si="67">IF(G25=0,0,G25/F25)</f>
        <v>0.66666666666666663</v>
      </c>
      <c r="H26" s="29">
        <f t="shared" ref="H26:I26" si="68">IF(H25=0,0,H25/$F25)</f>
        <v>0.33333333333333331</v>
      </c>
      <c r="I26" s="29">
        <f t="shared" si="68"/>
        <v>0</v>
      </c>
      <c r="J26" s="29">
        <f t="shared" ref="J26" si="69">IF(J25=0,0,J25/J25)</f>
        <v>1</v>
      </c>
      <c r="K26" s="29">
        <f t="shared" ref="K26:M26" si="70">IF(K25=0,0,K25/$J25)</f>
        <v>1</v>
      </c>
      <c r="L26" s="29">
        <f t="shared" si="70"/>
        <v>0</v>
      </c>
      <c r="M26" s="29">
        <f t="shared" si="70"/>
        <v>0</v>
      </c>
      <c r="N26" s="29">
        <f t="shared" ref="N26" si="71">IF(N25=0,0,N25/N25)</f>
        <v>0</v>
      </c>
      <c r="O26" s="29">
        <f t="shared" ref="O26:Q26" si="72">IF(O25=0,0,O25/$N25)</f>
        <v>0</v>
      </c>
      <c r="P26" s="29">
        <f t="shared" si="72"/>
        <v>0</v>
      </c>
      <c r="Q26" s="29">
        <f t="shared" si="72"/>
        <v>0</v>
      </c>
      <c r="Z26" s="94"/>
      <c r="AA26" s="90" t="str">
        <f>IF(SUM(O26:Q26)=0,"",IF(SUM(O26:Q26)=1,"",1))</f>
        <v/>
      </c>
    </row>
    <row r="27" spans="1:27" ht="12" customHeight="1" x14ac:dyDescent="0.2">
      <c r="A27" s="157"/>
      <c r="B27" s="157"/>
      <c r="C27" s="35"/>
      <c r="D27" s="231" t="s">
        <v>357</v>
      </c>
      <c r="E27" s="34"/>
      <c r="F27" s="33">
        <f t="shared" ref="F27" si="73">SUM(G27:I27)</f>
        <v>1</v>
      </c>
      <c r="G27" s="33">
        <v>1</v>
      </c>
      <c r="H27" s="33">
        <v>0</v>
      </c>
      <c r="I27" s="33">
        <v>0</v>
      </c>
      <c r="J27" s="33">
        <f t="shared" ref="J27" si="74">SUM(K27:M27)</f>
        <v>0</v>
      </c>
      <c r="K27" s="33">
        <v>0</v>
      </c>
      <c r="L27" s="33">
        <v>0</v>
      </c>
      <c r="M27" s="33">
        <v>0</v>
      </c>
      <c r="N27" s="33">
        <f t="shared" ref="N27" si="75">SUM(O27:Q27)</f>
        <v>0</v>
      </c>
      <c r="O27" s="33">
        <v>0</v>
      </c>
      <c r="P27" s="33">
        <v>0</v>
      </c>
      <c r="Q27" s="33">
        <v>0</v>
      </c>
      <c r="Z27" s="90" t="e">
        <f>IF(N27=#REF!,"",1)</f>
        <v>#REF!</v>
      </c>
      <c r="AA27" s="90"/>
    </row>
    <row r="28" spans="1:27" ht="12" customHeight="1" x14ac:dyDescent="0.2">
      <c r="A28" s="157"/>
      <c r="B28" s="157"/>
      <c r="C28" s="32"/>
      <c r="D28" s="232"/>
      <c r="E28" s="31"/>
      <c r="F28" s="29">
        <f t="shared" ref="F28" si="76">IF(F27=0,0,F27/F27)</f>
        <v>1</v>
      </c>
      <c r="G28" s="29">
        <f t="shared" ref="G28" si="77">IF(G27=0,0,G27/F27)</f>
        <v>1</v>
      </c>
      <c r="H28" s="29">
        <f t="shared" ref="H28:I28" si="78">IF(H27=0,0,H27/$F27)</f>
        <v>0</v>
      </c>
      <c r="I28" s="29">
        <f t="shared" si="78"/>
        <v>0</v>
      </c>
      <c r="J28" s="29">
        <f t="shared" ref="J28" si="79">IF(J27=0,0,J27/J27)</f>
        <v>0</v>
      </c>
      <c r="K28" s="29">
        <f t="shared" ref="K28:M28" si="80">IF(K27=0,0,K27/$J27)</f>
        <v>0</v>
      </c>
      <c r="L28" s="29">
        <f t="shared" si="80"/>
        <v>0</v>
      </c>
      <c r="M28" s="29">
        <f t="shared" si="80"/>
        <v>0</v>
      </c>
      <c r="N28" s="29">
        <f t="shared" ref="N28" si="81">IF(N27=0,0,N27/N27)</f>
        <v>0</v>
      </c>
      <c r="O28" s="29">
        <f t="shared" ref="O28:Q28" si="82">IF(O27=0,0,O27/$N27)</f>
        <v>0</v>
      </c>
      <c r="P28" s="29">
        <f t="shared" si="82"/>
        <v>0</v>
      </c>
      <c r="Q28" s="29">
        <f t="shared" si="82"/>
        <v>0</v>
      </c>
      <c r="Z28" s="94"/>
      <c r="AA28" s="90" t="str">
        <f>IF(SUM(O28:Q28)=0,"",IF(SUM(O28:Q28)=1,"",1))</f>
        <v/>
      </c>
    </row>
    <row r="29" spans="1:27" ht="12" customHeight="1" x14ac:dyDescent="0.2">
      <c r="A29" s="157"/>
      <c r="B29" s="157"/>
      <c r="C29" s="35"/>
      <c r="D29" s="231" t="s">
        <v>358</v>
      </c>
      <c r="E29" s="34"/>
      <c r="F29" s="33">
        <f t="shared" ref="F29" si="83">SUM(G29:I29)</f>
        <v>1</v>
      </c>
      <c r="G29" s="33">
        <v>0</v>
      </c>
      <c r="H29" s="33">
        <v>1</v>
      </c>
      <c r="I29" s="33">
        <v>0</v>
      </c>
      <c r="J29" s="33">
        <f t="shared" ref="J29" si="84">SUM(K29:M29)</f>
        <v>0</v>
      </c>
      <c r="K29" s="33">
        <v>0</v>
      </c>
      <c r="L29" s="33">
        <v>0</v>
      </c>
      <c r="M29" s="33">
        <v>0</v>
      </c>
      <c r="N29" s="33">
        <f t="shared" ref="N29" si="85">SUM(O29:Q29)</f>
        <v>1</v>
      </c>
      <c r="O29" s="33">
        <v>0</v>
      </c>
      <c r="P29" s="33">
        <v>1</v>
      </c>
      <c r="Q29" s="33">
        <v>0</v>
      </c>
      <c r="Z29" s="90" t="e">
        <f>IF(N29=#REF!,"",1)</f>
        <v>#REF!</v>
      </c>
      <c r="AA29" s="90"/>
    </row>
    <row r="30" spans="1:27" ht="12" customHeight="1" x14ac:dyDescent="0.2">
      <c r="A30" s="157"/>
      <c r="B30" s="157"/>
      <c r="C30" s="32"/>
      <c r="D30" s="232"/>
      <c r="E30" s="31"/>
      <c r="F30" s="29">
        <f t="shared" ref="F30" si="86">IF(F29=0,0,F29/F29)</f>
        <v>1</v>
      </c>
      <c r="G30" s="29">
        <f t="shared" ref="G30" si="87">IF(G29=0,0,G29/F29)</f>
        <v>0</v>
      </c>
      <c r="H30" s="29">
        <f t="shared" ref="H30:I30" si="88">IF(H29=0,0,H29/$F29)</f>
        <v>1</v>
      </c>
      <c r="I30" s="29">
        <f t="shared" si="88"/>
        <v>0</v>
      </c>
      <c r="J30" s="29">
        <f t="shared" ref="J30" si="89">IF(J29=0,0,J29/J29)</f>
        <v>0</v>
      </c>
      <c r="K30" s="29">
        <f t="shared" ref="K30:M30" si="90">IF(K29=0,0,K29/$J29)</f>
        <v>0</v>
      </c>
      <c r="L30" s="29">
        <f t="shared" si="90"/>
        <v>0</v>
      </c>
      <c r="M30" s="29">
        <f t="shared" si="90"/>
        <v>0</v>
      </c>
      <c r="N30" s="29">
        <f t="shared" ref="N30" si="91">IF(N29=0,0,N29/N29)</f>
        <v>1</v>
      </c>
      <c r="O30" s="29">
        <f t="shared" ref="O30:Q30" si="92">IF(O29=0,0,O29/$N29)</f>
        <v>0</v>
      </c>
      <c r="P30" s="29">
        <f t="shared" si="92"/>
        <v>1</v>
      </c>
      <c r="Q30" s="29">
        <f t="shared" si="92"/>
        <v>0</v>
      </c>
      <c r="Z30" s="94"/>
      <c r="AA30" s="90" t="str">
        <f>IF(SUM(O30:Q30)=0,"",IF(SUM(O30:Q30)=1,"",1))</f>
        <v/>
      </c>
    </row>
    <row r="31" spans="1:27" ht="12" customHeight="1" x14ac:dyDescent="0.2">
      <c r="A31" s="157"/>
      <c r="B31" s="157"/>
      <c r="C31" s="35"/>
      <c r="D31" s="231" t="s">
        <v>359</v>
      </c>
      <c r="E31" s="34"/>
      <c r="F31" s="33">
        <f t="shared" ref="F31" si="93">SUM(G31:I31)</f>
        <v>0</v>
      </c>
      <c r="G31" s="33">
        <v>0</v>
      </c>
      <c r="H31" s="33">
        <v>0</v>
      </c>
      <c r="I31" s="33">
        <v>0</v>
      </c>
      <c r="J31" s="33">
        <f t="shared" ref="J31" si="94">SUM(K31:M31)</f>
        <v>0</v>
      </c>
      <c r="K31" s="33">
        <v>0</v>
      </c>
      <c r="L31" s="33">
        <v>0</v>
      </c>
      <c r="M31" s="33">
        <v>0</v>
      </c>
      <c r="N31" s="33">
        <f t="shared" ref="N31" si="95">SUM(O31:Q31)</f>
        <v>0</v>
      </c>
      <c r="O31" s="33">
        <v>0</v>
      </c>
      <c r="P31" s="33">
        <v>0</v>
      </c>
      <c r="Q31" s="33">
        <v>0</v>
      </c>
      <c r="Z31" s="90" t="e">
        <f>IF(N31=#REF!,"",1)</f>
        <v>#REF!</v>
      </c>
      <c r="AA31" s="90"/>
    </row>
    <row r="32" spans="1:27" ht="12" customHeight="1" x14ac:dyDescent="0.2">
      <c r="A32" s="157"/>
      <c r="B32" s="157"/>
      <c r="C32" s="32"/>
      <c r="D32" s="232"/>
      <c r="E32" s="31"/>
      <c r="F32" s="29">
        <f t="shared" ref="F32" si="96">IF(F31=0,0,F31/F31)</f>
        <v>0</v>
      </c>
      <c r="G32" s="29">
        <f t="shared" ref="G32" si="97">IF(G31=0,0,G31/F31)</f>
        <v>0</v>
      </c>
      <c r="H32" s="29">
        <f t="shared" ref="H32:I32" si="98">IF(H31=0,0,H31/$F31)</f>
        <v>0</v>
      </c>
      <c r="I32" s="29">
        <f t="shared" si="98"/>
        <v>0</v>
      </c>
      <c r="J32" s="29">
        <f t="shared" ref="J32" si="99">IF(J31=0,0,J31/J31)</f>
        <v>0</v>
      </c>
      <c r="K32" s="29">
        <f t="shared" ref="K32:M32" si="100">IF(K31=0,0,K31/$J31)</f>
        <v>0</v>
      </c>
      <c r="L32" s="29">
        <f t="shared" si="100"/>
        <v>0</v>
      </c>
      <c r="M32" s="29">
        <f t="shared" si="100"/>
        <v>0</v>
      </c>
      <c r="N32" s="29">
        <f t="shared" ref="N32" si="101">IF(N31=0,0,N31/N31)</f>
        <v>0</v>
      </c>
      <c r="O32" s="29">
        <f t="shared" ref="O32:Q32" si="102">IF(O31=0,0,O31/$N31)</f>
        <v>0</v>
      </c>
      <c r="P32" s="29">
        <f t="shared" si="102"/>
        <v>0</v>
      </c>
      <c r="Q32" s="29">
        <f t="shared" si="102"/>
        <v>0</v>
      </c>
      <c r="Z32" s="94"/>
      <c r="AA32" s="90" t="str">
        <f>IF(SUM(O32:Q32)=0,"",IF(SUM(O32:Q32)=1,"",1))</f>
        <v/>
      </c>
    </row>
    <row r="33" spans="1:27" ht="12" customHeight="1" x14ac:dyDescent="0.2">
      <c r="A33" s="157"/>
      <c r="B33" s="157"/>
      <c r="C33" s="35"/>
      <c r="D33" s="231" t="s">
        <v>360</v>
      </c>
      <c r="E33" s="34"/>
      <c r="F33" s="33">
        <f t="shared" ref="F33" si="103">SUM(G33:I33)</f>
        <v>2</v>
      </c>
      <c r="G33" s="33">
        <v>1</v>
      </c>
      <c r="H33" s="33">
        <v>1</v>
      </c>
      <c r="I33" s="33">
        <v>0</v>
      </c>
      <c r="J33" s="33">
        <f t="shared" ref="J33" si="104">SUM(K33:M33)</f>
        <v>0</v>
      </c>
      <c r="K33" s="33">
        <v>0</v>
      </c>
      <c r="L33" s="33">
        <v>0</v>
      </c>
      <c r="M33" s="33">
        <v>0</v>
      </c>
      <c r="N33" s="33">
        <f t="shared" ref="N33" si="105">SUM(O33:Q33)</f>
        <v>2</v>
      </c>
      <c r="O33" s="33">
        <v>0</v>
      </c>
      <c r="P33" s="33">
        <v>1</v>
      </c>
      <c r="Q33" s="33">
        <v>1</v>
      </c>
      <c r="Z33" s="90" t="e">
        <f>IF(N33=#REF!,"",1)</f>
        <v>#REF!</v>
      </c>
      <c r="AA33" s="90"/>
    </row>
    <row r="34" spans="1:27" ht="12" customHeight="1" x14ac:dyDescent="0.2">
      <c r="A34" s="157"/>
      <c r="B34" s="157"/>
      <c r="C34" s="32"/>
      <c r="D34" s="232"/>
      <c r="E34" s="31"/>
      <c r="F34" s="29">
        <f t="shared" ref="F34" si="106">IF(F33=0,0,F33/F33)</f>
        <v>1</v>
      </c>
      <c r="G34" s="29">
        <f t="shared" ref="G34" si="107">IF(G33=0,0,G33/F33)</f>
        <v>0.5</v>
      </c>
      <c r="H34" s="29">
        <f t="shared" ref="H34:I34" si="108">IF(H33=0,0,H33/$F33)</f>
        <v>0.5</v>
      </c>
      <c r="I34" s="29">
        <f t="shared" si="108"/>
        <v>0</v>
      </c>
      <c r="J34" s="29">
        <f t="shared" ref="J34" si="109">IF(J33=0,0,J33/J33)</f>
        <v>0</v>
      </c>
      <c r="K34" s="29">
        <f t="shared" ref="K34:M34" si="110">IF(K33=0,0,K33/$J33)</f>
        <v>0</v>
      </c>
      <c r="L34" s="29">
        <f t="shared" si="110"/>
        <v>0</v>
      </c>
      <c r="M34" s="29">
        <f t="shared" si="110"/>
        <v>0</v>
      </c>
      <c r="N34" s="29">
        <f t="shared" ref="N34" si="111">IF(N33=0,0,N33/N33)</f>
        <v>1</v>
      </c>
      <c r="O34" s="29">
        <f t="shared" ref="O34:Q34" si="112">IF(O33=0,0,O33/$N33)</f>
        <v>0</v>
      </c>
      <c r="P34" s="29">
        <f t="shared" si="112"/>
        <v>0.5</v>
      </c>
      <c r="Q34" s="29">
        <f t="shared" si="112"/>
        <v>0.5</v>
      </c>
      <c r="Z34" s="94"/>
      <c r="AA34" s="90" t="str">
        <f>IF(SUM(O34:Q34)=0,"",IF(SUM(O34:Q34)=1,"",1))</f>
        <v/>
      </c>
    </row>
    <row r="35" spans="1:27" ht="12" customHeight="1" x14ac:dyDescent="0.2">
      <c r="A35" s="157"/>
      <c r="B35" s="157"/>
      <c r="C35" s="35"/>
      <c r="D35" s="231" t="s">
        <v>361</v>
      </c>
      <c r="E35" s="34"/>
      <c r="F35" s="33">
        <f t="shared" ref="F35" si="113">SUM(G35:I35)</f>
        <v>2</v>
      </c>
      <c r="G35" s="33">
        <v>1</v>
      </c>
      <c r="H35" s="33">
        <v>1</v>
      </c>
      <c r="I35" s="33">
        <v>0</v>
      </c>
      <c r="J35" s="33">
        <f t="shared" ref="J35" si="114">SUM(K35:M35)</f>
        <v>2</v>
      </c>
      <c r="K35" s="33">
        <v>2</v>
      </c>
      <c r="L35" s="33">
        <v>0</v>
      </c>
      <c r="M35" s="33">
        <v>0</v>
      </c>
      <c r="N35" s="33">
        <f t="shared" ref="N35" si="115">SUM(O35:Q35)</f>
        <v>1</v>
      </c>
      <c r="O35" s="33">
        <v>1</v>
      </c>
      <c r="P35" s="33">
        <v>0</v>
      </c>
      <c r="Q35" s="33">
        <v>0</v>
      </c>
      <c r="Z35" s="90" t="e">
        <f>IF(N35=#REF!,"",1)</f>
        <v>#REF!</v>
      </c>
      <c r="AA35" s="90"/>
    </row>
    <row r="36" spans="1:27" ht="12" customHeight="1" x14ac:dyDescent="0.2">
      <c r="A36" s="157"/>
      <c r="B36" s="157"/>
      <c r="C36" s="32"/>
      <c r="D36" s="232"/>
      <c r="E36" s="31"/>
      <c r="F36" s="29">
        <f t="shared" ref="F36" si="116">IF(F35=0,0,F35/F35)</f>
        <v>1</v>
      </c>
      <c r="G36" s="29">
        <f t="shared" ref="G36" si="117">IF(G35=0,0,G35/F35)</f>
        <v>0.5</v>
      </c>
      <c r="H36" s="29">
        <f t="shared" ref="H36:I36" si="118">IF(H35=0,0,H35/$F35)</f>
        <v>0.5</v>
      </c>
      <c r="I36" s="29">
        <f t="shared" si="118"/>
        <v>0</v>
      </c>
      <c r="J36" s="29">
        <f t="shared" ref="J36" si="119">IF(J35=0,0,J35/J35)</f>
        <v>1</v>
      </c>
      <c r="K36" s="29">
        <f t="shared" ref="K36:M36" si="120">IF(K35=0,0,K35/$J35)</f>
        <v>1</v>
      </c>
      <c r="L36" s="29">
        <f t="shared" si="120"/>
        <v>0</v>
      </c>
      <c r="M36" s="29">
        <f t="shared" si="120"/>
        <v>0</v>
      </c>
      <c r="N36" s="29">
        <f t="shared" ref="N36" si="121">IF(N35=0,0,N35/N35)</f>
        <v>1</v>
      </c>
      <c r="O36" s="29">
        <f t="shared" ref="O36:Q36" si="122">IF(O35=0,0,O35/$N35)</f>
        <v>1</v>
      </c>
      <c r="P36" s="29">
        <f t="shared" si="122"/>
        <v>0</v>
      </c>
      <c r="Q36" s="29">
        <f t="shared" si="122"/>
        <v>0</v>
      </c>
      <c r="Z36" s="94"/>
      <c r="AA36" s="90" t="str">
        <f>IF(SUM(O36:Q36)=0,"",IF(SUM(O36:Q36)=1,"",1))</f>
        <v/>
      </c>
    </row>
    <row r="37" spans="1:27" ht="12" customHeight="1" x14ac:dyDescent="0.2">
      <c r="A37" s="157"/>
      <c r="B37" s="157"/>
      <c r="C37" s="35"/>
      <c r="D37" s="231" t="s">
        <v>362</v>
      </c>
      <c r="E37" s="34"/>
      <c r="F37" s="33">
        <f t="shared" ref="F37" si="123">SUM(G37:I37)</f>
        <v>0</v>
      </c>
      <c r="G37" s="33">
        <v>0</v>
      </c>
      <c r="H37" s="33">
        <v>0</v>
      </c>
      <c r="I37" s="33">
        <v>0</v>
      </c>
      <c r="J37" s="33">
        <f t="shared" ref="J37" si="124">SUM(K37:M37)</f>
        <v>0</v>
      </c>
      <c r="K37" s="33">
        <v>0</v>
      </c>
      <c r="L37" s="33">
        <v>0</v>
      </c>
      <c r="M37" s="33">
        <v>0</v>
      </c>
      <c r="N37" s="33">
        <f t="shared" ref="N37" si="125">SUM(O37:Q37)</f>
        <v>0</v>
      </c>
      <c r="O37" s="33">
        <v>0</v>
      </c>
      <c r="P37" s="33">
        <v>0</v>
      </c>
      <c r="Q37" s="33">
        <v>0</v>
      </c>
      <c r="Z37" s="90" t="e">
        <f>IF(N37=#REF!,"",1)</f>
        <v>#REF!</v>
      </c>
      <c r="AA37" s="90"/>
    </row>
    <row r="38" spans="1:27" ht="12" customHeight="1" x14ac:dyDescent="0.2">
      <c r="A38" s="157"/>
      <c r="B38" s="157"/>
      <c r="C38" s="32"/>
      <c r="D38" s="232"/>
      <c r="E38" s="31"/>
      <c r="F38" s="29">
        <f t="shared" ref="F38" si="126">IF(F37=0,0,F37/F37)</f>
        <v>0</v>
      </c>
      <c r="G38" s="29">
        <f t="shared" ref="G38" si="127">IF(G37=0,0,G37/F37)</f>
        <v>0</v>
      </c>
      <c r="H38" s="29">
        <f t="shared" ref="H38:I38" si="128">IF(H37=0,0,H37/$F37)</f>
        <v>0</v>
      </c>
      <c r="I38" s="29">
        <f t="shared" si="128"/>
        <v>0</v>
      </c>
      <c r="J38" s="29">
        <f t="shared" ref="J38" si="129">IF(J37=0,0,J37/J37)</f>
        <v>0</v>
      </c>
      <c r="K38" s="29">
        <f t="shared" ref="K38:M38" si="130">IF(K37=0,0,K37/$J37)</f>
        <v>0</v>
      </c>
      <c r="L38" s="29">
        <f t="shared" si="130"/>
        <v>0</v>
      </c>
      <c r="M38" s="29">
        <f t="shared" si="130"/>
        <v>0</v>
      </c>
      <c r="N38" s="29">
        <f t="shared" ref="N38" si="131">IF(N37=0,0,N37/N37)</f>
        <v>0</v>
      </c>
      <c r="O38" s="29">
        <f t="shared" ref="O38:Q38" si="132">IF(O37=0,0,O37/$N37)</f>
        <v>0</v>
      </c>
      <c r="P38" s="29">
        <f t="shared" si="132"/>
        <v>0</v>
      </c>
      <c r="Q38" s="29">
        <f t="shared" si="132"/>
        <v>0</v>
      </c>
      <c r="Z38" s="94"/>
      <c r="AA38" s="90" t="str">
        <f>IF(SUM(O38:Q38)=0,"",IF(SUM(O38:Q38)=1,"",1))</f>
        <v/>
      </c>
    </row>
    <row r="39" spans="1:27" ht="12" customHeight="1" x14ac:dyDescent="0.2">
      <c r="A39" s="157"/>
      <c r="B39" s="157"/>
      <c r="C39" s="35"/>
      <c r="D39" s="231" t="s">
        <v>363</v>
      </c>
      <c r="E39" s="34"/>
      <c r="F39" s="33">
        <f t="shared" ref="F39" si="133">SUM(G39:I39)</f>
        <v>2</v>
      </c>
      <c r="G39" s="33">
        <v>0</v>
      </c>
      <c r="H39" s="33">
        <v>2</v>
      </c>
      <c r="I39" s="33">
        <v>0</v>
      </c>
      <c r="J39" s="33">
        <f t="shared" ref="J39" si="134">SUM(K39:M39)</f>
        <v>0</v>
      </c>
      <c r="K39" s="33">
        <v>0</v>
      </c>
      <c r="L39" s="33">
        <v>0</v>
      </c>
      <c r="M39" s="33">
        <v>0</v>
      </c>
      <c r="N39" s="33">
        <f t="shared" ref="N39" si="135">SUM(O39:Q39)</f>
        <v>0</v>
      </c>
      <c r="O39" s="33">
        <v>0</v>
      </c>
      <c r="P39" s="33">
        <v>0</v>
      </c>
      <c r="Q39" s="33">
        <v>0</v>
      </c>
      <c r="Z39" s="90" t="e">
        <f>IF(N39=#REF!,"",1)</f>
        <v>#REF!</v>
      </c>
      <c r="AA39" s="90"/>
    </row>
    <row r="40" spans="1:27" ht="12" customHeight="1" x14ac:dyDescent="0.2">
      <c r="A40" s="157"/>
      <c r="B40" s="157"/>
      <c r="C40" s="32"/>
      <c r="D40" s="232"/>
      <c r="E40" s="31"/>
      <c r="F40" s="29">
        <f t="shared" ref="F40" si="136">IF(F39=0,0,F39/F39)</f>
        <v>1</v>
      </c>
      <c r="G40" s="29">
        <f t="shared" ref="G40" si="137">IF(G39=0,0,G39/F39)</f>
        <v>0</v>
      </c>
      <c r="H40" s="29">
        <f t="shared" ref="H40:I40" si="138">IF(H39=0,0,H39/$F39)</f>
        <v>1</v>
      </c>
      <c r="I40" s="29">
        <f t="shared" si="138"/>
        <v>0</v>
      </c>
      <c r="J40" s="29">
        <f t="shared" ref="J40" si="139">IF(J39=0,0,J39/J39)</f>
        <v>0</v>
      </c>
      <c r="K40" s="29">
        <f t="shared" ref="K40:M40" si="140">IF(K39=0,0,K39/$J39)</f>
        <v>0</v>
      </c>
      <c r="L40" s="29">
        <f t="shared" si="140"/>
        <v>0</v>
      </c>
      <c r="M40" s="29">
        <f t="shared" si="140"/>
        <v>0</v>
      </c>
      <c r="N40" s="29">
        <f t="shared" ref="N40" si="141">IF(N39=0,0,N39/N39)</f>
        <v>0</v>
      </c>
      <c r="O40" s="29">
        <f t="shared" ref="O40:Q40" si="142">IF(O39=0,0,O39/$N39)</f>
        <v>0</v>
      </c>
      <c r="P40" s="29">
        <f t="shared" si="142"/>
        <v>0</v>
      </c>
      <c r="Q40" s="29">
        <f t="shared" si="142"/>
        <v>0</v>
      </c>
      <c r="Z40" s="94"/>
      <c r="AA40" s="90" t="str">
        <f>IF(SUM(O40:Q40)=0,"",IF(SUM(O40:Q40)=1,"",1))</f>
        <v/>
      </c>
    </row>
    <row r="41" spans="1:27" ht="12" customHeight="1" x14ac:dyDescent="0.2">
      <c r="A41" s="157"/>
      <c r="B41" s="157"/>
      <c r="C41" s="35"/>
      <c r="D41" s="231" t="s">
        <v>364</v>
      </c>
      <c r="E41" s="34"/>
      <c r="F41" s="33">
        <f t="shared" ref="F41" si="143">SUM(G41:I41)</f>
        <v>1</v>
      </c>
      <c r="G41" s="33">
        <v>1</v>
      </c>
      <c r="H41" s="33">
        <v>0</v>
      </c>
      <c r="I41" s="33">
        <v>0</v>
      </c>
      <c r="J41" s="33">
        <f t="shared" ref="J41" si="144">SUM(K41:M41)</f>
        <v>0</v>
      </c>
      <c r="K41" s="33">
        <v>0</v>
      </c>
      <c r="L41" s="33">
        <v>0</v>
      </c>
      <c r="M41" s="33">
        <v>0</v>
      </c>
      <c r="N41" s="33">
        <f t="shared" ref="N41" si="145">SUM(O41:Q41)</f>
        <v>0</v>
      </c>
      <c r="O41" s="33">
        <v>0</v>
      </c>
      <c r="P41" s="33">
        <v>0</v>
      </c>
      <c r="Q41" s="33">
        <v>0</v>
      </c>
      <c r="Z41" s="90" t="e">
        <f>IF(N41=#REF!,"",1)</f>
        <v>#REF!</v>
      </c>
      <c r="AA41" s="90"/>
    </row>
    <row r="42" spans="1:27" ht="12" customHeight="1" x14ac:dyDescent="0.2">
      <c r="A42" s="157"/>
      <c r="B42" s="157"/>
      <c r="C42" s="32"/>
      <c r="D42" s="232"/>
      <c r="E42" s="31"/>
      <c r="F42" s="29">
        <f t="shared" ref="F42" si="146">IF(F41=0,0,F41/F41)</f>
        <v>1</v>
      </c>
      <c r="G42" s="29">
        <f t="shared" ref="G42" si="147">IF(G41=0,0,G41/F41)</f>
        <v>1</v>
      </c>
      <c r="H42" s="29">
        <f t="shared" ref="H42:I42" si="148">IF(H41=0,0,H41/$F41)</f>
        <v>0</v>
      </c>
      <c r="I42" s="29">
        <f t="shared" si="148"/>
        <v>0</v>
      </c>
      <c r="J42" s="29">
        <f t="shared" ref="J42" si="149">IF(J41=0,0,J41/J41)</f>
        <v>0</v>
      </c>
      <c r="K42" s="29">
        <f t="shared" ref="K42:M42" si="150">IF(K41=0,0,K41/$J41)</f>
        <v>0</v>
      </c>
      <c r="L42" s="29">
        <f t="shared" si="150"/>
        <v>0</v>
      </c>
      <c r="M42" s="29">
        <f t="shared" si="150"/>
        <v>0</v>
      </c>
      <c r="N42" s="29">
        <f t="shared" ref="N42" si="151">IF(N41=0,0,N41/N41)</f>
        <v>0</v>
      </c>
      <c r="O42" s="29">
        <f t="shared" ref="O42:Q42" si="152">IF(O41=0,0,O41/$N41)</f>
        <v>0</v>
      </c>
      <c r="P42" s="29">
        <f t="shared" si="152"/>
        <v>0</v>
      </c>
      <c r="Q42" s="29">
        <f t="shared" si="152"/>
        <v>0</v>
      </c>
      <c r="Z42" s="94"/>
      <c r="AA42" s="90" t="str">
        <f>IF(SUM(O42:Q42)=0,"",IF(SUM(O42:Q42)=1,"",1))</f>
        <v/>
      </c>
    </row>
    <row r="43" spans="1:27" ht="12" customHeight="1" x14ac:dyDescent="0.2">
      <c r="A43" s="157"/>
      <c r="B43" s="157"/>
      <c r="C43" s="35"/>
      <c r="D43" s="231" t="s">
        <v>365</v>
      </c>
      <c r="E43" s="34"/>
      <c r="F43" s="33">
        <f t="shared" ref="F43" si="153">SUM(G43:I43)</f>
        <v>0</v>
      </c>
      <c r="G43" s="33">
        <v>0</v>
      </c>
      <c r="H43" s="33">
        <v>0</v>
      </c>
      <c r="I43" s="33">
        <v>0</v>
      </c>
      <c r="J43" s="33">
        <f t="shared" ref="J43" si="154">SUM(K43:M43)</f>
        <v>0</v>
      </c>
      <c r="K43" s="33">
        <v>0</v>
      </c>
      <c r="L43" s="33">
        <v>0</v>
      </c>
      <c r="M43" s="33">
        <v>0</v>
      </c>
      <c r="N43" s="33">
        <f t="shared" ref="N43" si="155">SUM(O43:Q43)</f>
        <v>0</v>
      </c>
      <c r="O43" s="33">
        <v>0</v>
      </c>
      <c r="P43" s="33">
        <v>0</v>
      </c>
      <c r="Q43" s="33">
        <v>0</v>
      </c>
      <c r="Z43" s="90" t="e">
        <f>IF(N43=#REF!,"",1)</f>
        <v>#REF!</v>
      </c>
      <c r="AA43" s="90"/>
    </row>
    <row r="44" spans="1:27" ht="12" customHeight="1" x14ac:dyDescent="0.2">
      <c r="A44" s="157"/>
      <c r="B44" s="157"/>
      <c r="C44" s="32"/>
      <c r="D44" s="232"/>
      <c r="E44" s="31"/>
      <c r="F44" s="29">
        <f t="shared" ref="F44" si="156">IF(F43=0,0,F43/F43)</f>
        <v>0</v>
      </c>
      <c r="G44" s="29">
        <f t="shared" ref="G44" si="157">IF(G43=0,0,G43/F43)</f>
        <v>0</v>
      </c>
      <c r="H44" s="29">
        <f t="shared" ref="H44:I44" si="158">IF(H43=0,0,H43/$F43)</f>
        <v>0</v>
      </c>
      <c r="I44" s="29">
        <f t="shared" si="158"/>
        <v>0</v>
      </c>
      <c r="J44" s="29">
        <f t="shared" ref="J44" si="159">IF(J43=0,0,J43/J43)</f>
        <v>0</v>
      </c>
      <c r="K44" s="29">
        <f t="shared" ref="K44:M44" si="160">IF(K43=0,0,K43/$J43)</f>
        <v>0</v>
      </c>
      <c r="L44" s="29">
        <f t="shared" si="160"/>
        <v>0</v>
      </c>
      <c r="M44" s="29">
        <f t="shared" si="160"/>
        <v>0</v>
      </c>
      <c r="N44" s="29">
        <f t="shared" ref="N44" si="161">IF(N43=0,0,N43/N43)</f>
        <v>0</v>
      </c>
      <c r="O44" s="29">
        <f t="shared" ref="O44:Q44" si="162">IF(O43=0,0,O43/$N43)</f>
        <v>0</v>
      </c>
      <c r="P44" s="29">
        <f t="shared" si="162"/>
        <v>0</v>
      </c>
      <c r="Q44" s="29">
        <f t="shared" si="162"/>
        <v>0</v>
      </c>
      <c r="Z44" s="94"/>
      <c r="AA44" s="90" t="str">
        <f>IF(SUM(O44:Q44)=0,"",IF(SUM(O44:Q44)=1,"",1))</f>
        <v/>
      </c>
    </row>
    <row r="45" spans="1:27" ht="12" customHeight="1" x14ac:dyDescent="0.2">
      <c r="A45" s="157"/>
      <c r="B45" s="157"/>
      <c r="C45" s="35"/>
      <c r="D45" s="231" t="s">
        <v>366</v>
      </c>
      <c r="E45" s="34"/>
      <c r="F45" s="33">
        <f t="shared" ref="F45" si="163">SUM(G45:I45)</f>
        <v>3</v>
      </c>
      <c r="G45" s="33">
        <v>0</v>
      </c>
      <c r="H45" s="33">
        <v>3</v>
      </c>
      <c r="I45" s="33">
        <v>0</v>
      </c>
      <c r="J45" s="33">
        <f t="shared" ref="J45" si="164">SUM(K45:M45)</f>
        <v>0</v>
      </c>
      <c r="K45" s="33">
        <v>0</v>
      </c>
      <c r="L45" s="33">
        <v>0</v>
      </c>
      <c r="M45" s="33">
        <v>0</v>
      </c>
      <c r="N45" s="33">
        <f t="shared" ref="N45" si="165">SUM(O45:Q45)</f>
        <v>1</v>
      </c>
      <c r="O45" s="33">
        <v>0</v>
      </c>
      <c r="P45" s="33">
        <v>1</v>
      </c>
      <c r="Q45" s="33">
        <v>0</v>
      </c>
      <c r="Z45" s="90" t="e">
        <f>IF(N45=#REF!,"",1)</f>
        <v>#REF!</v>
      </c>
      <c r="AA45" s="90"/>
    </row>
    <row r="46" spans="1:27" ht="12" customHeight="1" x14ac:dyDescent="0.2">
      <c r="A46" s="157"/>
      <c r="B46" s="157"/>
      <c r="C46" s="32"/>
      <c r="D46" s="232"/>
      <c r="E46" s="31"/>
      <c r="F46" s="29">
        <f t="shared" ref="F46" si="166">IF(F45=0,0,F45/F45)</f>
        <v>1</v>
      </c>
      <c r="G46" s="29">
        <f t="shared" ref="G46" si="167">IF(G45=0,0,G45/F45)</f>
        <v>0</v>
      </c>
      <c r="H46" s="29">
        <f t="shared" ref="H46:I46" si="168">IF(H45=0,0,H45/$F45)</f>
        <v>1</v>
      </c>
      <c r="I46" s="29">
        <f t="shared" si="168"/>
        <v>0</v>
      </c>
      <c r="J46" s="29">
        <f t="shared" ref="J46" si="169">IF(J45=0,0,J45/J45)</f>
        <v>0</v>
      </c>
      <c r="K46" s="29">
        <f t="shared" ref="K46:M46" si="170">IF(K45=0,0,K45/$J45)</f>
        <v>0</v>
      </c>
      <c r="L46" s="29">
        <f t="shared" si="170"/>
        <v>0</v>
      </c>
      <c r="M46" s="29">
        <f t="shared" si="170"/>
        <v>0</v>
      </c>
      <c r="N46" s="29">
        <f t="shared" ref="N46" si="171">IF(N45=0,0,N45/N45)</f>
        <v>1</v>
      </c>
      <c r="O46" s="29">
        <f t="shared" ref="O46:Q46" si="172">IF(O45=0,0,O45/$N45)</f>
        <v>0</v>
      </c>
      <c r="P46" s="29">
        <f t="shared" si="172"/>
        <v>1</v>
      </c>
      <c r="Q46" s="29">
        <f t="shared" si="172"/>
        <v>0</v>
      </c>
      <c r="Z46" s="94"/>
      <c r="AA46" s="90" t="str">
        <f>IF(SUM(O46:Q46)=0,"",IF(SUM(O46:Q46)=1,"",1))</f>
        <v/>
      </c>
    </row>
    <row r="47" spans="1:27" ht="11.25" customHeight="1" x14ac:dyDescent="0.2">
      <c r="A47" s="157"/>
      <c r="B47" s="157"/>
      <c r="C47" s="35"/>
      <c r="D47" s="231" t="s">
        <v>367</v>
      </c>
      <c r="E47" s="34"/>
      <c r="F47" s="33">
        <f t="shared" ref="F47" si="173">SUM(G47:I47)</f>
        <v>1</v>
      </c>
      <c r="G47" s="33">
        <v>0</v>
      </c>
      <c r="H47" s="33">
        <v>1</v>
      </c>
      <c r="I47" s="33">
        <v>0</v>
      </c>
      <c r="J47" s="33">
        <f t="shared" ref="J47" si="174">SUM(K47:M47)</f>
        <v>0</v>
      </c>
      <c r="K47" s="33">
        <v>0</v>
      </c>
      <c r="L47" s="33">
        <v>0</v>
      </c>
      <c r="M47" s="33">
        <v>0</v>
      </c>
      <c r="N47" s="33">
        <f t="shared" ref="N47" si="175">SUM(O47:Q47)</f>
        <v>0</v>
      </c>
      <c r="O47" s="33">
        <v>0</v>
      </c>
      <c r="P47" s="33">
        <v>0</v>
      </c>
      <c r="Q47" s="33">
        <v>0</v>
      </c>
      <c r="Z47" s="90" t="e">
        <f>IF(N47=#REF!,"",1)</f>
        <v>#REF!</v>
      </c>
      <c r="AA47" s="90"/>
    </row>
    <row r="48" spans="1:27" ht="12" customHeight="1" x14ac:dyDescent="0.2">
      <c r="A48" s="157"/>
      <c r="B48" s="157"/>
      <c r="C48" s="32"/>
      <c r="D48" s="232"/>
      <c r="E48" s="31"/>
      <c r="F48" s="29">
        <f t="shared" ref="F48" si="176">IF(F47=0,0,F47/F47)</f>
        <v>1</v>
      </c>
      <c r="G48" s="29">
        <f t="shared" ref="G48" si="177">IF(G47=0,0,G47/F47)</f>
        <v>0</v>
      </c>
      <c r="H48" s="29">
        <f t="shared" ref="H48:I48" si="178">IF(H47=0,0,H47/$F47)</f>
        <v>1</v>
      </c>
      <c r="I48" s="29">
        <f t="shared" si="178"/>
        <v>0</v>
      </c>
      <c r="J48" s="29">
        <f t="shared" ref="J48" si="179">IF(J47=0,0,J47/J47)</f>
        <v>0</v>
      </c>
      <c r="K48" s="29">
        <f t="shared" ref="K48:M48" si="180">IF(K47=0,0,K47/$J47)</f>
        <v>0</v>
      </c>
      <c r="L48" s="29">
        <f t="shared" si="180"/>
        <v>0</v>
      </c>
      <c r="M48" s="29">
        <f t="shared" si="180"/>
        <v>0</v>
      </c>
      <c r="N48" s="29">
        <f t="shared" ref="N48" si="181">IF(N47=0,0,N47/N47)</f>
        <v>0</v>
      </c>
      <c r="O48" s="29">
        <f t="shared" ref="O48:Q48" si="182">IF(O47=0,0,O47/$N47)</f>
        <v>0</v>
      </c>
      <c r="P48" s="29">
        <f t="shared" si="182"/>
        <v>0</v>
      </c>
      <c r="Q48" s="29">
        <f t="shared" si="182"/>
        <v>0</v>
      </c>
      <c r="Z48" s="94"/>
      <c r="AA48" s="90" t="str">
        <f>IF(SUM(O48:Q48)=0,"",IF(SUM(O48:Q48)=1,"",1))</f>
        <v/>
      </c>
    </row>
    <row r="49" spans="1:27" ht="12" customHeight="1" x14ac:dyDescent="0.2">
      <c r="A49" s="157"/>
      <c r="B49" s="157"/>
      <c r="C49" s="35"/>
      <c r="D49" s="231" t="s">
        <v>368</v>
      </c>
      <c r="E49" s="34"/>
      <c r="F49" s="33">
        <f t="shared" ref="F49" si="183">SUM(G49:I49)</f>
        <v>3</v>
      </c>
      <c r="G49" s="33">
        <v>0</v>
      </c>
      <c r="H49" s="33">
        <v>3</v>
      </c>
      <c r="I49" s="33">
        <v>0</v>
      </c>
      <c r="J49" s="33">
        <f t="shared" ref="J49" si="184">SUM(K49:M49)</f>
        <v>0</v>
      </c>
      <c r="K49" s="33">
        <v>0</v>
      </c>
      <c r="L49" s="33">
        <v>0</v>
      </c>
      <c r="M49" s="33">
        <v>0</v>
      </c>
      <c r="N49" s="33">
        <f t="shared" ref="N49" si="185">SUM(O49:Q49)</f>
        <v>2</v>
      </c>
      <c r="O49" s="33">
        <v>0</v>
      </c>
      <c r="P49" s="33">
        <v>2</v>
      </c>
      <c r="Q49" s="33">
        <v>0</v>
      </c>
      <c r="Z49" s="90" t="e">
        <f>IF(N49=#REF!,"",1)</f>
        <v>#REF!</v>
      </c>
      <c r="AA49" s="90"/>
    </row>
    <row r="50" spans="1:27" ht="12" customHeight="1" x14ac:dyDescent="0.2">
      <c r="A50" s="157"/>
      <c r="B50" s="157"/>
      <c r="C50" s="32"/>
      <c r="D50" s="232"/>
      <c r="E50" s="31"/>
      <c r="F50" s="29">
        <f t="shared" ref="F50" si="186">IF(F49=0,0,F49/F49)</f>
        <v>1</v>
      </c>
      <c r="G50" s="29">
        <f t="shared" ref="G50" si="187">IF(G49=0,0,G49/F49)</f>
        <v>0</v>
      </c>
      <c r="H50" s="29">
        <f t="shared" ref="H50:I50" si="188">IF(H49=0,0,H49/$F49)</f>
        <v>1</v>
      </c>
      <c r="I50" s="29">
        <f t="shared" si="188"/>
        <v>0</v>
      </c>
      <c r="J50" s="29">
        <f t="shared" ref="J50" si="189">IF(J49=0,0,J49/J49)</f>
        <v>0</v>
      </c>
      <c r="K50" s="29">
        <f t="shared" ref="K50:M50" si="190">IF(K49=0,0,K49/$J49)</f>
        <v>0</v>
      </c>
      <c r="L50" s="29">
        <f t="shared" si="190"/>
        <v>0</v>
      </c>
      <c r="M50" s="29">
        <f t="shared" si="190"/>
        <v>0</v>
      </c>
      <c r="N50" s="29">
        <f t="shared" ref="N50" si="191">IF(N49=0,0,N49/N49)</f>
        <v>1</v>
      </c>
      <c r="O50" s="29">
        <f t="shared" ref="O50:Q50" si="192">IF(O49=0,0,O49/$N49)</f>
        <v>0</v>
      </c>
      <c r="P50" s="29">
        <f t="shared" si="192"/>
        <v>1</v>
      </c>
      <c r="Q50" s="29">
        <f t="shared" si="192"/>
        <v>0</v>
      </c>
      <c r="Z50" s="94"/>
      <c r="AA50" s="90" t="str">
        <f>IF(SUM(O50:Q50)=0,"",IF(SUM(O50:Q50)=1,"",1))</f>
        <v/>
      </c>
    </row>
    <row r="51" spans="1:27" ht="12" customHeight="1" x14ac:dyDescent="0.2">
      <c r="A51" s="157"/>
      <c r="B51" s="157"/>
      <c r="C51" s="35"/>
      <c r="D51" s="231" t="s">
        <v>369</v>
      </c>
      <c r="E51" s="34"/>
      <c r="F51" s="33">
        <f t="shared" ref="F51" si="193">SUM(G51:I51)</f>
        <v>2</v>
      </c>
      <c r="G51" s="33">
        <v>1</v>
      </c>
      <c r="H51" s="33">
        <v>1</v>
      </c>
      <c r="I51" s="33">
        <v>0</v>
      </c>
      <c r="J51" s="33">
        <f t="shared" ref="J51" si="194">SUM(K51:M51)</f>
        <v>0</v>
      </c>
      <c r="K51" s="33">
        <v>0</v>
      </c>
      <c r="L51" s="33">
        <v>0</v>
      </c>
      <c r="M51" s="33">
        <v>0</v>
      </c>
      <c r="N51" s="33">
        <f t="shared" ref="N51" si="195">SUM(O51:Q51)</f>
        <v>0</v>
      </c>
      <c r="O51" s="33">
        <v>0</v>
      </c>
      <c r="P51" s="33">
        <v>0</v>
      </c>
      <c r="Q51" s="33">
        <v>0</v>
      </c>
      <c r="Z51" s="90" t="e">
        <f>IF(N51=#REF!,"",1)</f>
        <v>#REF!</v>
      </c>
      <c r="AA51" s="90"/>
    </row>
    <row r="52" spans="1:27" ht="12" customHeight="1" x14ac:dyDescent="0.2">
      <c r="A52" s="157"/>
      <c r="B52" s="157"/>
      <c r="C52" s="32"/>
      <c r="D52" s="232"/>
      <c r="E52" s="31"/>
      <c r="F52" s="29">
        <f t="shared" ref="F52" si="196">IF(F51=0,0,F51/F51)</f>
        <v>1</v>
      </c>
      <c r="G52" s="29">
        <f t="shared" ref="G52" si="197">IF(G51=0,0,G51/F51)</f>
        <v>0.5</v>
      </c>
      <c r="H52" s="29">
        <f t="shared" ref="H52:I52" si="198">IF(H51=0,0,H51/$F51)</f>
        <v>0.5</v>
      </c>
      <c r="I52" s="29">
        <f t="shared" si="198"/>
        <v>0</v>
      </c>
      <c r="J52" s="29">
        <f t="shared" ref="J52" si="199">IF(J51=0,0,J51/J51)</f>
        <v>0</v>
      </c>
      <c r="K52" s="29">
        <f t="shared" ref="K52:M52" si="200">IF(K51=0,0,K51/$J51)</f>
        <v>0</v>
      </c>
      <c r="L52" s="29">
        <f t="shared" si="200"/>
        <v>0</v>
      </c>
      <c r="M52" s="29">
        <f t="shared" si="200"/>
        <v>0</v>
      </c>
      <c r="N52" s="29">
        <f t="shared" ref="N52" si="201">IF(N51=0,0,N51/N51)</f>
        <v>0</v>
      </c>
      <c r="O52" s="29">
        <f t="shared" ref="O52:Q52" si="202">IF(O51=0,0,O51/$N51)</f>
        <v>0</v>
      </c>
      <c r="P52" s="29">
        <f t="shared" si="202"/>
        <v>0</v>
      </c>
      <c r="Q52" s="29">
        <f t="shared" si="202"/>
        <v>0</v>
      </c>
      <c r="Z52" s="94"/>
      <c r="AA52" s="90" t="str">
        <f>IF(SUM(O52:Q52)=0,"",IF(SUM(O52:Q52)=1,"",1))</f>
        <v/>
      </c>
    </row>
    <row r="53" spans="1:27" ht="12" customHeight="1" x14ac:dyDescent="0.2">
      <c r="A53" s="157"/>
      <c r="B53" s="157"/>
      <c r="C53" s="35"/>
      <c r="D53" s="231" t="s">
        <v>370</v>
      </c>
      <c r="E53" s="34"/>
      <c r="F53" s="33">
        <f t="shared" ref="F53" si="203">SUM(G53:I53)</f>
        <v>1</v>
      </c>
      <c r="G53" s="33">
        <v>0</v>
      </c>
      <c r="H53" s="33">
        <v>0</v>
      </c>
      <c r="I53" s="33">
        <v>1</v>
      </c>
      <c r="J53" s="33">
        <f t="shared" ref="J53" si="204">SUM(K53:M53)</f>
        <v>1</v>
      </c>
      <c r="K53" s="33">
        <v>0</v>
      </c>
      <c r="L53" s="33">
        <v>0</v>
      </c>
      <c r="M53" s="33">
        <v>1</v>
      </c>
      <c r="N53" s="33">
        <f t="shared" ref="N53" si="205">SUM(O53:Q53)</f>
        <v>0</v>
      </c>
      <c r="O53" s="33">
        <v>0</v>
      </c>
      <c r="P53" s="33">
        <v>0</v>
      </c>
      <c r="Q53" s="33">
        <v>0</v>
      </c>
      <c r="Z53" s="90" t="e">
        <f>IF(N53=#REF!,"",1)</f>
        <v>#REF!</v>
      </c>
      <c r="AA53" s="90"/>
    </row>
    <row r="54" spans="1:27" ht="12" customHeight="1" x14ac:dyDescent="0.2">
      <c r="A54" s="157"/>
      <c r="B54" s="157"/>
      <c r="C54" s="32"/>
      <c r="D54" s="232"/>
      <c r="E54" s="31"/>
      <c r="F54" s="29">
        <f t="shared" ref="F54" si="206">IF(F53=0,0,F53/F53)</f>
        <v>1</v>
      </c>
      <c r="G54" s="29">
        <f t="shared" ref="G54" si="207">IF(G53=0,0,G53/F53)</f>
        <v>0</v>
      </c>
      <c r="H54" s="29">
        <f t="shared" ref="H54:I54" si="208">IF(H53=0,0,H53/$F53)</f>
        <v>0</v>
      </c>
      <c r="I54" s="29">
        <f t="shared" si="208"/>
        <v>1</v>
      </c>
      <c r="J54" s="29">
        <f t="shared" ref="J54" si="209">IF(J53=0,0,J53/J53)</f>
        <v>1</v>
      </c>
      <c r="K54" s="29">
        <f t="shared" ref="K54:M54" si="210">IF(K53=0,0,K53/$J53)</f>
        <v>0</v>
      </c>
      <c r="L54" s="29">
        <f t="shared" si="210"/>
        <v>0</v>
      </c>
      <c r="M54" s="29">
        <f t="shared" si="210"/>
        <v>1</v>
      </c>
      <c r="N54" s="29">
        <f t="shared" ref="N54" si="211">IF(N53=0,0,N53/N53)</f>
        <v>0</v>
      </c>
      <c r="O54" s="29">
        <f t="shared" ref="O54:Q54" si="212">IF(O53=0,0,O53/$N53)</f>
        <v>0</v>
      </c>
      <c r="P54" s="29">
        <f t="shared" si="212"/>
        <v>0</v>
      </c>
      <c r="Q54" s="29">
        <f t="shared" si="212"/>
        <v>0</v>
      </c>
      <c r="Z54" s="94"/>
      <c r="AA54" s="90" t="str">
        <f>IF(SUM(O54:Q54)=0,"",IF(SUM(O54:Q54)=1,"",1))</f>
        <v/>
      </c>
    </row>
    <row r="55" spans="1:27" ht="12" customHeight="1" x14ac:dyDescent="0.2">
      <c r="A55" s="157"/>
      <c r="B55" s="157"/>
      <c r="C55" s="35"/>
      <c r="D55" s="231" t="s">
        <v>371</v>
      </c>
      <c r="E55" s="34"/>
      <c r="F55" s="33">
        <f t="shared" ref="F55" si="213">SUM(G55:I55)</f>
        <v>8</v>
      </c>
      <c r="G55" s="33">
        <v>2</v>
      </c>
      <c r="H55" s="33">
        <v>6</v>
      </c>
      <c r="I55" s="33">
        <v>0</v>
      </c>
      <c r="J55" s="33">
        <f t="shared" ref="J55" si="214">SUM(K55:M55)</f>
        <v>1</v>
      </c>
      <c r="K55" s="33">
        <v>0</v>
      </c>
      <c r="L55" s="33">
        <v>1</v>
      </c>
      <c r="M55" s="33">
        <v>0</v>
      </c>
      <c r="N55" s="33">
        <f t="shared" ref="N55" si="215">SUM(O55:Q55)</f>
        <v>0</v>
      </c>
      <c r="O55" s="33">
        <v>0</v>
      </c>
      <c r="P55" s="33">
        <v>0</v>
      </c>
      <c r="Q55" s="33">
        <v>0</v>
      </c>
      <c r="Z55" s="90" t="e">
        <f>IF(N55=#REF!,"",1)</f>
        <v>#REF!</v>
      </c>
      <c r="AA55" s="90"/>
    </row>
    <row r="56" spans="1:27" ht="12" customHeight="1" x14ac:dyDescent="0.2">
      <c r="A56" s="157"/>
      <c r="B56" s="157"/>
      <c r="C56" s="32"/>
      <c r="D56" s="232"/>
      <c r="E56" s="31"/>
      <c r="F56" s="29">
        <f t="shared" ref="F56" si="216">IF(F55=0,0,F55/F55)</f>
        <v>1</v>
      </c>
      <c r="G56" s="29">
        <f t="shared" ref="G56" si="217">IF(G55=0,0,G55/F55)</f>
        <v>0.25</v>
      </c>
      <c r="H56" s="29">
        <f t="shared" ref="H56:I56" si="218">IF(H55=0,0,H55/$F55)</f>
        <v>0.75</v>
      </c>
      <c r="I56" s="29">
        <f t="shared" si="218"/>
        <v>0</v>
      </c>
      <c r="J56" s="29">
        <f t="shared" ref="J56" si="219">IF(J55=0,0,J55/J55)</f>
        <v>1</v>
      </c>
      <c r="K56" s="29">
        <f t="shared" ref="K56:M56" si="220">IF(K55=0,0,K55/$J55)</f>
        <v>0</v>
      </c>
      <c r="L56" s="29">
        <f t="shared" si="220"/>
        <v>1</v>
      </c>
      <c r="M56" s="29">
        <f t="shared" si="220"/>
        <v>0</v>
      </c>
      <c r="N56" s="29">
        <f t="shared" ref="N56" si="221">IF(N55=0,0,N55/N55)</f>
        <v>0</v>
      </c>
      <c r="O56" s="29">
        <f t="shared" ref="O56:Q56" si="222">IF(O55=0,0,O55/$N55)</f>
        <v>0</v>
      </c>
      <c r="P56" s="29">
        <f t="shared" si="222"/>
        <v>0</v>
      </c>
      <c r="Q56" s="29">
        <f t="shared" si="222"/>
        <v>0</v>
      </c>
      <c r="Z56" s="94"/>
      <c r="AA56" s="90" t="str">
        <f>IF(SUM(O56:Q56)=0,"",IF(SUM(O56:Q56)=1,"",1))</f>
        <v/>
      </c>
    </row>
    <row r="57" spans="1:27" ht="12" customHeight="1" x14ac:dyDescent="0.2">
      <c r="A57" s="157"/>
      <c r="B57" s="157"/>
      <c r="C57" s="35"/>
      <c r="D57" s="231" t="s">
        <v>372</v>
      </c>
      <c r="E57" s="34"/>
      <c r="F57" s="33">
        <f t="shared" ref="F57" si="223">SUM(G57:I57)</f>
        <v>1</v>
      </c>
      <c r="G57" s="33">
        <v>0</v>
      </c>
      <c r="H57" s="33">
        <v>0</v>
      </c>
      <c r="I57" s="33">
        <v>1</v>
      </c>
      <c r="J57" s="33">
        <f t="shared" ref="J57" si="224">SUM(K57:M57)</f>
        <v>0</v>
      </c>
      <c r="K57" s="33">
        <v>0</v>
      </c>
      <c r="L57" s="33">
        <v>0</v>
      </c>
      <c r="M57" s="33">
        <v>0</v>
      </c>
      <c r="N57" s="33">
        <f t="shared" ref="N57" si="225">SUM(O57:Q57)</f>
        <v>0</v>
      </c>
      <c r="O57" s="33">
        <v>0</v>
      </c>
      <c r="P57" s="33">
        <v>0</v>
      </c>
      <c r="Q57" s="33">
        <v>0</v>
      </c>
      <c r="Z57" s="90" t="e">
        <f>IF(N57=#REF!,"",1)</f>
        <v>#REF!</v>
      </c>
      <c r="AA57" s="90"/>
    </row>
    <row r="58" spans="1:27" ht="12" customHeight="1" x14ac:dyDescent="0.2">
      <c r="A58" s="157"/>
      <c r="B58" s="157"/>
      <c r="C58" s="32"/>
      <c r="D58" s="232"/>
      <c r="E58" s="31"/>
      <c r="F58" s="29">
        <f t="shared" ref="F58" si="226">IF(F57=0,0,F57/F57)</f>
        <v>1</v>
      </c>
      <c r="G58" s="29">
        <f t="shared" ref="G58" si="227">IF(G57=0,0,G57/F57)</f>
        <v>0</v>
      </c>
      <c r="H58" s="29">
        <f t="shared" ref="H58:I58" si="228">IF(H57=0,0,H57/$F57)</f>
        <v>0</v>
      </c>
      <c r="I58" s="29">
        <f t="shared" si="228"/>
        <v>1</v>
      </c>
      <c r="J58" s="29">
        <f t="shared" ref="J58" si="229">IF(J57=0,0,J57/J57)</f>
        <v>0</v>
      </c>
      <c r="K58" s="29">
        <f t="shared" ref="K58:M58" si="230">IF(K57=0,0,K57/$J57)</f>
        <v>0</v>
      </c>
      <c r="L58" s="29">
        <f t="shared" si="230"/>
        <v>0</v>
      </c>
      <c r="M58" s="29">
        <f t="shared" si="230"/>
        <v>0</v>
      </c>
      <c r="N58" s="29">
        <f t="shared" ref="N58" si="231">IF(N57=0,0,N57/N57)</f>
        <v>0</v>
      </c>
      <c r="O58" s="29">
        <f t="shared" ref="O58:Q58" si="232">IF(O57=0,0,O57/$N57)</f>
        <v>0</v>
      </c>
      <c r="P58" s="29">
        <f t="shared" si="232"/>
        <v>0</v>
      </c>
      <c r="Q58" s="29">
        <f t="shared" si="232"/>
        <v>0</v>
      </c>
      <c r="Z58" s="94"/>
      <c r="AA58" s="90" t="str">
        <f>IF(SUM(O58:Q58)=0,"",IF(SUM(O58:Q58)=1,"",1))</f>
        <v/>
      </c>
    </row>
    <row r="59" spans="1:27" ht="12.75" customHeight="1" x14ac:dyDescent="0.2">
      <c r="A59" s="157"/>
      <c r="B59" s="157"/>
      <c r="C59" s="35"/>
      <c r="D59" s="231" t="s">
        <v>373</v>
      </c>
      <c r="E59" s="34"/>
      <c r="F59" s="33">
        <f t="shared" ref="F59" si="233">SUM(G59:I59)</f>
        <v>11</v>
      </c>
      <c r="G59" s="33">
        <v>3</v>
      </c>
      <c r="H59" s="33">
        <v>7</v>
      </c>
      <c r="I59" s="33">
        <v>1</v>
      </c>
      <c r="J59" s="33">
        <f t="shared" ref="J59" si="234">SUM(K59:M59)</f>
        <v>0</v>
      </c>
      <c r="K59" s="33">
        <v>0</v>
      </c>
      <c r="L59" s="33">
        <v>0</v>
      </c>
      <c r="M59" s="33">
        <v>0</v>
      </c>
      <c r="N59" s="33">
        <f t="shared" ref="N59" si="235">SUM(O59:Q59)</f>
        <v>1</v>
      </c>
      <c r="O59" s="33">
        <v>0</v>
      </c>
      <c r="P59" s="33">
        <v>0</v>
      </c>
      <c r="Q59" s="33">
        <v>1</v>
      </c>
      <c r="Z59" s="90" t="e">
        <f>IF(N59=#REF!,"",1)</f>
        <v>#REF!</v>
      </c>
      <c r="AA59" s="90"/>
    </row>
    <row r="60" spans="1:27" ht="12.75" customHeight="1" x14ac:dyDescent="0.2">
      <c r="A60" s="157"/>
      <c r="B60" s="157"/>
      <c r="C60" s="32"/>
      <c r="D60" s="232"/>
      <c r="E60" s="31"/>
      <c r="F60" s="29">
        <f t="shared" ref="F60" si="236">IF(F59=0,0,F59/F59)</f>
        <v>1</v>
      </c>
      <c r="G60" s="29">
        <f t="shared" ref="G60" si="237">IF(G59=0,0,G59/F59)</f>
        <v>0.27272727272727271</v>
      </c>
      <c r="H60" s="29">
        <f t="shared" ref="H60:I60" si="238">IF(H59=0,0,H59/$F59)</f>
        <v>0.63636363636363635</v>
      </c>
      <c r="I60" s="29">
        <f t="shared" si="238"/>
        <v>9.0909090909090912E-2</v>
      </c>
      <c r="J60" s="29">
        <f t="shared" ref="J60" si="239">IF(J59=0,0,J59/J59)</f>
        <v>0</v>
      </c>
      <c r="K60" s="29">
        <f t="shared" ref="K60:M60" si="240">IF(K59=0,0,K59/$J59)</f>
        <v>0</v>
      </c>
      <c r="L60" s="29">
        <f t="shared" si="240"/>
        <v>0</v>
      </c>
      <c r="M60" s="29">
        <f t="shared" si="240"/>
        <v>0</v>
      </c>
      <c r="N60" s="29">
        <f t="shared" ref="N60" si="241">IF(N59=0,0,N59/N59)</f>
        <v>1</v>
      </c>
      <c r="O60" s="29">
        <f t="shared" ref="O60:Q60" si="242">IF(O59=0,0,O59/$N59)</f>
        <v>0</v>
      </c>
      <c r="P60" s="29">
        <f t="shared" si="242"/>
        <v>0</v>
      </c>
      <c r="Q60" s="29">
        <f t="shared" si="242"/>
        <v>1</v>
      </c>
      <c r="Z60" s="94"/>
      <c r="AA60" s="90" t="str">
        <f>IF(SUM(O60:Q60)=0,"",IF(SUM(O60:Q60)=1,"",1))</f>
        <v/>
      </c>
    </row>
    <row r="61" spans="1:27" ht="12" customHeight="1" x14ac:dyDescent="0.2">
      <c r="A61" s="157"/>
      <c r="B61" s="157"/>
      <c r="C61" s="35"/>
      <c r="D61" s="231" t="s">
        <v>20</v>
      </c>
      <c r="E61" s="34"/>
      <c r="F61" s="33">
        <f t="shared" ref="F61" si="243">SUM(G61:I61)</f>
        <v>8</v>
      </c>
      <c r="G61" s="33">
        <v>4</v>
      </c>
      <c r="H61" s="33">
        <v>4</v>
      </c>
      <c r="I61" s="33">
        <v>0</v>
      </c>
      <c r="J61" s="33">
        <f t="shared" ref="J61" si="244">SUM(K61:M61)</f>
        <v>2</v>
      </c>
      <c r="K61" s="33">
        <v>0</v>
      </c>
      <c r="L61" s="33">
        <v>2</v>
      </c>
      <c r="M61" s="33">
        <v>0</v>
      </c>
      <c r="N61" s="33">
        <f t="shared" ref="N61" si="245">SUM(O61:Q61)</f>
        <v>0</v>
      </c>
      <c r="O61" s="33">
        <v>0</v>
      </c>
      <c r="P61" s="33">
        <v>0</v>
      </c>
      <c r="Q61" s="33">
        <v>0</v>
      </c>
      <c r="Z61" s="90" t="e">
        <f>IF(N61=#REF!,"",1)</f>
        <v>#REF!</v>
      </c>
      <c r="AA61" s="90"/>
    </row>
    <row r="62" spans="1:27" ht="12" customHeight="1" x14ac:dyDescent="0.2">
      <c r="A62" s="157"/>
      <c r="B62" s="157"/>
      <c r="C62" s="32"/>
      <c r="D62" s="232"/>
      <c r="E62" s="31"/>
      <c r="F62" s="29">
        <f t="shared" ref="F62" si="246">IF(F61=0,0,F61/F61)</f>
        <v>1</v>
      </c>
      <c r="G62" s="29">
        <f t="shared" ref="G62" si="247">IF(G61=0,0,G61/F61)</f>
        <v>0.5</v>
      </c>
      <c r="H62" s="29">
        <f t="shared" ref="H62:I62" si="248">IF(H61=0,0,H61/$F61)</f>
        <v>0.5</v>
      </c>
      <c r="I62" s="29">
        <f t="shared" si="248"/>
        <v>0</v>
      </c>
      <c r="J62" s="29">
        <f t="shared" ref="J62" si="249">IF(J61=0,0,J61/J61)</f>
        <v>1</v>
      </c>
      <c r="K62" s="29">
        <f t="shared" ref="K62:M62" si="250">IF(K61=0,0,K61/$J61)</f>
        <v>0</v>
      </c>
      <c r="L62" s="29">
        <f t="shared" si="250"/>
        <v>1</v>
      </c>
      <c r="M62" s="29">
        <f t="shared" si="250"/>
        <v>0</v>
      </c>
      <c r="N62" s="29">
        <f t="shared" ref="N62" si="251">IF(N61=0,0,N61/N61)</f>
        <v>0</v>
      </c>
      <c r="O62" s="29">
        <f t="shared" ref="O62:Q62" si="252">IF(O61=0,0,O61/$N61)</f>
        <v>0</v>
      </c>
      <c r="P62" s="29">
        <f t="shared" si="252"/>
        <v>0</v>
      </c>
      <c r="Q62" s="29">
        <f t="shared" si="252"/>
        <v>0</v>
      </c>
      <c r="Z62" s="94"/>
      <c r="AA62" s="90" t="str">
        <f>IF(SUM(O62:Q62)=0,"",IF(SUM(O62:Q62)=1,"",1))</f>
        <v/>
      </c>
    </row>
    <row r="63" spans="1:27" ht="12" customHeight="1" x14ac:dyDescent="0.2">
      <c r="A63" s="157"/>
      <c r="B63" s="157"/>
      <c r="C63" s="35"/>
      <c r="D63" s="231" t="s">
        <v>374</v>
      </c>
      <c r="E63" s="34"/>
      <c r="F63" s="33">
        <f t="shared" ref="F63" si="253">SUM(G63:I63)</f>
        <v>3</v>
      </c>
      <c r="G63" s="33">
        <v>0</v>
      </c>
      <c r="H63" s="33">
        <v>3</v>
      </c>
      <c r="I63" s="33">
        <v>0</v>
      </c>
      <c r="J63" s="33">
        <f t="shared" ref="J63" si="254">SUM(K63:M63)</f>
        <v>0</v>
      </c>
      <c r="K63" s="33">
        <v>0</v>
      </c>
      <c r="L63" s="33">
        <v>0</v>
      </c>
      <c r="M63" s="33">
        <v>0</v>
      </c>
      <c r="N63" s="33">
        <f t="shared" ref="N63" si="255">SUM(O63:Q63)</f>
        <v>0</v>
      </c>
      <c r="O63" s="33">
        <v>0</v>
      </c>
      <c r="P63" s="33">
        <v>0</v>
      </c>
      <c r="Q63" s="33">
        <v>0</v>
      </c>
      <c r="Z63" s="90" t="e">
        <f>IF(N63=#REF!,"",1)</f>
        <v>#REF!</v>
      </c>
      <c r="AA63" s="90"/>
    </row>
    <row r="64" spans="1:27" ht="12" customHeight="1" x14ac:dyDescent="0.2">
      <c r="A64" s="157"/>
      <c r="B64" s="157"/>
      <c r="C64" s="32"/>
      <c r="D64" s="232"/>
      <c r="E64" s="31"/>
      <c r="F64" s="29">
        <f t="shared" ref="F64" si="256">IF(F63=0,0,F63/F63)</f>
        <v>1</v>
      </c>
      <c r="G64" s="29">
        <f t="shared" ref="G64" si="257">IF(G63=0,0,G63/F63)</f>
        <v>0</v>
      </c>
      <c r="H64" s="29">
        <f t="shared" ref="H64:I64" si="258">IF(H63=0,0,H63/$F63)</f>
        <v>1</v>
      </c>
      <c r="I64" s="29">
        <f t="shared" si="258"/>
        <v>0</v>
      </c>
      <c r="J64" s="29">
        <f t="shared" ref="J64" si="259">IF(J63=0,0,J63/J63)</f>
        <v>0</v>
      </c>
      <c r="K64" s="29">
        <f t="shared" ref="K64:M64" si="260">IF(K63=0,0,K63/$J63)</f>
        <v>0</v>
      </c>
      <c r="L64" s="29">
        <f t="shared" si="260"/>
        <v>0</v>
      </c>
      <c r="M64" s="29">
        <f t="shared" si="260"/>
        <v>0</v>
      </c>
      <c r="N64" s="29">
        <f t="shared" ref="N64" si="261">IF(N63=0,0,N63/N63)</f>
        <v>0</v>
      </c>
      <c r="O64" s="29">
        <f t="shared" ref="O64:Q64" si="262">IF(O63=0,0,O63/$N63)</f>
        <v>0</v>
      </c>
      <c r="P64" s="29">
        <f t="shared" si="262"/>
        <v>0</v>
      </c>
      <c r="Q64" s="29">
        <f t="shared" si="262"/>
        <v>0</v>
      </c>
      <c r="Z64" s="94"/>
      <c r="AA64" s="90" t="str">
        <f>IF(SUM(O64:Q64)=0,"",IF(SUM(O64:Q64)=1,"",1))</f>
        <v/>
      </c>
    </row>
    <row r="65" spans="1:27" ht="12" customHeight="1" x14ac:dyDescent="0.2">
      <c r="A65" s="157"/>
      <c r="B65" s="157"/>
      <c r="C65" s="35"/>
      <c r="D65" s="231" t="s">
        <v>375</v>
      </c>
      <c r="E65" s="34"/>
      <c r="F65" s="33">
        <f t="shared" ref="F65" si="263">SUM(G65:I65)</f>
        <v>6</v>
      </c>
      <c r="G65" s="33">
        <v>1</v>
      </c>
      <c r="H65" s="33">
        <v>1</v>
      </c>
      <c r="I65" s="33">
        <v>4</v>
      </c>
      <c r="J65" s="33">
        <f t="shared" ref="J65" si="264">SUM(K65:M65)</f>
        <v>0</v>
      </c>
      <c r="K65" s="33">
        <v>0</v>
      </c>
      <c r="L65" s="33">
        <v>0</v>
      </c>
      <c r="M65" s="33">
        <v>0</v>
      </c>
      <c r="N65" s="33">
        <f t="shared" ref="N65" si="265">SUM(O65:Q65)</f>
        <v>1</v>
      </c>
      <c r="O65" s="33">
        <v>1</v>
      </c>
      <c r="P65" s="33">
        <v>0</v>
      </c>
      <c r="Q65" s="33">
        <v>0</v>
      </c>
      <c r="Z65" s="90" t="e">
        <f>IF(N65=#REF!,"",1)</f>
        <v>#REF!</v>
      </c>
      <c r="AA65" s="90"/>
    </row>
    <row r="66" spans="1:27" ht="12" customHeight="1" x14ac:dyDescent="0.2">
      <c r="A66" s="157"/>
      <c r="B66" s="157"/>
      <c r="C66" s="32"/>
      <c r="D66" s="232"/>
      <c r="E66" s="31"/>
      <c r="F66" s="29">
        <f t="shared" ref="F66" si="266">IF(F65=0,0,F65/F65)</f>
        <v>1</v>
      </c>
      <c r="G66" s="29">
        <f t="shared" ref="G66" si="267">IF(G65=0,0,G65/F65)</f>
        <v>0.16666666666666666</v>
      </c>
      <c r="H66" s="29">
        <f t="shared" ref="H66:I66" si="268">IF(H65=0,0,H65/$F65)</f>
        <v>0.16666666666666666</v>
      </c>
      <c r="I66" s="29">
        <f t="shared" si="268"/>
        <v>0.66666666666666663</v>
      </c>
      <c r="J66" s="29">
        <f t="shared" ref="J66" si="269">IF(J65=0,0,J65/J65)</f>
        <v>0</v>
      </c>
      <c r="K66" s="29">
        <f t="shared" ref="K66:M66" si="270">IF(K65=0,0,K65/$J65)</f>
        <v>0</v>
      </c>
      <c r="L66" s="29">
        <f t="shared" si="270"/>
        <v>0</v>
      </c>
      <c r="M66" s="29">
        <f t="shared" si="270"/>
        <v>0</v>
      </c>
      <c r="N66" s="29">
        <f t="shared" ref="N66" si="271">IF(N65=0,0,N65/N65)</f>
        <v>1</v>
      </c>
      <c r="O66" s="29">
        <f t="shared" ref="O66:Q66" si="272">IF(O65=0,0,O65/$N65)</f>
        <v>1</v>
      </c>
      <c r="P66" s="29">
        <f t="shared" si="272"/>
        <v>0</v>
      </c>
      <c r="Q66" s="29">
        <f t="shared" si="272"/>
        <v>0</v>
      </c>
      <c r="Z66" s="94"/>
      <c r="AA66" s="90" t="str">
        <f>IF(SUM(O66:Q66)=0,"",IF(SUM(O66:Q66)=1,"",1))</f>
        <v/>
      </c>
    </row>
    <row r="67" spans="1:27" ht="12" customHeight="1" x14ac:dyDescent="0.2">
      <c r="A67" s="157"/>
      <c r="B67" s="157"/>
      <c r="C67" s="35"/>
      <c r="D67" s="231" t="s">
        <v>376</v>
      </c>
      <c r="E67" s="34"/>
      <c r="F67" s="33">
        <f t="shared" ref="F67" si="273">SUM(G67:I67)</f>
        <v>2</v>
      </c>
      <c r="G67" s="33">
        <v>2</v>
      </c>
      <c r="H67" s="33">
        <v>0</v>
      </c>
      <c r="I67" s="33">
        <v>0</v>
      </c>
      <c r="J67" s="33">
        <f t="shared" ref="J67" si="274">SUM(K67:M67)</f>
        <v>0</v>
      </c>
      <c r="K67" s="33">
        <v>0</v>
      </c>
      <c r="L67" s="33">
        <v>0</v>
      </c>
      <c r="M67" s="33">
        <v>0</v>
      </c>
      <c r="N67" s="33">
        <f t="shared" ref="N67" si="275">SUM(O67:Q67)</f>
        <v>1</v>
      </c>
      <c r="O67" s="33">
        <v>0</v>
      </c>
      <c r="P67" s="33">
        <v>0</v>
      </c>
      <c r="Q67" s="33">
        <v>1</v>
      </c>
      <c r="Z67" s="90" t="e">
        <f>IF(N67=#REF!,"",1)</f>
        <v>#REF!</v>
      </c>
      <c r="AA67" s="90"/>
    </row>
    <row r="68" spans="1:27" ht="12" customHeight="1" x14ac:dyDescent="0.2">
      <c r="A68" s="157"/>
      <c r="B68" s="158"/>
      <c r="C68" s="32"/>
      <c r="D68" s="232"/>
      <c r="E68" s="31"/>
      <c r="F68" s="29">
        <f t="shared" ref="F68" si="276">IF(F67=0,0,F67/F67)</f>
        <v>1</v>
      </c>
      <c r="G68" s="29">
        <f t="shared" ref="G68" si="277">IF(G67=0,0,G67/F67)</f>
        <v>1</v>
      </c>
      <c r="H68" s="29">
        <f t="shared" ref="H68:I68" si="278">IF(H67=0,0,H67/$F67)</f>
        <v>0</v>
      </c>
      <c r="I68" s="29">
        <f t="shared" si="278"/>
        <v>0</v>
      </c>
      <c r="J68" s="29">
        <f t="shared" ref="J68" si="279">IF(J67=0,0,J67/J67)</f>
        <v>0</v>
      </c>
      <c r="K68" s="29">
        <f t="shared" ref="K68:M68" si="280">IF(K67=0,0,K67/$J67)</f>
        <v>0</v>
      </c>
      <c r="L68" s="29">
        <f t="shared" si="280"/>
        <v>0</v>
      </c>
      <c r="M68" s="29">
        <f t="shared" si="280"/>
        <v>0</v>
      </c>
      <c r="N68" s="29">
        <f t="shared" ref="N68" si="281">IF(N67=0,0,N67/N67)</f>
        <v>1</v>
      </c>
      <c r="O68" s="29">
        <f t="shared" ref="O68:Q68" si="282">IF(O67=0,0,O67/$N67)</f>
        <v>0</v>
      </c>
      <c r="P68" s="29">
        <f t="shared" si="282"/>
        <v>0</v>
      </c>
      <c r="Q68" s="29">
        <f t="shared" si="282"/>
        <v>1</v>
      </c>
      <c r="Z68" s="94"/>
      <c r="AA68" s="90" t="str">
        <f>IF(SUM(O68:Q68)=0,"",IF(SUM(O68:Q68)=1,"",1))</f>
        <v/>
      </c>
    </row>
    <row r="69" spans="1:27" ht="12" customHeight="1" x14ac:dyDescent="0.2">
      <c r="A69" s="157"/>
      <c r="B69" s="156" t="s">
        <v>16</v>
      </c>
      <c r="C69" s="35"/>
      <c r="D69" s="231" t="s">
        <v>15</v>
      </c>
      <c r="E69" s="34"/>
      <c r="F69" s="33">
        <f>SUM(G69:I69)</f>
        <v>194</v>
      </c>
      <c r="G69" s="33">
        <f>SUM(G71,G73,G75,G77,G79,G81,G83,G85,G87,G89,G91,G93,G95,G97,G99)</f>
        <v>56</v>
      </c>
      <c r="H69" s="33">
        <f>SUM(H71,H73,H75,H77,H79,H81,H83,H85,H87,H89,H91,H93,H95,H97,H99)</f>
        <v>110</v>
      </c>
      <c r="I69" s="33">
        <f t="shared" ref="I69" si="283">SUM(I71,I73,I75,I77,I79,I81,I83,I85,I87,I89,I91,I93,I95,I97,I99)</f>
        <v>28</v>
      </c>
      <c r="J69" s="33">
        <f>SUM(K69:M69)</f>
        <v>44</v>
      </c>
      <c r="K69" s="33">
        <f t="shared" ref="K69:L69" si="284">SUM(K71,K73,K75,K77,K79,K81,K83,K85,K87,K89,K91,K93,K95,K97,K99)</f>
        <v>24</v>
      </c>
      <c r="L69" s="33">
        <f t="shared" si="284"/>
        <v>14</v>
      </c>
      <c r="M69" s="33">
        <f>SUM(M71,M73,M75,M77,M79,M81,M83,M85,M87,M89,M91,M93,M95,M97,M99)</f>
        <v>6</v>
      </c>
      <c r="N69" s="33">
        <f t="shared" ref="N69:Q69" si="285">SUM(N71,N73,N75,N77,N79,N81,N83,N85,N87,N89,N91,N93,N95,N97,N99)</f>
        <v>60</v>
      </c>
      <c r="O69" s="33">
        <f t="shared" si="285"/>
        <v>12</v>
      </c>
      <c r="P69" s="33">
        <f t="shared" si="285"/>
        <v>34</v>
      </c>
      <c r="Q69" s="33">
        <f t="shared" si="285"/>
        <v>14</v>
      </c>
      <c r="Z69" s="90" t="e">
        <f>IF(N69=#REF!,"",1)</f>
        <v>#REF!</v>
      </c>
      <c r="AA69" s="90"/>
    </row>
    <row r="70" spans="1:27" ht="12" customHeight="1" x14ac:dyDescent="0.2">
      <c r="A70" s="157"/>
      <c r="B70" s="157"/>
      <c r="C70" s="32"/>
      <c r="D70" s="232"/>
      <c r="E70" s="31"/>
      <c r="F70" s="29">
        <f>IF(F69=0,0,F69/$F69)</f>
        <v>1</v>
      </c>
      <c r="G70" s="29">
        <f>IF(G69=0,0,G69/$F69)</f>
        <v>0.28865979381443296</v>
      </c>
      <c r="H70" s="29">
        <f>IF(H69=0,0,H69/$F69)</f>
        <v>0.5670103092783505</v>
      </c>
      <c r="I70" s="29">
        <f>IF(I69=0,0,I69/$F69)</f>
        <v>0.14432989690721648</v>
      </c>
      <c r="J70" s="29">
        <f>IF(J69=0,0,J69/J69)</f>
        <v>1</v>
      </c>
      <c r="K70" s="29">
        <f>IF(K69=0,0,K69/$J69)</f>
        <v>0.54545454545454541</v>
      </c>
      <c r="L70" s="29">
        <f>IF(L69=0,0,L69/$J69)</f>
        <v>0.31818181818181818</v>
      </c>
      <c r="M70" s="29">
        <f>IF(M69=0,0,M69/$J69)</f>
        <v>0.13636363636363635</v>
      </c>
      <c r="N70" s="29">
        <f>IF(N69=0,0,N69/N69)</f>
        <v>1</v>
      </c>
      <c r="O70" s="29">
        <f>IF(O69=0,0,O69/$N69)</f>
        <v>0.2</v>
      </c>
      <c r="P70" s="29">
        <f>IF(P69=0,0,P69/$N69)</f>
        <v>0.56666666666666665</v>
      </c>
      <c r="Q70" s="29">
        <f>IF(Q69=0,0,Q69/$N69)</f>
        <v>0.23333333333333334</v>
      </c>
      <c r="Z70" s="94"/>
      <c r="AA70" s="90" t="str">
        <f>IF(SUM(O70:Q70)=0,"",IF(SUM(O70:Q70)=1,"",1))</f>
        <v/>
      </c>
    </row>
    <row r="71" spans="1:27" ht="12" customHeight="1" x14ac:dyDescent="0.2">
      <c r="A71" s="157"/>
      <c r="B71" s="157"/>
      <c r="C71" s="35"/>
      <c r="D71" s="231" t="s">
        <v>270</v>
      </c>
      <c r="E71" s="34"/>
      <c r="F71" s="33">
        <f t="shared" ref="F71" si="286">SUM(G71:I71)</f>
        <v>1</v>
      </c>
      <c r="G71" s="33">
        <v>0</v>
      </c>
      <c r="H71" s="33">
        <v>1</v>
      </c>
      <c r="I71" s="33">
        <v>0</v>
      </c>
      <c r="J71" s="33">
        <f t="shared" ref="J71" si="287">SUM(K71:M71)</f>
        <v>0</v>
      </c>
      <c r="K71" s="33">
        <v>0</v>
      </c>
      <c r="L71" s="33">
        <v>0</v>
      </c>
      <c r="M71" s="33">
        <v>0</v>
      </c>
      <c r="N71" s="33">
        <f t="shared" ref="N71" si="288">SUM(O71:Q71)</f>
        <v>0</v>
      </c>
      <c r="O71" s="33">
        <v>0</v>
      </c>
      <c r="P71" s="33">
        <v>0</v>
      </c>
      <c r="Q71" s="33">
        <v>0</v>
      </c>
      <c r="Z71" s="90" t="e">
        <f>IF(N71=#REF!,"",1)</f>
        <v>#REF!</v>
      </c>
      <c r="AA71" s="90"/>
    </row>
    <row r="72" spans="1:27" ht="12" customHeight="1" x14ac:dyDescent="0.2">
      <c r="A72" s="157"/>
      <c r="B72" s="157"/>
      <c r="C72" s="32"/>
      <c r="D72" s="232"/>
      <c r="E72" s="31"/>
      <c r="F72" s="29">
        <f t="shared" ref="F72" si="289">IF(F71=0,0,F71/F71)</f>
        <v>1</v>
      </c>
      <c r="G72" s="29">
        <f t="shared" ref="G72" si="290">IF(G71=0,0,G71/F71)</f>
        <v>0</v>
      </c>
      <c r="H72" s="29">
        <f t="shared" ref="H72:I72" si="291">IF(H71=0,0,H71/$F71)</f>
        <v>1</v>
      </c>
      <c r="I72" s="29">
        <f t="shared" si="291"/>
        <v>0</v>
      </c>
      <c r="J72" s="29">
        <f t="shared" ref="J72" si="292">IF(J71=0,0,J71/J71)</f>
        <v>0</v>
      </c>
      <c r="K72" s="29">
        <f t="shared" ref="K72:M72" si="293">IF(K71=0,0,K71/$J71)</f>
        <v>0</v>
      </c>
      <c r="L72" s="29">
        <f t="shared" si="293"/>
        <v>0</v>
      </c>
      <c r="M72" s="29">
        <f t="shared" si="293"/>
        <v>0</v>
      </c>
      <c r="N72" s="29">
        <f t="shared" ref="N72" si="294">IF(N71=0,0,N71/N71)</f>
        <v>0</v>
      </c>
      <c r="O72" s="29">
        <f t="shared" ref="O72:Q72" si="295">IF(O71=0,0,O71/$N71)</f>
        <v>0</v>
      </c>
      <c r="P72" s="29">
        <f t="shared" si="295"/>
        <v>0</v>
      </c>
      <c r="Q72" s="29">
        <f t="shared" si="295"/>
        <v>0</v>
      </c>
      <c r="Z72" s="94"/>
      <c r="AA72" s="90" t="str">
        <f>IF(SUM(O72:Q72)=0,"",IF(SUM(O72:Q72)=1,"",1))</f>
        <v/>
      </c>
    </row>
    <row r="73" spans="1:27" ht="12" customHeight="1" x14ac:dyDescent="0.2">
      <c r="A73" s="157"/>
      <c r="B73" s="157"/>
      <c r="C73" s="35"/>
      <c r="D73" s="231" t="s">
        <v>269</v>
      </c>
      <c r="E73" s="34"/>
      <c r="F73" s="33">
        <f t="shared" ref="F73" si="296">SUM(G73:I73)</f>
        <v>20</v>
      </c>
      <c r="G73" s="33">
        <v>4</v>
      </c>
      <c r="H73" s="33">
        <v>16</v>
      </c>
      <c r="I73" s="33">
        <v>0</v>
      </c>
      <c r="J73" s="33">
        <f t="shared" ref="J73" si="297">SUM(K73:M73)</f>
        <v>0</v>
      </c>
      <c r="K73" s="33">
        <v>0</v>
      </c>
      <c r="L73" s="33">
        <v>0</v>
      </c>
      <c r="M73" s="33">
        <v>0</v>
      </c>
      <c r="N73" s="33">
        <f t="shared" ref="N73" si="298">SUM(O73:Q73)</f>
        <v>3</v>
      </c>
      <c r="O73" s="33">
        <v>1</v>
      </c>
      <c r="P73" s="33">
        <v>2</v>
      </c>
      <c r="Q73" s="33">
        <v>0</v>
      </c>
      <c r="Z73" s="90" t="e">
        <f>IF(N73=#REF!,"",1)</f>
        <v>#REF!</v>
      </c>
      <c r="AA73" s="90"/>
    </row>
    <row r="74" spans="1:27" ht="12" customHeight="1" x14ac:dyDescent="0.2">
      <c r="A74" s="157"/>
      <c r="B74" s="157"/>
      <c r="C74" s="32"/>
      <c r="D74" s="232"/>
      <c r="E74" s="31"/>
      <c r="F74" s="29">
        <f t="shared" ref="F74" si="299">IF(F73=0,0,F73/F73)</f>
        <v>1</v>
      </c>
      <c r="G74" s="29">
        <f t="shared" ref="G74" si="300">IF(G73=0,0,G73/F73)</f>
        <v>0.2</v>
      </c>
      <c r="H74" s="29">
        <f t="shared" ref="H74:I74" si="301">IF(H73=0,0,H73/$F73)</f>
        <v>0.8</v>
      </c>
      <c r="I74" s="29">
        <f t="shared" si="301"/>
        <v>0</v>
      </c>
      <c r="J74" s="29">
        <f t="shared" ref="J74" si="302">IF(J73=0,0,J73/J73)</f>
        <v>0</v>
      </c>
      <c r="K74" s="29">
        <f t="shared" ref="K74:M74" si="303">IF(K73=0,0,K73/$J73)</f>
        <v>0</v>
      </c>
      <c r="L74" s="29">
        <f t="shared" si="303"/>
        <v>0</v>
      </c>
      <c r="M74" s="29">
        <f t="shared" si="303"/>
        <v>0</v>
      </c>
      <c r="N74" s="29">
        <f t="shared" ref="N74" si="304">IF(N73=0,0,N73/N73)</f>
        <v>1</v>
      </c>
      <c r="O74" s="29">
        <f t="shared" ref="O74:Q74" si="305">IF(O73=0,0,O73/$N73)</f>
        <v>0.33333333333333331</v>
      </c>
      <c r="P74" s="29">
        <f t="shared" si="305"/>
        <v>0.66666666666666663</v>
      </c>
      <c r="Q74" s="29">
        <f t="shared" si="305"/>
        <v>0</v>
      </c>
      <c r="Z74" s="94"/>
      <c r="AA74" s="90" t="str">
        <f>IF(SUM(O74:Q74)=0,"",IF(SUM(O74:Q74)=1,"",1))</f>
        <v/>
      </c>
    </row>
    <row r="75" spans="1:27" ht="12" customHeight="1" x14ac:dyDescent="0.2">
      <c r="A75" s="157"/>
      <c r="B75" s="157"/>
      <c r="C75" s="35"/>
      <c r="D75" s="231" t="s">
        <v>12</v>
      </c>
      <c r="E75" s="34"/>
      <c r="F75" s="33">
        <f t="shared" ref="F75" si="306">SUM(G75:I75)</f>
        <v>3</v>
      </c>
      <c r="G75" s="33">
        <v>0</v>
      </c>
      <c r="H75" s="33">
        <v>2</v>
      </c>
      <c r="I75" s="33">
        <v>1</v>
      </c>
      <c r="J75" s="33">
        <f t="shared" ref="J75" si="307">SUM(K75:M75)</f>
        <v>0</v>
      </c>
      <c r="K75" s="33">
        <v>0</v>
      </c>
      <c r="L75" s="33">
        <v>0</v>
      </c>
      <c r="M75" s="33">
        <v>0</v>
      </c>
      <c r="N75" s="33">
        <f t="shared" ref="N75" si="308">SUM(O75:Q75)</f>
        <v>2</v>
      </c>
      <c r="O75" s="33">
        <v>1</v>
      </c>
      <c r="P75" s="33">
        <v>1</v>
      </c>
      <c r="Q75" s="33">
        <v>0</v>
      </c>
      <c r="Z75" s="90" t="e">
        <f>IF(N75=#REF!,"",1)</f>
        <v>#REF!</v>
      </c>
      <c r="AA75" s="90"/>
    </row>
    <row r="76" spans="1:27" ht="12" customHeight="1" x14ac:dyDescent="0.2">
      <c r="A76" s="157"/>
      <c r="B76" s="157"/>
      <c r="C76" s="32"/>
      <c r="D76" s="232"/>
      <c r="E76" s="31"/>
      <c r="F76" s="29">
        <f t="shared" ref="F76" si="309">IF(F75=0,0,F75/F75)</f>
        <v>1</v>
      </c>
      <c r="G76" s="29">
        <f t="shared" ref="G76" si="310">IF(G75=0,0,G75/F75)</f>
        <v>0</v>
      </c>
      <c r="H76" s="29">
        <f t="shared" ref="H76:I76" si="311">IF(H75=0,0,H75/$F75)</f>
        <v>0.66666666666666663</v>
      </c>
      <c r="I76" s="29">
        <f t="shared" si="311"/>
        <v>0.33333333333333331</v>
      </c>
      <c r="J76" s="29">
        <f t="shared" ref="J76" si="312">IF(J75=0,0,J75/J75)</f>
        <v>0</v>
      </c>
      <c r="K76" s="29">
        <f t="shared" ref="K76:M76" si="313">IF(K75=0,0,K75/$J75)</f>
        <v>0</v>
      </c>
      <c r="L76" s="29">
        <f t="shared" si="313"/>
        <v>0</v>
      </c>
      <c r="M76" s="29">
        <f t="shared" si="313"/>
        <v>0</v>
      </c>
      <c r="N76" s="29">
        <f t="shared" ref="N76" si="314">IF(N75=0,0,N75/N75)</f>
        <v>1</v>
      </c>
      <c r="O76" s="29">
        <f t="shared" ref="O76:Q76" si="315">IF(O75=0,0,O75/$N75)</f>
        <v>0.5</v>
      </c>
      <c r="P76" s="29">
        <f t="shared" si="315"/>
        <v>0.5</v>
      </c>
      <c r="Q76" s="29">
        <f t="shared" si="315"/>
        <v>0</v>
      </c>
      <c r="Z76" s="94"/>
      <c r="AA76" s="90" t="str">
        <f>IF(SUM(O76:Q76)=0,"",IF(SUM(O76:Q76)=1,"",1))</f>
        <v/>
      </c>
    </row>
    <row r="77" spans="1:27" ht="12" customHeight="1" x14ac:dyDescent="0.2">
      <c r="A77" s="157"/>
      <c r="B77" s="157"/>
      <c r="C77" s="35"/>
      <c r="D77" s="231" t="s">
        <v>268</v>
      </c>
      <c r="E77" s="34"/>
      <c r="F77" s="33">
        <f t="shared" ref="F77" si="316">SUM(G77:I77)</f>
        <v>5</v>
      </c>
      <c r="G77" s="33">
        <v>3</v>
      </c>
      <c r="H77" s="33">
        <v>1</v>
      </c>
      <c r="I77" s="33">
        <v>1</v>
      </c>
      <c r="J77" s="33">
        <f t="shared" ref="J77" si="317">SUM(K77:M77)</f>
        <v>1</v>
      </c>
      <c r="K77" s="33">
        <v>0</v>
      </c>
      <c r="L77" s="33">
        <v>0</v>
      </c>
      <c r="M77" s="33">
        <v>1</v>
      </c>
      <c r="N77" s="33">
        <f t="shared" ref="N77" si="318">SUM(O77:Q77)</f>
        <v>1</v>
      </c>
      <c r="O77" s="33">
        <v>0</v>
      </c>
      <c r="P77" s="33">
        <v>0</v>
      </c>
      <c r="Q77" s="33">
        <v>1</v>
      </c>
      <c r="Z77" s="90" t="e">
        <f>IF(N77=#REF!,"",1)</f>
        <v>#REF!</v>
      </c>
      <c r="AA77" s="90"/>
    </row>
    <row r="78" spans="1:27" ht="12" customHeight="1" x14ac:dyDescent="0.2">
      <c r="A78" s="157"/>
      <c r="B78" s="157"/>
      <c r="C78" s="32"/>
      <c r="D78" s="232"/>
      <c r="E78" s="31"/>
      <c r="F78" s="29">
        <f t="shared" ref="F78" si="319">IF(F77=0,0,F77/F77)</f>
        <v>1</v>
      </c>
      <c r="G78" s="29">
        <f t="shared" ref="G78" si="320">IF(G77=0,0,G77/F77)</f>
        <v>0.6</v>
      </c>
      <c r="H78" s="29">
        <f t="shared" ref="H78:I78" si="321">IF(H77=0,0,H77/$F77)</f>
        <v>0.2</v>
      </c>
      <c r="I78" s="29">
        <f t="shared" si="321"/>
        <v>0.2</v>
      </c>
      <c r="J78" s="29">
        <f t="shared" ref="J78" si="322">IF(J77=0,0,J77/J77)</f>
        <v>1</v>
      </c>
      <c r="K78" s="29">
        <f t="shared" ref="K78:M78" si="323">IF(K77=0,0,K77/$J77)</f>
        <v>0</v>
      </c>
      <c r="L78" s="29">
        <f t="shared" si="323"/>
        <v>0</v>
      </c>
      <c r="M78" s="29">
        <f t="shared" si="323"/>
        <v>1</v>
      </c>
      <c r="N78" s="29">
        <f t="shared" ref="N78" si="324">IF(N77=0,0,N77/N77)</f>
        <v>1</v>
      </c>
      <c r="O78" s="29">
        <f t="shared" ref="O78:Q78" si="325">IF(O77=0,0,O77/$N77)</f>
        <v>0</v>
      </c>
      <c r="P78" s="29">
        <f t="shared" si="325"/>
        <v>0</v>
      </c>
      <c r="Q78" s="29">
        <f t="shared" si="325"/>
        <v>1</v>
      </c>
      <c r="Z78" s="94"/>
      <c r="AA78" s="90" t="str">
        <f>IF(SUM(O78:Q78)=0,"",IF(SUM(O78:Q78)=1,"",1))</f>
        <v/>
      </c>
    </row>
    <row r="79" spans="1:27" ht="12" customHeight="1" x14ac:dyDescent="0.2">
      <c r="A79" s="157"/>
      <c r="B79" s="157"/>
      <c r="C79" s="35"/>
      <c r="D79" s="231" t="s">
        <v>267</v>
      </c>
      <c r="E79" s="34"/>
      <c r="F79" s="33">
        <f t="shared" ref="F79" si="326">SUM(G79:I79)</f>
        <v>10</v>
      </c>
      <c r="G79" s="33">
        <v>1</v>
      </c>
      <c r="H79" s="33">
        <v>8</v>
      </c>
      <c r="I79" s="33">
        <v>1</v>
      </c>
      <c r="J79" s="33">
        <f t="shared" ref="J79" si="327">SUM(K79:M79)</f>
        <v>1</v>
      </c>
      <c r="K79" s="33">
        <v>0</v>
      </c>
      <c r="L79" s="33">
        <v>0</v>
      </c>
      <c r="M79" s="33">
        <v>1</v>
      </c>
      <c r="N79" s="33">
        <f t="shared" ref="N79" si="328">SUM(O79:Q79)</f>
        <v>3</v>
      </c>
      <c r="O79" s="33">
        <v>0</v>
      </c>
      <c r="P79" s="33">
        <v>2</v>
      </c>
      <c r="Q79" s="33">
        <v>1</v>
      </c>
      <c r="Z79" s="90" t="e">
        <f>IF(N79=#REF!,"",1)</f>
        <v>#REF!</v>
      </c>
      <c r="AA79" s="90"/>
    </row>
    <row r="80" spans="1:27" ht="12" customHeight="1" x14ac:dyDescent="0.2">
      <c r="A80" s="157"/>
      <c r="B80" s="157"/>
      <c r="C80" s="32"/>
      <c r="D80" s="232"/>
      <c r="E80" s="31"/>
      <c r="F80" s="29">
        <f t="shared" ref="F80" si="329">IF(F79=0,0,F79/F79)</f>
        <v>1</v>
      </c>
      <c r="G80" s="29">
        <f t="shared" ref="G80" si="330">IF(G79=0,0,G79/F79)</f>
        <v>0.1</v>
      </c>
      <c r="H80" s="29">
        <f t="shared" ref="H80:I80" si="331">IF(H79=0,0,H79/$F79)</f>
        <v>0.8</v>
      </c>
      <c r="I80" s="29">
        <f t="shared" si="331"/>
        <v>0.1</v>
      </c>
      <c r="J80" s="29">
        <f t="shared" ref="J80" si="332">IF(J79=0,0,J79/J79)</f>
        <v>1</v>
      </c>
      <c r="K80" s="29">
        <f t="shared" ref="K80:M80" si="333">IF(K79=0,0,K79/$J79)</f>
        <v>0</v>
      </c>
      <c r="L80" s="29">
        <f t="shared" si="333"/>
        <v>0</v>
      </c>
      <c r="M80" s="29">
        <f t="shared" si="333"/>
        <v>1</v>
      </c>
      <c r="N80" s="29">
        <f t="shared" ref="N80" si="334">IF(N79=0,0,N79/N79)</f>
        <v>1</v>
      </c>
      <c r="O80" s="29">
        <f t="shared" ref="O80:Q80" si="335">IF(O79=0,0,O79/$N79)</f>
        <v>0</v>
      </c>
      <c r="P80" s="29">
        <f t="shared" si="335"/>
        <v>0.66666666666666663</v>
      </c>
      <c r="Q80" s="29">
        <f t="shared" si="335"/>
        <v>0.33333333333333331</v>
      </c>
      <c r="Z80" s="94"/>
      <c r="AA80" s="90" t="str">
        <f>IF(SUM(O80:Q80)=0,"",IF(SUM(O80:Q80)=1,"",1))</f>
        <v/>
      </c>
    </row>
    <row r="81" spans="1:27" ht="12" customHeight="1" x14ac:dyDescent="0.2">
      <c r="A81" s="157"/>
      <c r="B81" s="157"/>
      <c r="C81" s="35"/>
      <c r="D81" s="231" t="s">
        <v>9</v>
      </c>
      <c r="E81" s="34"/>
      <c r="F81" s="33">
        <f t="shared" ref="F81" si="336">SUM(G81:I81)</f>
        <v>43</v>
      </c>
      <c r="G81" s="33">
        <v>11</v>
      </c>
      <c r="H81" s="33">
        <v>25</v>
      </c>
      <c r="I81" s="33">
        <v>7</v>
      </c>
      <c r="J81" s="33">
        <f t="shared" ref="J81" si="337">SUM(K81:M81)</f>
        <v>1</v>
      </c>
      <c r="K81" s="33">
        <v>0</v>
      </c>
      <c r="L81" s="33">
        <v>1</v>
      </c>
      <c r="M81" s="33">
        <v>0</v>
      </c>
      <c r="N81" s="33">
        <f t="shared" ref="N81" si="338">SUM(O81:Q81)</f>
        <v>14</v>
      </c>
      <c r="O81" s="33">
        <v>0</v>
      </c>
      <c r="P81" s="33">
        <v>8</v>
      </c>
      <c r="Q81" s="33">
        <v>6</v>
      </c>
      <c r="Z81" s="90" t="e">
        <f>IF(N81=#REF!,"",1)</f>
        <v>#REF!</v>
      </c>
      <c r="AA81" s="90"/>
    </row>
    <row r="82" spans="1:27" ht="12" customHeight="1" x14ac:dyDescent="0.2">
      <c r="A82" s="157"/>
      <c r="B82" s="157"/>
      <c r="C82" s="32"/>
      <c r="D82" s="232"/>
      <c r="E82" s="31"/>
      <c r="F82" s="29">
        <f t="shared" ref="F82" si="339">IF(F81=0,0,F81/F81)</f>
        <v>1</v>
      </c>
      <c r="G82" s="29">
        <f t="shared" ref="G82" si="340">IF(G81=0,0,G81/F81)</f>
        <v>0.2558139534883721</v>
      </c>
      <c r="H82" s="29">
        <f t="shared" ref="H82:I82" si="341">IF(H81=0,0,H81/$F81)</f>
        <v>0.58139534883720934</v>
      </c>
      <c r="I82" s="29">
        <f t="shared" si="341"/>
        <v>0.16279069767441862</v>
      </c>
      <c r="J82" s="29">
        <f t="shared" ref="J82" si="342">IF(J81=0,0,J81/J81)</f>
        <v>1</v>
      </c>
      <c r="K82" s="29">
        <f t="shared" ref="K82:M82" si="343">IF(K81=0,0,K81/$J81)</f>
        <v>0</v>
      </c>
      <c r="L82" s="29">
        <f t="shared" si="343"/>
        <v>1</v>
      </c>
      <c r="M82" s="29">
        <f t="shared" si="343"/>
        <v>0</v>
      </c>
      <c r="N82" s="29">
        <f t="shared" ref="N82" si="344">IF(N81=0,0,N81/N81)</f>
        <v>1</v>
      </c>
      <c r="O82" s="29">
        <f t="shared" ref="O82:Q82" si="345">IF(O81=0,0,O81/$N81)</f>
        <v>0</v>
      </c>
      <c r="P82" s="29">
        <f t="shared" si="345"/>
        <v>0.5714285714285714</v>
      </c>
      <c r="Q82" s="29">
        <f t="shared" si="345"/>
        <v>0.42857142857142855</v>
      </c>
      <c r="Z82" s="94"/>
      <c r="AA82" s="90" t="str">
        <f>IF(SUM(O82:Q82)=0,"",IF(SUM(O82:Q82)=1,"",1))</f>
        <v/>
      </c>
    </row>
    <row r="83" spans="1:27" ht="12" customHeight="1" x14ac:dyDescent="0.2">
      <c r="A83" s="157"/>
      <c r="B83" s="157"/>
      <c r="C83" s="35"/>
      <c r="D83" s="231" t="s">
        <v>8</v>
      </c>
      <c r="E83" s="34"/>
      <c r="F83" s="33">
        <f t="shared" ref="F83" si="346">SUM(G83:I83)</f>
        <v>8</v>
      </c>
      <c r="G83" s="33">
        <v>3</v>
      </c>
      <c r="H83" s="33">
        <v>5</v>
      </c>
      <c r="I83" s="33">
        <v>0</v>
      </c>
      <c r="J83" s="33">
        <f t="shared" ref="J83" si="347">SUM(K83:M83)</f>
        <v>6</v>
      </c>
      <c r="K83" s="33">
        <v>2</v>
      </c>
      <c r="L83" s="33">
        <v>4</v>
      </c>
      <c r="M83" s="33">
        <v>0</v>
      </c>
      <c r="N83" s="33">
        <f t="shared" ref="N83" si="348">SUM(O83:Q83)</f>
        <v>2</v>
      </c>
      <c r="O83" s="33">
        <v>1</v>
      </c>
      <c r="P83" s="33">
        <v>1</v>
      </c>
      <c r="Q83" s="33">
        <v>0</v>
      </c>
      <c r="Z83" s="90" t="e">
        <f>IF(N83=#REF!,"",1)</f>
        <v>#REF!</v>
      </c>
      <c r="AA83" s="90"/>
    </row>
    <row r="84" spans="1:27" ht="12" customHeight="1" x14ac:dyDescent="0.2">
      <c r="A84" s="157"/>
      <c r="B84" s="157"/>
      <c r="C84" s="32"/>
      <c r="D84" s="232"/>
      <c r="E84" s="31"/>
      <c r="F84" s="29">
        <f t="shared" ref="F84" si="349">IF(F83=0,0,F83/F83)</f>
        <v>1</v>
      </c>
      <c r="G84" s="29">
        <f t="shared" ref="G84" si="350">IF(G83=0,0,G83/F83)</f>
        <v>0.375</v>
      </c>
      <c r="H84" s="29">
        <f t="shared" ref="H84:I84" si="351">IF(H83=0,0,H83/$F83)</f>
        <v>0.625</v>
      </c>
      <c r="I84" s="29">
        <f t="shared" si="351"/>
        <v>0</v>
      </c>
      <c r="J84" s="29">
        <f t="shared" ref="J84" si="352">IF(J83=0,0,J83/J83)</f>
        <v>1</v>
      </c>
      <c r="K84" s="29">
        <f t="shared" ref="K84:M84" si="353">IF(K83=0,0,K83/$J83)</f>
        <v>0.33333333333333331</v>
      </c>
      <c r="L84" s="29">
        <f t="shared" si="353"/>
        <v>0.66666666666666663</v>
      </c>
      <c r="M84" s="29">
        <f t="shared" si="353"/>
        <v>0</v>
      </c>
      <c r="N84" s="29">
        <f t="shared" ref="N84" si="354">IF(N83=0,0,N83/N83)</f>
        <v>1</v>
      </c>
      <c r="O84" s="29">
        <f t="shared" ref="O84:Q84" si="355">IF(O83=0,0,O83/$N83)</f>
        <v>0.5</v>
      </c>
      <c r="P84" s="29">
        <f t="shared" si="355"/>
        <v>0.5</v>
      </c>
      <c r="Q84" s="29">
        <f t="shared" si="355"/>
        <v>0</v>
      </c>
      <c r="Z84" s="94"/>
      <c r="AA84" s="90" t="str">
        <f>IF(SUM(O84:Q84)=0,"",IF(SUM(O84:Q84)=1,"",1))</f>
        <v/>
      </c>
    </row>
    <row r="85" spans="1:27" ht="12" customHeight="1" x14ac:dyDescent="0.2">
      <c r="A85" s="157"/>
      <c r="B85" s="157"/>
      <c r="C85" s="35"/>
      <c r="D85" s="231" t="s">
        <v>266</v>
      </c>
      <c r="E85" s="34"/>
      <c r="F85" s="33">
        <f t="shared" ref="F85" si="356">SUM(G85:I85)</f>
        <v>2</v>
      </c>
      <c r="G85" s="33">
        <v>1</v>
      </c>
      <c r="H85" s="33">
        <v>0</v>
      </c>
      <c r="I85" s="33">
        <v>1</v>
      </c>
      <c r="J85" s="33">
        <f t="shared" ref="J85" si="357">SUM(K85:M85)</f>
        <v>1</v>
      </c>
      <c r="K85" s="33">
        <v>0</v>
      </c>
      <c r="L85" s="33">
        <v>0</v>
      </c>
      <c r="M85" s="33">
        <v>1</v>
      </c>
      <c r="N85" s="33">
        <f t="shared" ref="N85" si="358">SUM(O85:Q85)</f>
        <v>0</v>
      </c>
      <c r="O85" s="33">
        <v>0</v>
      </c>
      <c r="P85" s="33">
        <v>0</v>
      </c>
      <c r="Q85" s="33">
        <v>0</v>
      </c>
      <c r="Z85" s="90" t="e">
        <f>IF(N85=#REF!,"",1)</f>
        <v>#REF!</v>
      </c>
      <c r="AA85" s="90"/>
    </row>
    <row r="86" spans="1:27" ht="12" customHeight="1" x14ac:dyDescent="0.2">
      <c r="A86" s="157"/>
      <c r="B86" s="157"/>
      <c r="C86" s="32"/>
      <c r="D86" s="232"/>
      <c r="E86" s="31"/>
      <c r="F86" s="29">
        <f t="shared" ref="F86" si="359">IF(F85=0,0,F85/F85)</f>
        <v>1</v>
      </c>
      <c r="G86" s="29">
        <f t="shared" ref="G86" si="360">IF(G85=0,0,G85/F85)</f>
        <v>0.5</v>
      </c>
      <c r="H86" s="29">
        <f t="shared" ref="H86:I86" si="361">IF(H85=0,0,H85/$F85)</f>
        <v>0</v>
      </c>
      <c r="I86" s="29">
        <f t="shared" si="361"/>
        <v>0.5</v>
      </c>
      <c r="J86" s="29">
        <f t="shared" ref="J86" si="362">IF(J85=0,0,J85/J85)</f>
        <v>1</v>
      </c>
      <c r="K86" s="29">
        <f t="shared" ref="K86:M86" si="363">IF(K85=0,0,K85/$J85)</f>
        <v>0</v>
      </c>
      <c r="L86" s="29">
        <f t="shared" si="363"/>
        <v>0</v>
      </c>
      <c r="M86" s="29">
        <f t="shared" si="363"/>
        <v>1</v>
      </c>
      <c r="N86" s="29">
        <f t="shared" ref="N86" si="364">IF(N85=0,0,N85/N85)</f>
        <v>0</v>
      </c>
      <c r="O86" s="29">
        <f t="shared" ref="O86:Q86" si="365">IF(O85=0,0,O85/$N85)</f>
        <v>0</v>
      </c>
      <c r="P86" s="29">
        <f t="shared" si="365"/>
        <v>0</v>
      </c>
      <c r="Q86" s="29">
        <f t="shared" si="365"/>
        <v>0</v>
      </c>
      <c r="Z86" s="94"/>
      <c r="AA86" s="90" t="str">
        <f>IF(SUM(O86:Q86)=0,"",IF(SUM(O86:Q86)=1,"",1))</f>
        <v/>
      </c>
    </row>
    <row r="87" spans="1:27" ht="13.5" customHeight="1" x14ac:dyDescent="0.2">
      <c r="A87" s="157"/>
      <c r="B87" s="157"/>
      <c r="C87" s="35"/>
      <c r="D87" s="248" t="s">
        <v>265</v>
      </c>
      <c r="E87" s="34"/>
      <c r="F87" s="33">
        <f t="shared" ref="F87" si="366">SUM(G87:I87)</f>
        <v>4</v>
      </c>
      <c r="G87" s="33">
        <v>3</v>
      </c>
      <c r="H87" s="33">
        <v>1</v>
      </c>
      <c r="I87" s="33">
        <v>0</v>
      </c>
      <c r="J87" s="33">
        <f t="shared" ref="J87" si="367">SUM(K87:M87)</f>
        <v>0</v>
      </c>
      <c r="K87" s="33">
        <v>0</v>
      </c>
      <c r="L87" s="33">
        <v>0</v>
      </c>
      <c r="M87" s="33">
        <v>0</v>
      </c>
      <c r="N87" s="33">
        <f t="shared" ref="N87" si="368">SUM(O87:Q87)</f>
        <v>3</v>
      </c>
      <c r="O87" s="33">
        <v>0</v>
      </c>
      <c r="P87" s="33">
        <v>3</v>
      </c>
      <c r="Q87" s="33">
        <v>0</v>
      </c>
      <c r="Z87" s="90" t="e">
        <f>IF(N87=#REF!,"",1)</f>
        <v>#REF!</v>
      </c>
      <c r="AA87" s="90"/>
    </row>
    <row r="88" spans="1:27" ht="13.5" customHeight="1" x14ac:dyDescent="0.2">
      <c r="A88" s="157"/>
      <c r="B88" s="157"/>
      <c r="C88" s="32"/>
      <c r="D88" s="232"/>
      <c r="E88" s="31"/>
      <c r="F88" s="29">
        <f t="shared" ref="F88" si="369">IF(F87=0,0,F87/F87)</f>
        <v>1</v>
      </c>
      <c r="G88" s="29">
        <f t="shared" ref="G88" si="370">IF(G87=0,0,G87/F87)</f>
        <v>0.75</v>
      </c>
      <c r="H88" s="29">
        <f t="shared" ref="H88:I88" si="371">IF(H87=0,0,H87/$F87)</f>
        <v>0.25</v>
      </c>
      <c r="I88" s="29">
        <f t="shared" si="371"/>
        <v>0</v>
      </c>
      <c r="J88" s="29">
        <f t="shared" ref="J88" si="372">IF(J87=0,0,J87/J87)</f>
        <v>0</v>
      </c>
      <c r="K88" s="29">
        <f t="shared" ref="K88:M88" si="373">IF(K87=0,0,K87/$J87)</f>
        <v>0</v>
      </c>
      <c r="L88" s="29">
        <f t="shared" si="373"/>
        <v>0</v>
      </c>
      <c r="M88" s="29">
        <f t="shared" si="373"/>
        <v>0</v>
      </c>
      <c r="N88" s="29">
        <f t="shared" ref="N88" si="374">IF(N87=0,0,N87/N87)</f>
        <v>1</v>
      </c>
      <c r="O88" s="29">
        <f t="shared" ref="O88:Q88" si="375">IF(O87=0,0,O87/$N87)</f>
        <v>0</v>
      </c>
      <c r="P88" s="29">
        <f t="shared" si="375"/>
        <v>1</v>
      </c>
      <c r="Q88" s="29">
        <f t="shared" si="375"/>
        <v>0</v>
      </c>
      <c r="Z88" s="94"/>
      <c r="AA88" s="90" t="str">
        <f>IF(SUM(O88:Q88)=0,"",IF(SUM(O88:Q88)=1,"",1))</f>
        <v/>
      </c>
    </row>
    <row r="89" spans="1:27" ht="12" customHeight="1" x14ac:dyDescent="0.2">
      <c r="A89" s="157"/>
      <c r="B89" s="157"/>
      <c r="C89" s="35"/>
      <c r="D89" s="231" t="s">
        <v>264</v>
      </c>
      <c r="E89" s="34"/>
      <c r="F89" s="33">
        <f t="shared" ref="F89" si="376">SUM(G89:I89)</f>
        <v>7</v>
      </c>
      <c r="G89" s="33">
        <v>2</v>
      </c>
      <c r="H89" s="33">
        <v>3</v>
      </c>
      <c r="I89" s="33">
        <v>2</v>
      </c>
      <c r="J89" s="33">
        <f t="shared" ref="J89" si="377">SUM(K89:M89)</f>
        <v>1</v>
      </c>
      <c r="K89" s="33">
        <v>0</v>
      </c>
      <c r="L89" s="33">
        <v>1</v>
      </c>
      <c r="M89" s="33">
        <v>0</v>
      </c>
      <c r="N89" s="33">
        <f t="shared" ref="N89" si="378">SUM(O89:Q89)</f>
        <v>0</v>
      </c>
      <c r="O89" s="33">
        <v>0</v>
      </c>
      <c r="P89" s="33">
        <v>0</v>
      </c>
      <c r="Q89" s="33">
        <v>0</v>
      </c>
      <c r="Z89" s="90" t="e">
        <f>IF(N89=#REF!,"",1)</f>
        <v>#REF!</v>
      </c>
      <c r="AA89" s="90"/>
    </row>
    <row r="90" spans="1:27" ht="12" customHeight="1" x14ac:dyDescent="0.2">
      <c r="A90" s="157"/>
      <c r="B90" s="157"/>
      <c r="C90" s="32"/>
      <c r="D90" s="232"/>
      <c r="E90" s="31"/>
      <c r="F90" s="29">
        <f t="shared" ref="F90" si="379">IF(F89=0,0,F89/F89)</f>
        <v>1</v>
      </c>
      <c r="G90" s="29">
        <f t="shared" ref="G90" si="380">IF(G89=0,0,G89/F89)</f>
        <v>0.2857142857142857</v>
      </c>
      <c r="H90" s="29">
        <f t="shared" ref="H90:I90" si="381">IF(H89=0,0,H89/$F89)</f>
        <v>0.42857142857142855</v>
      </c>
      <c r="I90" s="29">
        <f t="shared" si="381"/>
        <v>0.2857142857142857</v>
      </c>
      <c r="J90" s="29">
        <f t="shared" ref="J90" si="382">IF(J89=0,0,J89/J89)</f>
        <v>1</v>
      </c>
      <c r="K90" s="29">
        <f t="shared" ref="K90:M90" si="383">IF(K89=0,0,K89/$J89)</f>
        <v>0</v>
      </c>
      <c r="L90" s="29">
        <f t="shared" si="383"/>
        <v>1</v>
      </c>
      <c r="M90" s="29">
        <f t="shared" si="383"/>
        <v>0</v>
      </c>
      <c r="N90" s="29">
        <f t="shared" ref="N90" si="384">IF(N89=0,0,N89/N89)</f>
        <v>0</v>
      </c>
      <c r="O90" s="29">
        <f t="shared" ref="O90:Q90" si="385">IF(O89=0,0,O89/$N89)</f>
        <v>0</v>
      </c>
      <c r="P90" s="29">
        <f t="shared" si="385"/>
        <v>0</v>
      </c>
      <c r="Q90" s="29">
        <f t="shared" si="385"/>
        <v>0</v>
      </c>
      <c r="Z90" s="94"/>
      <c r="AA90" s="90" t="str">
        <f>IF(SUM(O90:Q90)=0,"",IF(SUM(O90:Q90)=1,"",1))</f>
        <v/>
      </c>
    </row>
    <row r="91" spans="1:27" ht="12" customHeight="1" x14ac:dyDescent="0.2">
      <c r="A91" s="157"/>
      <c r="B91" s="157"/>
      <c r="C91" s="35"/>
      <c r="D91" s="231" t="s">
        <v>263</v>
      </c>
      <c r="E91" s="34"/>
      <c r="F91" s="33">
        <f t="shared" ref="F91" si="386">SUM(G91:I91)</f>
        <v>7</v>
      </c>
      <c r="G91" s="33">
        <v>2</v>
      </c>
      <c r="H91" s="33">
        <v>3</v>
      </c>
      <c r="I91" s="33">
        <v>2</v>
      </c>
      <c r="J91" s="33">
        <f t="shared" ref="J91" si="387">SUM(K91:M91)</f>
        <v>2</v>
      </c>
      <c r="K91" s="33">
        <v>1</v>
      </c>
      <c r="L91" s="33">
        <v>1</v>
      </c>
      <c r="M91" s="33">
        <v>0</v>
      </c>
      <c r="N91" s="33">
        <f t="shared" ref="N91" si="388">SUM(O91:Q91)</f>
        <v>1</v>
      </c>
      <c r="O91" s="33">
        <v>0</v>
      </c>
      <c r="P91" s="33">
        <v>1</v>
      </c>
      <c r="Q91" s="33">
        <v>0</v>
      </c>
      <c r="Z91" s="90" t="e">
        <f>IF(N91=#REF!,"",1)</f>
        <v>#REF!</v>
      </c>
      <c r="AA91" s="90"/>
    </row>
    <row r="92" spans="1:27" ht="12" customHeight="1" x14ac:dyDescent="0.2">
      <c r="A92" s="157"/>
      <c r="B92" s="157"/>
      <c r="C92" s="32"/>
      <c r="D92" s="232"/>
      <c r="E92" s="31"/>
      <c r="F92" s="29">
        <f t="shared" ref="F92" si="389">IF(F91=0,0,F91/F91)</f>
        <v>1</v>
      </c>
      <c r="G92" s="29">
        <f t="shared" ref="G92" si="390">IF(G91=0,0,G91/F91)</f>
        <v>0.2857142857142857</v>
      </c>
      <c r="H92" s="29">
        <f t="shared" ref="H92:I92" si="391">IF(H91=0,0,H91/$F91)</f>
        <v>0.42857142857142855</v>
      </c>
      <c r="I92" s="29">
        <f t="shared" si="391"/>
        <v>0.2857142857142857</v>
      </c>
      <c r="J92" s="29">
        <f t="shared" ref="J92" si="392">IF(J91=0,0,J91/J91)</f>
        <v>1</v>
      </c>
      <c r="K92" s="29">
        <f t="shared" ref="K92:M92" si="393">IF(K91=0,0,K91/$J91)</f>
        <v>0.5</v>
      </c>
      <c r="L92" s="29">
        <f t="shared" si="393"/>
        <v>0.5</v>
      </c>
      <c r="M92" s="29">
        <f t="shared" si="393"/>
        <v>0</v>
      </c>
      <c r="N92" s="29">
        <f t="shared" ref="N92" si="394">IF(N91=0,0,N91/N91)</f>
        <v>1</v>
      </c>
      <c r="O92" s="29">
        <f t="shared" ref="O92:Q92" si="395">IF(O91=0,0,O91/$N91)</f>
        <v>0</v>
      </c>
      <c r="P92" s="29">
        <f t="shared" si="395"/>
        <v>1</v>
      </c>
      <c r="Q92" s="29">
        <f t="shared" si="395"/>
        <v>0</v>
      </c>
      <c r="Z92" s="94"/>
      <c r="AA92" s="90" t="str">
        <f>IF(SUM(O92:Q92)=0,"",IF(SUM(O92:Q92)=1,"",1))</f>
        <v/>
      </c>
    </row>
    <row r="93" spans="1:27" ht="12" customHeight="1" x14ac:dyDescent="0.2">
      <c r="A93" s="157"/>
      <c r="B93" s="157"/>
      <c r="C93" s="35"/>
      <c r="D93" s="231" t="s">
        <v>262</v>
      </c>
      <c r="E93" s="34"/>
      <c r="F93" s="33">
        <f t="shared" ref="F93" si="396">SUM(G93:I93)</f>
        <v>14</v>
      </c>
      <c r="G93" s="33">
        <v>3</v>
      </c>
      <c r="H93" s="33">
        <v>10</v>
      </c>
      <c r="I93" s="33">
        <v>1</v>
      </c>
      <c r="J93" s="33">
        <f t="shared" ref="J93" si="397">SUM(K93:M93)</f>
        <v>4</v>
      </c>
      <c r="K93" s="33">
        <v>2</v>
      </c>
      <c r="L93" s="33">
        <v>1</v>
      </c>
      <c r="M93" s="33">
        <v>1</v>
      </c>
      <c r="N93" s="33">
        <f t="shared" ref="N93" si="398">SUM(O93:Q93)</f>
        <v>9</v>
      </c>
      <c r="O93" s="33">
        <v>3</v>
      </c>
      <c r="P93" s="33">
        <v>5</v>
      </c>
      <c r="Q93" s="33">
        <v>1</v>
      </c>
      <c r="Z93" s="90" t="e">
        <f>IF(N93=#REF!,"",1)</f>
        <v>#REF!</v>
      </c>
      <c r="AA93" s="90"/>
    </row>
    <row r="94" spans="1:27" ht="12" customHeight="1" x14ac:dyDescent="0.2">
      <c r="A94" s="157"/>
      <c r="B94" s="157"/>
      <c r="C94" s="32"/>
      <c r="D94" s="232"/>
      <c r="E94" s="31"/>
      <c r="F94" s="29">
        <f t="shared" ref="F94" si="399">IF(F93=0,0,F93/F93)</f>
        <v>1</v>
      </c>
      <c r="G94" s="29">
        <f t="shared" ref="G94" si="400">IF(G93=0,0,G93/F93)</f>
        <v>0.21428571428571427</v>
      </c>
      <c r="H94" s="29">
        <f t="shared" ref="H94:I94" si="401">IF(H93=0,0,H93/$F93)</f>
        <v>0.7142857142857143</v>
      </c>
      <c r="I94" s="29">
        <f t="shared" si="401"/>
        <v>7.1428571428571425E-2</v>
      </c>
      <c r="J94" s="29">
        <f t="shared" ref="J94" si="402">IF(J93=0,0,J93/J93)</f>
        <v>1</v>
      </c>
      <c r="K94" s="29">
        <f t="shared" ref="K94:M94" si="403">IF(K93=0,0,K93/$J93)</f>
        <v>0.5</v>
      </c>
      <c r="L94" s="29">
        <f t="shared" si="403"/>
        <v>0.25</v>
      </c>
      <c r="M94" s="29">
        <f t="shared" si="403"/>
        <v>0.25</v>
      </c>
      <c r="N94" s="29">
        <f t="shared" ref="N94" si="404">IF(N93=0,0,N93/N93)</f>
        <v>1</v>
      </c>
      <c r="O94" s="29">
        <f t="shared" ref="O94:Q94" si="405">IF(O93=0,0,O93/$N93)</f>
        <v>0.33333333333333331</v>
      </c>
      <c r="P94" s="29">
        <f t="shared" si="405"/>
        <v>0.55555555555555558</v>
      </c>
      <c r="Q94" s="29">
        <f t="shared" si="405"/>
        <v>0.1111111111111111</v>
      </c>
      <c r="Z94" s="94"/>
      <c r="AA94" s="90" t="str">
        <f>IF(SUM(O94:Q94)=0,"",IF(SUM(O94:Q94)=1,"",1))</f>
        <v/>
      </c>
    </row>
    <row r="95" spans="1:27" ht="12" customHeight="1" x14ac:dyDescent="0.2">
      <c r="A95" s="157"/>
      <c r="B95" s="157"/>
      <c r="C95" s="35"/>
      <c r="D95" s="231" t="s">
        <v>261</v>
      </c>
      <c r="E95" s="34"/>
      <c r="F95" s="33">
        <f t="shared" ref="F95" si="406">SUM(G95:I95)</f>
        <v>41</v>
      </c>
      <c r="G95" s="33">
        <v>17</v>
      </c>
      <c r="H95" s="33">
        <v>16</v>
      </c>
      <c r="I95" s="33">
        <v>8</v>
      </c>
      <c r="J95" s="33">
        <f t="shared" ref="J95" si="407">SUM(K95:M95)</f>
        <v>24</v>
      </c>
      <c r="K95" s="33">
        <v>19</v>
      </c>
      <c r="L95" s="33">
        <v>3</v>
      </c>
      <c r="M95" s="33">
        <v>2</v>
      </c>
      <c r="N95" s="33">
        <f t="shared" ref="N95" si="408">SUM(O95:Q95)</f>
        <v>9</v>
      </c>
      <c r="O95" s="33">
        <v>2</v>
      </c>
      <c r="P95" s="33">
        <v>5</v>
      </c>
      <c r="Q95" s="33">
        <v>2</v>
      </c>
      <c r="Z95" s="90" t="e">
        <f>IF(N95=#REF!,"",1)</f>
        <v>#REF!</v>
      </c>
      <c r="AA95" s="90"/>
    </row>
    <row r="96" spans="1:27" ht="12" customHeight="1" x14ac:dyDescent="0.2">
      <c r="A96" s="157"/>
      <c r="B96" s="157"/>
      <c r="C96" s="32"/>
      <c r="D96" s="232"/>
      <c r="E96" s="31"/>
      <c r="F96" s="29">
        <f t="shared" ref="F96" si="409">IF(F95=0,0,F95/F95)</f>
        <v>1</v>
      </c>
      <c r="G96" s="29">
        <f t="shared" ref="G96" si="410">IF(G95=0,0,G95/F95)</f>
        <v>0.41463414634146339</v>
      </c>
      <c r="H96" s="29">
        <f t="shared" ref="H96:I96" si="411">IF(H95=0,0,H95/$F95)</f>
        <v>0.3902439024390244</v>
      </c>
      <c r="I96" s="29">
        <f t="shared" si="411"/>
        <v>0.1951219512195122</v>
      </c>
      <c r="J96" s="29">
        <f t="shared" ref="J96" si="412">IF(J95=0,0,J95/J95)</f>
        <v>1</v>
      </c>
      <c r="K96" s="29">
        <f t="shared" ref="K96:M96" si="413">IF(K95=0,0,K95/$J95)</f>
        <v>0.79166666666666663</v>
      </c>
      <c r="L96" s="29">
        <f t="shared" si="413"/>
        <v>0.125</v>
      </c>
      <c r="M96" s="29">
        <f t="shared" si="413"/>
        <v>8.3333333333333329E-2</v>
      </c>
      <c r="N96" s="29">
        <f t="shared" ref="N96" si="414">IF(N95=0,0,N95/N95)</f>
        <v>1</v>
      </c>
      <c r="O96" s="29">
        <f t="shared" ref="O96:Q96" si="415">IF(O95=0,0,O95/$N95)</f>
        <v>0.22222222222222221</v>
      </c>
      <c r="P96" s="29">
        <f t="shared" si="415"/>
        <v>0.55555555555555558</v>
      </c>
      <c r="Q96" s="29">
        <f t="shared" si="415"/>
        <v>0.22222222222222221</v>
      </c>
      <c r="Z96" s="94"/>
      <c r="AA96" s="90" t="str">
        <f>IF(SUM(O96:Q96)=0,"",IF(SUM(O96:Q96)=1,"",1))</f>
        <v/>
      </c>
    </row>
    <row r="97" spans="1:27" ht="12" customHeight="1" x14ac:dyDescent="0.2">
      <c r="A97" s="157"/>
      <c r="B97" s="157"/>
      <c r="C97" s="35"/>
      <c r="D97" s="231" t="s">
        <v>260</v>
      </c>
      <c r="E97" s="34"/>
      <c r="F97" s="33">
        <f t="shared" ref="F97" si="416">SUM(G97:I97)</f>
        <v>6</v>
      </c>
      <c r="G97" s="33">
        <v>2</v>
      </c>
      <c r="H97" s="33">
        <v>3</v>
      </c>
      <c r="I97" s="33">
        <v>1</v>
      </c>
      <c r="J97" s="33">
        <f t="shared" ref="J97" si="417">SUM(K97:M97)</f>
        <v>3</v>
      </c>
      <c r="K97" s="33">
        <v>0</v>
      </c>
      <c r="L97" s="33">
        <v>3</v>
      </c>
      <c r="M97" s="33">
        <v>0</v>
      </c>
      <c r="N97" s="33">
        <f t="shared" ref="N97" si="418">SUM(O97:Q97)</f>
        <v>9</v>
      </c>
      <c r="O97" s="33">
        <v>2</v>
      </c>
      <c r="P97" s="33">
        <v>4</v>
      </c>
      <c r="Q97" s="33">
        <v>3</v>
      </c>
      <c r="Z97" s="90" t="e">
        <f>IF(N97=#REF!,"",1)</f>
        <v>#REF!</v>
      </c>
      <c r="AA97" s="90"/>
    </row>
    <row r="98" spans="1:27" ht="12" customHeight="1" x14ac:dyDescent="0.2">
      <c r="A98" s="157"/>
      <c r="B98" s="157"/>
      <c r="C98" s="32"/>
      <c r="D98" s="232"/>
      <c r="E98" s="31"/>
      <c r="F98" s="29">
        <f t="shared" ref="F98" si="419">IF(F97=0,0,F97/F97)</f>
        <v>1</v>
      </c>
      <c r="G98" s="29">
        <f t="shared" ref="G98" si="420">IF(G97=0,0,G97/F97)</f>
        <v>0.33333333333333331</v>
      </c>
      <c r="H98" s="29">
        <f t="shared" ref="H98:I98" si="421">IF(H97=0,0,H97/$F97)</f>
        <v>0.5</v>
      </c>
      <c r="I98" s="29">
        <f t="shared" si="421"/>
        <v>0.16666666666666666</v>
      </c>
      <c r="J98" s="29">
        <f t="shared" ref="J98" si="422">IF(J97=0,0,J97/J97)</f>
        <v>1</v>
      </c>
      <c r="K98" s="29">
        <f t="shared" ref="K98:M98" si="423">IF(K97=0,0,K97/$J97)</f>
        <v>0</v>
      </c>
      <c r="L98" s="29">
        <f t="shared" si="423"/>
        <v>1</v>
      </c>
      <c r="M98" s="29">
        <f t="shared" si="423"/>
        <v>0</v>
      </c>
      <c r="N98" s="29">
        <f t="shared" ref="N98" si="424">IF(N97=0,0,N97/N97)</f>
        <v>1</v>
      </c>
      <c r="O98" s="29">
        <f t="shared" ref="O98:Q98" si="425">IF(O97=0,0,O97/$N97)</f>
        <v>0.22222222222222221</v>
      </c>
      <c r="P98" s="29">
        <f t="shared" si="425"/>
        <v>0.44444444444444442</v>
      </c>
      <c r="Q98" s="29">
        <f t="shared" si="425"/>
        <v>0.33333333333333331</v>
      </c>
      <c r="Z98" s="94"/>
      <c r="AA98" s="90" t="str">
        <f>IF(SUM(O98:Q98)=0,"",IF(SUM(O98:Q98)=1,"",1))</f>
        <v/>
      </c>
    </row>
    <row r="99" spans="1:27" ht="12.75" customHeight="1" x14ac:dyDescent="0.2">
      <c r="A99" s="157"/>
      <c r="B99" s="157"/>
      <c r="C99" s="35"/>
      <c r="D99" s="231" t="s">
        <v>259</v>
      </c>
      <c r="E99" s="34"/>
      <c r="F99" s="33">
        <f t="shared" ref="F99" si="426">SUM(G99:I99)</f>
        <v>23</v>
      </c>
      <c r="G99" s="33">
        <v>4</v>
      </c>
      <c r="H99" s="33">
        <v>16</v>
      </c>
      <c r="I99" s="33">
        <v>3</v>
      </c>
      <c r="J99" s="33">
        <f t="shared" ref="J99" si="427">SUM(K99:M99)</f>
        <v>0</v>
      </c>
      <c r="K99" s="33">
        <v>0</v>
      </c>
      <c r="L99" s="33">
        <v>0</v>
      </c>
      <c r="M99" s="33">
        <v>0</v>
      </c>
      <c r="N99" s="33">
        <f t="shared" ref="N99" si="428">SUM(O99:Q99)</f>
        <v>4</v>
      </c>
      <c r="O99" s="33">
        <v>2</v>
      </c>
      <c r="P99" s="33">
        <v>2</v>
      </c>
      <c r="Q99" s="33">
        <v>0</v>
      </c>
      <c r="Z99" s="90" t="e">
        <f>IF(N99=#REF!,"",1)</f>
        <v>#REF!</v>
      </c>
      <c r="AA99" s="90"/>
    </row>
    <row r="100" spans="1:27" ht="12.75" customHeight="1" thickBot="1" x14ac:dyDescent="0.25">
      <c r="A100" s="158"/>
      <c r="B100" s="158"/>
      <c r="C100" s="32"/>
      <c r="D100" s="232"/>
      <c r="E100" s="31"/>
      <c r="F100" s="29">
        <f t="shared" ref="F100" si="429">IF(F99=0,0,F99/F99)</f>
        <v>1</v>
      </c>
      <c r="G100" s="29">
        <f t="shared" ref="G100" si="430">IF(G99=0,0,G99/F99)</f>
        <v>0.17391304347826086</v>
      </c>
      <c r="H100" s="29">
        <f t="shared" ref="H100:I100" si="431">IF(H99=0,0,H99/$F99)</f>
        <v>0.69565217391304346</v>
      </c>
      <c r="I100" s="29">
        <f t="shared" si="431"/>
        <v>0.13043478260869565</v>
      </c>
      <c r="J100" s="29">
        <f t="shared" ref="J100" si="432">IF(J99=0,0,J99/J99)</f>
        <v>0</v>
      </c>
      <c r="K100" s="29">
        <f t="shared" ref="K100:M100" si="433">IF(K99=0,0,K99/$J99)</f>
        <v>0</v>
      </c>
      <c r="L100" s="29">
        <f t="shared" si="433"/>
        <v>0</v>
      </c>
      <c r="M100" s="29">
        <f t="shared" si="433"/>
        <v>0</v>
      </c>
      <c r="N100" s="29">
        <f t="shared" ref="N100" si="434">IF(N99=0,0,N99/N99)</f>
        <v>1</v>
      </c>
      <c r="O100" s="29">
        <f t="shared" ref="O100:Q100" si="435">IF(O99=0,0,O99/$N99)</f>
        <v>0.5</v>
      </c>
      <c r="P100" s="29">
        <f t="shared" si="435"/>
        <v>0.5</v>
      </c>
      <c r="Q100" s="29">
        <f t="shared" si="435"/>
        <v>0</v>
      </c>
      <c r="Z100" s="95"/>
      <c r="AA100" s="91" t="str">
        <f t="shared" ref="AA100" si="436">IF(SUM(O100:Q100)=0,"",IF(SUM(O100:Q100)=1,"",1))</f>
        <v/>
      </c>
    </row>
  </sheetData>
  <mergeCells count="67">
    <mergeCell ref="O5:O6"/>
    <mergeCell ref="P5:P6"/>
    <mergeCell ref="A3:E6"/>
    <mergeCell ref="F3:I4"/>
    <mergeCell ref="J3:M4"/>
    <mergeCell ref="N3:Q4"/>
    <mergeCell ref="F5:F6"/>
    <mergeCell ref="Q5:Q6"/>
    <mergeCell ref="K5:K6"/>
    <mergeCell ref="M5:M6"/>
    <mergeCell ref="N5:N6"/>
    <mergeCell ref="L5:L6"/>
    <mergeCell ref="G5:G6"/>
    <mergeCell ref="H5:H6"/>
    <mergeCell ref="I5:I6"/>
    <mergeCell ref="J5:J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6384" width="9" style="1"/>
  </cols>
  <sheetData>
    <row r="1" spans="1:10" ht="14.4" x14ac:dyDescent="0.2">
      <c r="A1" s="16" t="s">
        <v>551</v>
      </c>
    </row>
    <row r="2" spans="1:10" x14ac:dyDescent="0.2">
      <c r="I2" s="38" t="s">
        <v>453</v>
      </c>
    </row>
    <row r="3" spans="1:10" ht="18.75" customHeight="1" x14ac:dyDescent="0.2">
      <c r="A3" s="233" t="s">
        <v>63</v>
      </c>
      <c r="B3" s="234"/>
      <c r="C3" s="234"/>
      <c r="D3" s="234"/>
      <c r="E3" s="235"/>
      <c r="F3" s="194" t="s">
        <v>271</v>
      </c>
      <c r="G3" s="208"/>
      <c r="H3" s="208"/>
      <c r="I3" s="195"/>
    </row>
    <row r="4" spans="1:10" ht="18.75" customHeight="1" x14ac:dyDescent="0.2">
      <c r="A4" s="236"/>
      <c r="B4" s="237"/>
      <c r="C4" s="237"/>
      <c r="D4" s="237"/>
      <c r="E4" s="238"/>
      <c r="F4" s="270"/>
      <c r="G4" s="307"/>
      <c r="H4" s="307"/>
      <c r="I4" s="273"/>
    </row>
    <row r="5" spans="1:10" ht="44.25" customHeight="1" x14ac:dyDescent="0.2">
      <c r="A5" s="236"/>
      <c r="B5" s="237"/>
      <c r="C5" s="237"/>
      <c r="D5" s="237"/>
      <c r="E5" s="238"/>
      <c r="F5" s="251" t="s">
        <v>412</v>
      </c>
      <c r="G5" s="224" t="s">
        <v>273</v>
      </c>
      <c r="H5" s="224" t="s">
        <v>272</v>
      </c>
      <c r="I5" s="224" t="s">
        <v>127</v>
      </c>
    </row>
    <row r="6" spans="1:10" ht="24.75" customHeight="1" x14ac:dyDescent="0.2">
      <c r="A6" s="239"/>
      <c r="B6" s="240"/>
      <c r="C6" s="240"/>
      <c r="D6" s="240"/>
      <c r="E6" s="241"/>
      <c r="F6" s="182"/>
      <c r="G6" s="230"/>
      <c r="H6" s="230"/>
      <c r="I6" s="230"/>
    </row>
    <row r="7" spans="1:10" ht="12" customHeight="1" x14ac:dyDescent="0.2">
      <c r="A7" s="170" t="s">
        <v>49</v>
      </c>
      <c r="B7" s="171"/>
      <c r="C7" s="171"/>
      <c r="D7" s="171"/>
      <c r="E7" s="172"/>
      <c r="F7" s="33">
        <f>SUM(F9,F11,F13,F15,F17)</f>
        <v>27</v>
      </c>
      <c r="G7" s="33">
        <f t="shared" ref="G7:I7" si="0">SUM(G9,G11,G13,G15,G17)</f>
        <v>13</v>
      </c>
      <c r="H7" s="33">
        <f t="shared" si="0"/>
        <v>10</v>
      </c>
      <c r="I7" s="33">
        <f t="shared" si="0"/>
        <v>4</v>
      </c>
      <c r="J7" s="46"/>
    </row>
    <row r="8" spans="1:10" ht="12" customHeight="1" x14ac:dyDescent="0.2">
      <c r="A8" s="173"/>
      <c r="B8" s="174"/>
      <c r="C8" s="174"/>
      <c r="D8" s="174"/>
      <c r="E8" s="175"/>
      <c r="F8" s="29">
        <f>IF(F7=0,0,F7/F7)</f>
        <v>1</v>
      </c>
      <c r="G8" s="29">
        <f>IF(G7=0,0,G7/$F7)</f>
        <v>0.48148148148148145</v>
      </c>
      <c r="H8" s="29">
        <f>IF(H7=0,0,H7/$F7)</f>
        <v>0.37037037037037035</v>
      </c>
      <c r="I8" s="29">
        <f>IF(I7=0,0,I7/$F7)</f>
        <v>0.14814814814814814</v>
      </c>
    </row>
    <row r="9" spans="1:10" ht="12" customHeight="1" x14ac:dyDescent="0.2">
      <c r="A9" s="159" t="s">
        <v>48</v>
      </c>
      <c r="B9" s="242" t="s">
        <v>47</v>
      </c>
      <c r="C9" s="243"/>
      <c r="D9" s="243"/>
      <c r="E9" s="244"/>
      <c r="F9" s="33">
        <f>SUM(G9:I9)</f>
        <v>3</v>
      </c>
      <c r="G9" s="33">
        <v>2</v>
      </c>
      <c r="H9" s="33">
        <v>1</v>
      </c>
      <c r="I9" s="33">
        <v>0</v>
      </c>
    </row>
    <row r="10" spans="1:10" ht="12" customHeight="1" x14ac:dyDescent="0.2">
      <c r="A10" s="160"/>
      <c r="B10" s="245"/>
      <c r="C10" s="246"/>
      <c r="D10" s="246"/>
      <c r="E10" s="247"/>
      <c r="F10" s="29">
        <f>IF(F9=0,0,F9/F9)</f>
        <v>1</v>
      </c>
      <c r="G10" s="29">
        <f>IF(G9=0,0,G9/F9)</f>
        <v>0.66666666666666663</v>
      </c>
      <c r="H10" s="29">
        <f>IF(H9=0,0,H9/$F9)</f>
        <v>0.33333333333333331</v>
      </c>
      <c r="I10" s="29">
        <f>IF(I9=0,0,I9/$F9)</f>
        <v>0</v>
      </c>
    </row>
    <row r="11" spans="1:10" ht="12" customHeight="1" x14ac:dyDescent="0.2">
      <c r="A11" s="160"/>
      <c r="B11" s="242" t="s">
        <v>46</v>
      </c>
      <c r="C11" s="243"/>
      <c r="D11" s="243"/>
      <c r="E11" s="244"/>
      <c r="F11" s="33">
        <f t="shared" ref="F11" si="1">SUM(G11:I11)</f>
        <v>1</v>
      </c>
      <c r="G11" s="33">
        <v>1</v>
      </c>
      <c r="H11" s="33">
        <v>0</v>
      </c>
      <c r="I11" s="33">
        <v>0</v>
      </c>
    </row>
    <row r="12" spans="1:10" ht="12" customHeight="1" x14ac:dyDescent="0.2">
      <c r="A12" s="160"/>
      <c r="B12" s="245"/>
      <c r="C12" s="246"/>
      <c r="D12" s="246"/>
      <c r="E12" s="247"/>
      <c r="F12" s="29">
        <f t="shared" ref="F12" si="2">IF(F11=0,0,F11/F11)</f>
        <v>1</v>
      </c>
      <c r="G12" s="29">
        <f t="shared" ref="G12" si="3">IF(G11=0,0,G11/F11)</f>
        <v>1</v>
      </c>
      <c r="H12" s="29">
        <f t="shared" ref="H12:I12" si="4">IF(H11=0,0,H11/$F11)</f>
        <v>0</v>
      </c>
      <c r="I12" s="29">
        <f t="shared" si="4"/>
        <v>0</v>
      </c>
    </row>
    <row r="13" spans="1:10" ht="12" customHeight="1" x14ac:dyDescent="0.2">
      <c r="A13" s="160"/>
      <c r="B13" s="242" t="s">
        <v>45</v>
      </c>
      <c r="C13" s="243"/>
      <c r="D13" s="243"/>
      <c r="E13" s="244"/>
      <c r="F13" s="33">
        <f t="shared" ref="F13" si="5">SUM(G13:I13)</f>
        <v>10</v>
      </c>
      <c r="G13" s="33">
        <v>4</v>
      </c>
      <c r="H13" s="33">
        <v>5</v>
      </c>
      <c r="I13" s="33">
        <v>1</v>
      </c>
    </row>
    <row r="14" spans="1:10" ht="12" customHeight="1" x14ac:dyDescent="0.2">
      <c r="A14" s="160"/>
      <c r="B14" s="245"/>
      <c r="C14" s="246"/>
      <c r="D14" s="246"/>
      <c r="E14" s="247"/>
      <c r="F14" s="29">
        <f t="shared" ref="F14" si="6">IF(F13=0,0,F13/F13)</f>
        <v>1</v>
      </c>
      <c r="G14" s="29">
        <f t="shared" ref="G14" si="7">IF(G13=0,0,G13/F13)</f>
        <v>0.4</v>
      </c>
      <c r="H14" s="29">
        <f t="shared" ref="H14:I14" si="8">IF(H13=0,0,H13/$F13)</f>
        <v>0.5</v>
      </c>
      <c r="I14" s="29">
        <f t="shared" si="8"/>
        <v>0.1</v>
      </c>
    </row>
    <row r="15" spans="1:10" ht="12" customHeight="1" x14ac:dyDescent="0.2">
      <c r="A15" s="160"/>
      <c r="B15" s="242" t="s">
        <v>44</v>
      </c>
      <c r="C15" s="243"/>
      <c r="D15" s="243"/>
      <c r="E15" s="244"/>
      <c r="F15" s="33">
        <f t="shared" ref="F15" si="9">SUM(G15:I15)</f>
        <v>2</v>
      </c>
      <c r="G15" s="33">
        <v>1</v>
      </c>
      <c r="H15" s="33">
        <v>0</v>
      </c>
      <c r="I15" s="33">
        <v>1</v>
      </c>
    </row>
    <row r="16" spans="1:10" ht="12" customHeight="1" x14ac:dyDescent="0.2">
      <c r="A16" s="160"/>
      <c r="B16" s="245"/>
      <c r="C16" s="246"/>
      <c r="D16" s="246"/>
      <c r="E16" s="247"/>
      <c r="F16" s="29">
        <f t="shared" ref="F16" si="10">IF(F15=0,0,F15/F15)</f>
        <v>1</v>
      </c>
      <c r="G16" s="29">
        <f t="shared" ref="G16" si="11">IF(G15=0,0,G15/F15)</f>
        <v>0.5</v>
      </c>
      <c r="H16" s="29">
        <f t="shared" ref="H16:I16" si="12">IF(H15=0,0,H15/$F15)</f>
        <v>0</v>
      </c>
      <c r="I16" s="29">
        <f t="shared" si="12"/>
        <v>0.5</v>
      </c>
    </row>
    <row r="17" spans="1:9" ht="12" customHeight="1" x14ac:dyDescent="0.2">
      <c r="A17" s="160"/>
      <c r="B17" s="242" t="s">
        <v>43</v>
      </c>
      <c r="C17" s="243"/>
      <c r="D17" s="243"/>
      <c r="E17" s="244"/>
      <c r="F17" s="33">
        <f t="shared" ref="F17" si="13">SUM(G17:I17)</f>
        <v>11</v>
      </c>
      <c r="G17" s="33">
        <v>5</v>
      </c>
      <c r="H17" s="33">
        <v>4</v>
      </c>
      <c r="I17" s="33">
        <v>2</v>
      </c>
    </row>
    <row r="18" spans="1:9" ht="12" customHeight="1" x14ac:dyDescent="0.2">
      <c r="A18" s="161"/>
      <c r="B18" s="245"/>
      <c r="C18" s="246"/>
      <c r="D18" s="246"/>
      <c r="E18" s="247"/>
      <c r="F18" s="29">
        <f t="shared" ref="F18" si="14">IF(F17=0,0,F17/F17)</f>
        <v>1</v>
      </c>
      <c r="G18" s="29">
        <f t="shared" ref="G18" si="15">IF(G17=0,0,G17/F17)</f>
        <v>0.45454545454545453</v>
      </c>
      <c r="H18" s="29">
        <f t="shared" ref="H18:I18" si="16">IF(H17=0,0,H17/$F17)</f>
        <v>0.36363636363636365</v>
      </c>
      <c r="I18" s="29">
        <f t="shared" si="16"/>
        <v>0.18181818181818182</v>
      </c>
    </row>
    <row r="19" spans="1:9" ht="12" customHeight="1" x14ac:dyDescent="0.2">
      <c r="A19" s="156" t="s">
        <v>42</v>
      </c>
      <c r="B19" s="156" t="s">
        <v>41</v>
      </c>
      <c r="C19" s="35"/>
      <c r="D19" s="231" t="s">
        <v>15</v>
      </c>
      <c r="E19" s="34"/>
      <c r="F19" s="33">
        <f>SUM(G19:I19)</f>
        <v>8</v>
      </c>
      <c r="G19" s="33">
        <f>SUM(G21,G23,G25,G27,G29,G31,G33,G35,G37,G39,G41,G43,G45,G47,G49,G51,G53,G55,G57,G59,G61,G63,G65,G67)</f>
        <v>3</v>
      </c>
      <c r="H19" s="33">
        <f>SUM(H21,H23,H25,H27,H29,H31,H33,H35,H37,H39,H41,H43,H45,H47,H49,H51,H53,H55,H57,H59,H61,H63,H65,H67)</f>
        <v>5</v>
      </c>
      <c r="I19" s="33">
        <f>SUM(I21,I23,I25,I27,I29,I31,I33,I35,I37,I39,I41,I43,I45,I47,I49,I51,I53,I55,I57,I59,I61,I63,I65,I67)</f>
        <v>0</v>
      </c>
    </row>
    <row r="20" spans="1:9" ht="12" customHeight="1" x14ac:dyDescent="0.2">
      <c r="A20" s="157"/>
      <c r="B20" s="157"/>
      <c r="C20" s="32"/>
      <c r="D20" s="232"/>
      <c r="E20" s="31"/>
      <c r="F20" s="29">
        <f>IF(F19=0,0,F19/$F19)</f>
        <v>1</v>
      </c>
      <c r="G20" s="29">
        <f>IF(G19=0,0,G19/$F19)</f>
        <v>0.375</v>
      </c>
      <c r="H20" s="29">
        <f>IF(H19=0,0,H19/$F19)</f>
        <v>0.625</v>
      </c>
      <c r="I20" s="29">
        <f>IF(I19=0,0,I19/$F19)</f>
        <v>0</v>
      </c>
    </row>
    <row r="21" spans="1:9" ht="12" customHeight="1" x14ac:dyDescent="0.2">
      <c r="A21" s="157"/>
      <c r="B21" s="157"/>
      <c r="C21" s="35"/>
      <c r="D21" s="231" t="s">
        <v>354</v>
      </c>
      <c r="E21" s="34"/>
      <c r="F21" s="33">
        <f t="shared" ref="F21" si="17">SUM(G21:I21)</f>
        <v>0</v>
      </c>
      <c r="G21" s="33">
        <v>0</v>
      </c>
      <c r="H21" s="33">
        <v>0</v>
      </c>
      <c r="I21" s="33">
        <v>0</v>
      </c>
    </row>
    <row r="22" spans="1:9" ht="12" customHeight="1" x14ac:dyDescent="0.2">
      <c r="A22" s="157"/>
      <c r="B22" s="157"/>
      <c r="C22" s="32"/>
      <c r="D22" s="232"/>
      <c r="E22" s="31"/>
      <c r="F22" s="29">
        <f t="shared" ref="F22" si="18">IF(F21=0,0,F21/F21)</f>
        <v>0</v>
      </c>
      <c r="G22" s="29">
        <f t="shared" ref="G22" si="19">IF(G21=0,0,G21/F21)</f>
        <v>0</v>
      </c>
      <c r="H22" s="29">
        <f t="shared" ref="H22:I22" si="20">IF(H21=0,0,H21/$F21)</f>
        <v>0</v>
      </c>
      <c r="I22" s="29">
        <f t="shared" si="20"/>
        <v>0</v>
      </c>
    </row>
    <row r="23" spans="1:9" ht="12" customHeight="1" x14ac:dyDescent="0.2">
      <c r="A23" s="157"/>
      <c r="B23" s="157"/>
      <c r="C23" s="35"/>
      <c r="D23" s="231" t="s">
        <v>355</v>
      </c>
      <c r="E23" s="34"/>
      <c r="F23" s="33">
        <f t="shared" ref="F23" si="21">SUM(G23:I23)</f>
        <v>0</v>
      </c>
      <c r="G23" s="33">
        <v>0</v>
      </c>
      <c r="H23" s="33">
        <v>0</v>
      </c>
      <c r="I23" s="33">
        <v>0</v>
      </c>
    </row>
    <row r="24" spans="1:9" ht="12" customHeight="1" x14ac:dyDescent="0.2">
      <c r="A24" s="157"/>
      <c r="B24" s="157"/>
      <c r="C24" s="32"/>
      <c r="D24" s="232"/>
      <c r="E24" s="31"/>
      <c r="F24" s="29">
        <f t="shared" ref="F24" si="22">IF(F23=0,0,F23/F23)</f>
        <v>0</v>
      </c>
      <c r="G24" s="29">
        <f t="shared" ref="G24" si="23">IF(G23=0,0,G23/F23)</f>
        <v>0</v>
      </c>
      <c r="H24" s="29">
        <f t="shared" ref="H24:I24" si="24">IF(H23=0,0,H23/$F23)</f>
        <v>0</v>
      </c>
      <c r="I24" s="29">
        <f t="shared" si="24"/>
        <v>0</v>
      </c>
    </row>
    <row r="25" spans="1:9" ht="12" customHeight="1" x14ac:dyDescent="0.2">
      <c r="A25" s="157"/>
      <c r="B25" s="157"/>
      <c r="C25" s="35"/>
      <c r="D25" s="231" t="s">
        <v>356</v>
      </c>
      <c r="E25" s="34"/>
      <c r="F25" s="33">
        <f t="shared" ref="F25" si="25">SUM(G25:I25)</f>
        <v>1</v>
      </c>
      <c r="G25" s="33">
        <v>1</v>
      </c>
      <c r="H25" s="33">
        <v>0</v>
      </c>
      <c r="I25" s="33">
        <v>0</v>
      </c>
    </row>
    <row r="26" spans="1:9" ht="12" customHeight="1" x14ac:dyDescent="0.2">
      <c r="A26" s="157"/>
      <c r="B26" s="157"/>
      <c r="C26" s="32"/>
      <c r="D26" s="232"/>
      <c r="E26" s="31"/>
      <c r="F26" s="29">
        <f t="shared" ref="F26" si="26">IF(F25=0,0,F25/F25)</f>
        <v>1</v>
      </c>
      <c r="G26" s="29">
        <f t="shared" ref="G26" si="27">IF(G25=0,0,G25/F25)</f>
        <v>1</v>
      </c>
      <c r="H26" s="29">
        <f t="shared" ref="H26:I26" si="28">IF(H25=0,0,H25/$F25)</f>
        <v>0</v>
      </c>
      <c r="I26" s="29">
        <f t="shared" si="28"/>
        <v>0</v>
      </c>
    </row>
    <row r="27" spans="1:9" ht="12" customHeight="1" x14ac:dyDescent="0.2">
      <c r="A27" s="157"/>
      <c r="B27" s="157"/>
      <c r="C27" s="35"/>
      <c r="D27" s="231" t="s">
        <v>357</v>
      </c>
      <c r="E27" s="34"/>
      <c r="F27" s="33">
        <f t="shared" ref="F27" si="29">SUM(G27:I27)</f>
        <v>0</v>
      </c>
      <c r="G27" s="33">
        <v>0</v>
      </c>
      <c r="H27" s="33">
        <v>0</v>
      </c>
      <c r="I27" s="33">
        <v>0</v>
      </c>
    </row>
    <row r="28" spans="1:9" ht="12" customHeight="1" x14ac:dyDescent="0.2">
      <c r="A28" s="157"/>
      <c r="B28" s="157"/>
      <c r="C28" s="32"/>
      <c r="D28" s="232"/>
      <c r="E28" s="31"/>
      <c r="F28" s="29">
        <f t="shared" ref="F28" si="30">IF(F27=0,0,F27/F27)</f>
        <v>0</v>
      </c>
      <c r="G28" s="29">
        <f t="shared" ref="G28" si="31">IF(G27=0,0,G27/F27)</f>
        <v>0</v>
      </c>
      <c r="H28" s="29">
        <f t="shared" ref="H28:I28" si="32">IF(H27=0,0,H27/$F27)</f>
        <v>0</v>
      </c>
      <c r="I28" s="29">
        <f t="shared" si="32"/>
        <v>0</v>
      </c>
    </row>
    <row r="29" spans="1:9" ht="12" customHeight="1" x14ac:dyDescent="0.2">
      <c r="A29" s="157"/>
      <c r="B29" s="157"/>
      <c r="C29" s="35"/>
      <c r="D29" s="231" t="s">
        <v>358</v>
      </c>
      <c r="E29" s="34"/>
      <c r="F29" s="33">
        <f t="shared" ref="F29" si="33">SUM(G29:I29)</f>
        <v>0</v>
      </c>
      <c r="G29" s="33">
        <v>0</v>
      </c>
      <c r="H29" s="33">
        <v>0</v>
      </c>
      <c r="I29" s="33">
        <v>0</v>
      </c>
    </row>
    <row r="30" spans="1:9" ht="12" customHeight="1" x14ac:dyDescent="0.2">
      <c r="A30" s="157"/>
      <c r="B30" s="157"/>
      <c r="C30" s="32"/>
      <c r="D30" s="232"/>
      <c r="E30" s="31"/>
      <c r="F30" s="29">
        <f t="shared" ref="F30" si="34">IF(F29=0,0,F29/F29)</f>
        <v>0</v>
      </c>
      <c r="G30" s="29">
        <f t="shared" ref="G30" si="35">IF(G29=0,0,G29/F29)</f>
        <v>0</v>
      </c>
      <c r="H30" s="29">
        <f t="shared" ref="H30:I30" si="36">IF(H29=0,0,H29/$F29)</f>
        <v>0</v>
      </c>
      <c r="I30" s="29">
        <f t="shared" si="36"/>
        <v>0</v>
      </c>
    </row>
    <row r="31" spans="1:9" ht="12" customHeight="1" x14ac:dyDescent="0.2">
      <c r="A31" s="157"/>
      <c r="B31" s="157"/>
      <c r="C31" s="35"/>
      <c r="D31" s="231" t="s">
        <v>359</v>
      </c>
      <c r="E31" s="34"/>
      <c r="F31" s="33">
        <f t="shared" ref="F31" si="37">SUM(G31:I31)</f>
        <v>0</v>
      </c>
      <c r="G31" s="33">
        <v>0</v>
      </c>
      <c r="H31" s="33">
        <v>0</v>
      </c>
      <c r="I31" s="33">
        <v>0</v>
      </c>
    </row>
    <row r="32" spans="1:9" ht="12" customHeight="1" x14ac:dyDescent="0.2">
      <c r="A32" s="157"/>
      <c r="B32" s="157"/>
      <c r="C32" s="32"/>
      <c r="D32" s="232"/>
      <c r="E32" s="31"/>
      <c r="F32" s="29">
        <f t="shared" ref="F32" si="38">IF(F31=0,0,F31/F31)</f>
        <v>0</v>
      </c>
      <c r="G32" s="29">
        <f t="shared" ref="G32" si="39">IF(G31=0,0,G31/F31)</f>
        <v>0</v>
      </c>
      <c r="H32" s="29">
        <f t="shared" ref="H32:I32" si="40">IF(H31=0,0,H31/$F31)</f>
        <v>0</v>
      </c>
      <c r="I32" s="29">
        <f t="shared" si="40"/>
        <v>0</v>
      </c>
    </row>
    <row r="33" spans="1:9" ht="12" customHeight="1" x14ac:dyDescent="0.2">
      <c r="A33" s="157"/>
      <c r="B33" s="157"/>
      <c r="C33" s="35"/>
      <c r="D33" s="231" t="s">
        <v>360</v>
      </c>
      <c r="E33" s="34"/>
      <c r="F33" s="33">
        <f t="shared" ref="F33" si="41">SUM(G33:I33)</f>
        <v>0</v>
      </c>
      <c r="G33" s="33">
        <v>0</v>
      </c>
      <c r="H33" s="33">
        <v>0</v>
      </c>
      <c r="I33" s="33">
        <v>0</v>
      </c>
    </row>
    <row r="34" spans="1:9" ht="12" customHeight="1" x14ac:dyDescent="0.2">
      <c r="A34" s="157"/>
      <c r="B34" s="157"/>
      <c r="C34" s="32"/>
      <c r="D34" s="232"/>
      <c r="E34" s="31"/>
      <c r="F34" s="29">
        <f t="shared" ref="F34" si="42">IF(F33=0,0,F33/F33)</f>
        <v>0</v>
      </c>
      <c r="G34" s="29">
        <f t="shared" ref="G34" si="43">IF(G33=0,0,G33/F33)</f>
        <v>0</v>
      </c>
      <c r="H34" s="29">
        <f t="shared" ref="H34:I34" si="44">IF(H33=0,0,H33/$F33)</f>
        <v>0</v>
      </c>
      <c r="I34" s="29">
        <f t="shared" si="44"/>
        <v>0</v>
      </c>
    </row>
    <row r="35" spans="1:9" ht="12" customHeight="1" x14ac:dyDescent="0.2">
      <c r="A35" s="157"/>
      <c r="B35" s="157"/>
      <c r="C35" s="35"/>
      <c r="D35" s="231" t="s">
        <v>361</v>
      </c>
      <c r="E35" s="34"/>
      <c r="F35" s="33">
        <f t="shared" ref="F35" si="45">SUM(G35:I35)</f>
        <v>0</v>
      </c>
      <c r="G35" s="33">
        <v>0</v>
      </c>
      <c r="H35" s="33">
        <v>0</v>
      </c>
      <c r="I35" s="33">
        <v>0</v>
      </c>
    </row>
    <row r="36" spans="1:9" ht="12" customHeight="1" x14ac:dyDescent="0.2">
      <c r="A36" s="157"/>
      <c r="B36" s="157"/>
      <c r="C36" s="32"/>
      <c r="D36" s="232"/>
      <c r="E36" s="31"/>
      <c r="F36" s="29">
        <f t="shared" ref="F36" si="46">IF(F35=0,0,F35/F35)</f>
        <v>0</v>
      </c>
      <c r="G36" s="29">
        <f t="shared" ref="G36" si="47">IF(G35=0,0,G35/F35)</f>
        <v>0</v>
      </c>
      <c r="H36" s="29">
        <f t="shared" ref="H36:I36" si="48">IF(H35=0,0,H35/$F35)</f>
        <v>0</v>
      </c>
      <c r="I36" s="29">
        <f t="shared" si="48"/>
        <v>0</v>
      </c>
    </row>
    <row r="37" spans="1:9" ht="12" customHeight="1" x14ac:dyDescent="0.2">
      <c r="A37" s="157"/>
      <c r="B37" s="157"/>
      <c r="C37" s="35"/>
      <c r="D37" s="231" t="s">
        <v>362</v>
      </c>
      <c r="E37" s="34"/>
      <c r="F37" s="33">
        <f t="shared" ref="F37" si="49">SUM(G37:I37)</f>
        <v>0</v>
      </c>
      <c r="G37" s="33">
        <v>0</v>
      </c>
      <c r="H37" s="33">
        <v>0</v>
      </c>
      <c r="I37" s="33">
        <v>0</v>
      </c>
    </row>
    <row r="38" spans="1:9" ht="12" customHeight="1" x14ac:dyDescent="0.2">
      <c r="A38" s="157"/>
      <c r="B38" s="157"/>
      <c r="C38" s="32"/>
      <c r="D38" s="232"/>
      <c r="E38" s="31"/>
      <c r="F38" s="29">
        <f t="shared" ref="F38" si="50">IF(F37=0,0,F37/F37)</f>
        <v>0</v>
      </c>
      <c r="G38" s="29">
        <f t="shared" ref="G38" si="51">IF(G37=0,0,G37/F37)</f>
        <v>0</v>
      </c>
      <c r="H38" s="29">
        <f t="shared" ref="H38:I38" si="52">IF(H37=0,0,H37/$F37)</f>
        <v>0</v>
      </c>
      <c r="I38" s="29">
        <f t="shared" si="52"/>
        <v>0</v>
      </c>
    </row>
    <row r="39" spans="1:9" ht="12" customHeight="1" x14ac:dyDescent="0.2">
      <c r="A39" s="157"/>
      <c r="B39" s="157"/>
      <c r="C39" s="35"/>
      <c r="D39" s="231" t="s">
        <v>363</v>
      </c>
      <c r="E39" s="34"/>
      <c r="F39" s="33">
        <f t="shared" ref="F39" si="53">SUM(G39:I39)</f>
        <v>0</v>
      </c>
      <c r="G39" s="33">
        <v>0</v>
      </c>
      <c r="H39" s="33">
        <v>0</v>
      </c>
      <c r="I39" s="33">
        <v>0</v>
      </c>
    </row>
    <row r="40" spans="1:9" ht="12" customHeight="1" x14ac:dyDescent="0.2">
      <c r="A40" s="157"/>
      <c r="B40" s="157"/>
      <c r="C40" s="32"/>
      <c r="D40" s="232"/>
      <c r="E40" s="31"/>
      <c r="F40" s="29">
        <f t="shared" ref="F40" si="54">IF(F39=0,0,F39/F39)</f>
        <v>0</v>
      </c>
      <c r="G40" s="29">
        <f t="shared" ref="G40" si="55">IF(G39=0,0,G39/F39)</f>
        <v>0</v>
      </c>
      <c r="H40" s="29">
        <f t="shared" ref="H40:I40" si="56">IF(H39=0,0,H39/$F39)</f>
        <v>0</v>
      </c>
      <c r="I40" s="29">
        <f t="shared" si="56"/>
        <v>0</v>
      </c>
    </row>
    <row r="41" spans="1:9" ht="12" customHeight="1" x14ac:dyDescent="0.2">
      <c r="A41" s="157"/>
      <c r="B41" s="157"/>
      <c r="C41" s="35"/>
      <c r="D41" s="231" t="s">
        <v>364</v>
      </c>
      <c r="E41" s="34"/>
      <c r="F41" s="33">
        <f t="shared" ref="F41" si="57">SUM(G41:I41)</f>
        <v>0</v>
      </c>
      <c r="G41" s="33">
        <v>0</v>
      </c>
      <c r="H41" s="33">
        <v>0</v>
      </c>
      <c r="I41" s="33">
        <v>0</v>
      </c>
    </row>
    <row r="42" spans="1:9" ht="12" customHeight="1" x14ac:dyDescent="0.2">
      <c r="A42" s="157"/>
      <c r="B42" s="157"/>
      <c r="C42" s="32"/>
      <c r="D42" s="232"/>
      <c r="E42" s="31"/>
      <c r="F42" s="29">
        <f t="shared" ref="F42" si="58">IF(F41=0,0,F41/F41)</f>
        <v>0</v>
      </c>
      <c r="G42" s="29">
        <f t="shared" ref="G42" si="59">IF(G41=0,0,G41/F41)</f>
        <v>0</v>
      </c>
      <c r="H42" s="29">
        <f t="shared" ref="H42:I42" si="60">IF(H41=0,0,H41/$F41)</f>
        <v>0</v>
      </c>
      <c r="I42" s="29">
        <f t="shared" si="60"/>
        <v>0</v>
      </c>
    </row>
    <row r="43" spans="1:9" ht="12" customHeight="1" x14ac:dyDescent="0.2">
      <c r="A43" s="157"/>
      <c r="B43" s="157"/>
      <c r="C43" s="35"/>
      <c r="D43" s="231" t="s">
        <v>365</v>
      </c>
      <c r="E43" s="34"/>
      <c r="F43" s="33">
        <f t="shared" ref="F43" si="61">SUM(G43:I43)</f>
        <v>2</v>
      </c>
      <c r="G43" s="33">
        <v>0</v>
      </c>
      <c r="H43" s="33">
        <v>2</v>
      </c>
      <c r="I43" s="33">
        <v>0</v>
      </c>
    </row>
    <row r="44" spans="1:9" ht="12" customHeight="1" x14ac:dyDescent="0.2">
      <c r="A44" s="157"/>
      <c r="B44" s="157"/>
      <c r="C44" s="32"/>
      <c r="D44" s="232"/>
      <c r="E44" s="31"/>
      <c r="F44" s="29">
        <f t="shared" ref="F44" si="62">IF(F43=0,0,F43/F43)</f>
        <v>1</v>
      </c>
      <c r="G44" s="29">
        <f t="shared" ref="G44" si="63">IF(G43=0,0,G43/F43)</f>
        <v>0</v>
      </c>
      <c r="H44" s="29">
        <f t="shared" ref="H44:I44" si="64">IF(H43=0,0,H43/$F43)</f>
        <v>1</v>
      </c>
      <c r="I44" s="29">
        <f t="shared" si="64"/>
        <v>0</v>
      </c>
    </row>
    <row r="45" spans="1:9" ht="12" customHeight="1" x14ac:dyDescent="0.2">
      <c r="A45" s="157"/>
      <c r="B45" s="157"/>
      <c r="C45" s="35"/>
      <c r="D45" s="231" t="s">
        <v>366</v>
      </c>
      <c r="E45" s="34"/>
      <c r="F45" s="33">
        <f t="shared" ref="F45" si="65">SUM(G45:I45)</f>
        <v>0</v>
      </c>
      <c r="G45" s="33">
        <v>0</v>
      </c>
      <c r="H45" s="33">
        <v>0</v>
      </c>
      <c r="I45" s="33">
        <v>0</v>
      </c>
    </row>
    <row r="46" spans="1:9" ht="12" customHeight="1" x14ac:dyDescent="0.2">
      <c r="A46" s="157"/>
      <c r="B46" s="157"/>
      <c r="C46" s="32"/>
      <c r="D46" s="232"/>
      <c r="E46" s="31"/>
      <c r="F46" s="29">
        <f t="shared" ref="F46" si="66">IF(F45=0,0,F45/F45)</f>
        <v>0</v>
      </c>
      <c r="G46" s="29">
        <f t="shared" ref="G46" si="67">IF(G45=0,0,G45/F45)</f>
        <v>0</v>
      </c>
      <c r="H46" s="29">
        <f t="shared" ref="H46:I46" si="68">IF(H45=0,0,H45/$F45)</f>
        <v>0</v>
      </c>
      <c r="I46" s="29">
        <f t="shared" si="68"/>
        <v>0</v>
      </c>
    </row>
    <row r="47" spans="1:9" ht="11.25" customHeight="1" x14ac:dyDescent="0.2">
      <c r="A47" s="157"/>
      <c r="B47" s="157"/>
      <c r="C47" s="35"/>
      <c r="D47" s="231" t="s">
        <v>367</v>
      </c>
      <c r="E47" s="34"/>
      <c r="F47" s="33">
        <f t="shared" ref="F47" si="69">SUM(G47:I47)</f>
        <v>0</v>
      </c>
      <c r="G47" s="33">
        <v>0</v>
      </c>
      <c r="H47" s="33">
        <v>0</v>
      </c>
      <c r="I47" s="33">
        <v>0</v>
      </c>
    </row>
    <row r="48" spans="1:9" ht="12" customHeight="1" x14ac:dyDescent="0.2">
      <c r="A48" s="157"/>
      <c r="B48" s="157"/>
      <c r="C48" s="32"/>
      <c r="D48" s="232"/>
      <c r="E48" s="31"/>
      <c r="F48" s="29">
        <f t="shared" ref="F48" si="70">IF(F47=0,0,F47/F47)</f>
        <v>0</v>
      </c>
      <c r="G48" s="29">
        <f t="shared" ref="G48" si="71">IF(G47=0,0,G47/F47)</f>
        <v>0</v>
      </c>
      <c r="H48" s="29">
        <f t="shared" ref="H48:I48" si="72">IF(H47=0,0,H47/$F47)</f>
        <v>0</v>
      </c>
      <c r="I48" s="29">
        <f t="shared" si="72"/>
        <v>0</v>
      </c>
    </row>
    <row r="49" spans="1:9" ht="12" customHeight="1" x14ac:dyDescent="0.2">
      <c r="A49" s="157"/>
      <c r="B49" s="157"/>
      <c r="C49" s="35"/>
      <c r="D49" s="231" t="s">
        <v>368</v>
      </c>
      <c r="E49" s="34"/>
      <c r="F49" s="33">
        <f t="shared" ref="F49" si="73">SUM(G49:I49)</f>
        <v>1</v>
      </c>
      <c r="G49" s="33">
        <v>1</v>
      </c>
      <c r="H49" s="33">
        <v>0</v>
      </c>
      <c r="I49" s="33">
        <v>0</v>
      </c>
    </row>
    <row r="50" spans="1:9" ht="12" customHeight="1" x14ac:dyDescent="0.2">
      <c r="A50" s="157"/>
      <c r="B50" s="157"/>
      <c r="C50" s="32"/>
      <c r="D50" s="232"/>
      <c r="E50" s="31"/>
      <c r="F50" s="29">
        <f t="shared" ref="F50" si="74">IF(F49=0,0,F49/F49)</f>
        <v>1</v>
      </c>
      <c r="G50" s="29">
        <f t="shared" ref="G50" si="75">IF(G49=0,0,G49/F49)</f>
        <v>1</v>
      </c>
      <c r="H50" s="29">
        <f t="shared" ref="H50:I50" si="76">IF(H49=0,0,H49/$F49)</f>
        <v>0</v>
      </c>
      <c r="I50" s="29">
        <f t="shared" si="76"/>
        <v>0</v>
      </c>
    </row>
    <row r="51" spans="1:9" ht="12" customHeight="1" x14ac:dyDescent="0.2">
      <c r="A51" s="157"/>
      <c r="B51" s="157"/>
      <c r="C51" s="35"/>
      <c r="D51" s="231" t="s">
        <v>369</v>
      </c>
      <c r="E51" s="34"/>
      <c r="F51" s="33">
        <f t="shared" ref="F51" si="77">SUM(G51:I51)</f>
        <v>0</v>
      </c>
      <c r="G51" s="33">
        <v>0</v>
      </c>
      <c r="H51" s="33">
        <v>0</v>
      </c>
      <c r="I51" s="33">
        <v>0</v>
      </c>
    </row>
    <row r="52" spans="1:9" ht="12" customHeight="1" x14ac:dyDescent="0.2">
      <c r="A52" s="157"/>
      <c r="B52" s="157"/>
      <c r="C52" s="32"/>
      <c r="D52" s="232"/>
      <c r="E52" s="31"/>
      <c r="F52" s="29">
        <f t="shared" ref="F52" si="78">IF(F51=0,0,F51/F51)</f>
        <v>0</v>
      </c>
      <c r="G52" s="29">
        <f t="shared" ref="G52" si="79">IF(G51=0,0,G51/F51)</f>
        <v>0</v>
      </c>
      <c r="H52" s="29">
        <f t="shared" ref="H52:I52" si="80">IF(H51=0,0,H51/$F51)</f>
        <v>0</v>
      </c>
      <c r="I52" s="29">
        <f t="shared" si="80"/>
        <v>0</v>
      </c>
    </row>
    <row r="53" spans="1:9" ht="12" customHeight="1" x14ac:dyDescent="0.2">
      <c r="A53" s="157"/>
      <c r="B53" s="157"/>
      <c r="C53" s="35"/>
      <c r="D53" s="231" t="s">
        <v>370</v>
      </c>
      <c r="E53" s="34"/>
      <c r="F53" s="33">
        <f t="shared" ref="F53" si="81">SUM(G53:I53)</f>
        <v>1</v>
      </c>
      <c r="G53" s="33">
        <v>0</v>
      </c>
      <c r="H53" s="33">
        <v>1</v>
      </c>
      <c r="I53" s="33">
        <v>0</v>
      </c>
    </row>
    <row r="54" spans="1:9" ht="12" customHeight="1" x14ac:dyDescent="0.2">
      <c r="A54" s="157"/>
      <c r="B54" s="157"/>
      <c r="C54" s="32"/>
      <c r="D54" s="232"/>
      <c r="E54" s="31"/>
      <c r="F54" s="29">
        <f t="shared" ref="F54" si="82">IF(F53=0,0,F53/F53)</f>
        <v>1</v>
      </c>
      <c r="G54" s="29">
        <f t="shared" ref="G54" si="83">IF(G53=0,0,G53/F53)</f>
        <v>0</v>
      </c>
      <c r="H54" s="29">
        <f t="shared" ref="H54:I54" si="84">IF(H53=0,0,H53/$F53)</f>
        <v>1</v>
      </c>
      <c r="I54" s="29">
        <f t="shared" si="84"/>
        <v>0</v>
      </c>
    </row>
    <row r="55" spans="1:9" ht="12" customHeight="1" x14ac:dyDescent="0.2">
      <c r="A55" s="157"/>
      <c r="B55" s="157"/>
      <c r="C55" s="35"/>
      <c r="D55" s="231" t="s">
        <v>371</v>
      </c>
      <c r="E55" s="34"/>
      <c r="F55" s="33">
        <f t="shared" ref="F55" si="85">SUM(G55:I55)</f>
        <v>2</v>
      </c>
      <c r="G55" s="33">
        <v>0</v>
      </c>
      <c r="H55" s="33">
        <v>2</v>
      </c>
      <c r="I55" s="33">
        <v>0</v>
      </c>
    </row>
    <row r="56" spans="1:9" ht="12" customHeight="1" x14ac:dyDescent="0.2">
      <c r="A56" s="157"/>
      <c r="B56" s="157"/>
      <c r="C56" s="32"/>
      <c r="D56" s="232"/>
      <c r="E56" s="31"/>
      <c r="F56" s="29">
        <f t="shared" ref="F56" si="86">IF(F55=0,0,F55/F55)</f>
        <v>1</v>
      </c>
      <c r="G56" s="29">
        <f t="shared" ref="G56" si="87">IF(G55=0,0,G55/F55)</f>
        <v>0</v>
      </c>
      <c r="H56" s="29">
        <f t="shared" ref="H56:I56" si="88">IF(H55=0,0,H55/$F55)</f>
        <v>1</v>
      </c>
      <c r="I56" s="29">
        <f t="shared" si="88"/>
        <v>0</v>
      </c>
    </row>
    <row r="57" spans="1:9" ht="12" customHeight="1" x14ac:dyDescent="0.2">
      <c r="A57" s="157"/>
      <c r="B57" s="157"/>
      <c r="C57" s="35"/>
      <c r="D57" s="231" t="s">
        <v>372</v>
      </c>
      <c r="E57" s="34"/>
      <c r="F57" s="33">
        <f t="shared" ref="F57" si="89">SUM(G57:I57)</f>
        <v>0</v>
      </c>
      <c r="G57" s="33">
        <v>0</v>
      </c>
      <c r="H57" s="33">
        <v>0</v>
      </c>
      <c r="I57" s="33">
        <v>0</v>
      </c>
    </row>
    <row r="58" spans="1:9" ht="12" customHeight="1" x14ac:dyDescent="0.2">
      <c r="A58" s="157"/>
      <c r="B58" s="157"/>
      <c r="C58" s="32"/>
      <c r="D58" s="232"/>
      <c r="E58" s="31"/>
      <c r="F58" s="29">
        <f t="shared" ref="F58" si="90">IF(F57=0,0,F57/F57)</f>
        <v>0</v>
      </c>
      <c r="G58" s="29">
        <f t="shared" ref="G58" si="91">IF(G57=0,0,G57/F57)</f>
        <v>0</v>
      </c>
      <c r="H58" s="29">
        <f t="shared" ref="H58:I58" si="92">IF(H57=0,0,H57/$F57)</f>
        <v>0</v>
      </c>
      <c r="I58" s="29">
        <f t="shared" si="92"/>
        <v>0</v>
      </c>
    </row>
    <row r="59" spans="1:9" ht="12.75" customHeight="1" x14ac:dyDescent="0.2">
      <c r="A59" s="157"/>
      <c r="B59" s="157"/>
      <c r="C59" s="35"/>
      <c r="D59" s="231" t="s">
        <v>373</v>
      </c>
      <c r="E59" s="34"/>
      <c r="F59" s="33">
        <f t="shared" ref="F59" si="93">SUM(G59:I59)</f>
        <v>1</v>
      </c>
      <c r="G59" s="33">
        <v>1</v>
      </c>
      <c r="H59" s="33">
        <v>0</v>
      </c>
      <c r="I59" s="33">
        <v>0</v>
      </c>
    </row>
    <row r="60" spans="1:9" ht="12.75" customHeight="1" x14ac:dyDescent="0.2">
      <c r="A60" s="157"/>
      <c r="B60" s="157"/>
      <c r="C60" s="32"/>
      <c r="D60" s="232"/>
      <c r="E60" s="31"/>
      <c r="F60" s="29">
        <f t="shared" ref="F60" si="94">IF(F59=0,0,F59/F59)</f>
        <v>1</v>
      </c>
      <c r="G60" s="29">
        <f t="shared" ref="G60" si="95">IF(G59=0,0,G59/F59)</f>
        <v>1</v>
      </c>
      <c r="H60" s="29">
        <f t="shared" ref="H60:I60" si="96">IF(H59=0,0,H59/$F59)</f>
        <v>0</v>
      </c>
      <c r="I60" s="29">
        <f t="shared" si="96"/>
        <v>0</v>
      </c>
    </row>
    <row r="61" spans="1:9" ht="12" customHeight="1" x14ac:dyDescent="0.2">
      <c r="A61" s="157"/>
      <c r="B61" s="157"/>
      <c r="C61" s="35"/>
      <c r="D61" s="231" t="s">
        <v>20</v>
      </c>
      <c r="E61" s="34"/>
      <c r="F61" s="33">
        <f t="shared" ref="F61" si="97">SUM(G61:I61)</f>
        <v>0</v>
      </c>
      <c r="G61" s="33">
        <v>0</v>
      </c>
      <c r="H61" s="33">
        <v>0</v>
      </c>
      <c r="I61" s="33">
        <v>0</v>
      </c>
    </row>
    <row r="62" spans="1:9" ht="12" customHeight="1" x14ac:dyDescent="0.2">
      <c r="A62" s="157"/>
      <c r="B62" s="157"/>
      <c r="C62" s="32"/>
      <c r="D62" s="232"/>
      <c r="E62" s="31"/>
      <c r="F62" s="29">
        <f t="shared" ref="F62" si="98">IF(F61=0,0,F61/F61)</f>
        <v>0</v>
      </c>
      <c r="G62" s="29">
        <f t="shared" ref="G62" si="99">IF(G61=0,0,G61/F61)</f>
        <v>0</v>
      </c>
      <c r="H62" s="29">
        <f t="shared" ref="H62:I62" si="100">IF(H61=0,0,H61/$F61)</f>
        <v>0</v>
      </c>
      <c r="I62" s="29">
        <f t="shared" si="100"/>
        <v>0</v>
      </c>
    </row>
    <row r="63" spans="1:9" ht="12" customHeight="1" x14ac:dyDescent="0.2">
      <c r="A63" s="157"/>
      <c r="B63" s="157"/>
      <c r="C63" s="35"/>
      <c r="D63" s="231" t="s">
        <v>374</v>
      </c>
      <c r="E63" s="34"/>
      <c r="F63" s="33">
        <f t="shared" ref="F63" si="101">SUM(G63:I63)</f>
        <v>0</v>
      </c>
      <c r="G63" s="33">
        <v>0</v>
      </c>
      <c r="H63" s="33">
        <v>0</v>
      </c>
      <c r="I63" s="33">
        <v>0</v>
      </c>
    </row>
    <row r="64" spans="1:9" ht="12" customHeight="1" x14ac:dyDescent="0.2">
      <c r="A64" s="157"/>
      <c r="B64" s="157"/>
      <c r="C64" s="32"/>
      <c r="D64" s="232"/>
      <c r="E64" s="31"/>
      <c r="F64" s="29">
        <f t="shared" ref="F64" si="102">IF(F63=0,0,F63/F63)</f>
        <v>0</v>
      </c>
      <c r="G64" s="29">
        <f t="shared" ref="G64" si="103">IF(G63=0,0,G63/F63)</f>
        <v>0</v>
      </c>
      <c r="H64" s="29">
        <f t="shared" ref="H64:I64" si="104">IF(H63=0,0,H63/$F63)</f>
        <v>0</v>
      </c>
      <c r="I64" s="29">
        <f t="shared" si="104"/>
        <v>0</v>
      </c>
    </row>
    <row r="65" spans="1:9" ht="12" customHeight="1" x14ac:dyDescent="0.2">
      <c r="A65" s="157"/>
      <c r="B65" s="157"/>
      <c r="C65" s="35"/>
      <c r="D65" s="231" t="s">
        <v>375</v>
      </c>
      <c r="E65" s="34"/>
      <c r="F65" s="33">
        <f t="shared" ref="F65" si="105">SUM(G65:I65)</f>
        <v>0</v>
      </c>
      <c r="G65" s="33">
        <v>0</v>
      </c>
      <c r="H65" s="33">
        <v>0</v>
      </c>
      <c r="I65" s="33">
        <v>0</v>
      </c>
    </row>
    <row r="66" spans="1:9" ht="12" customHeight="1" x14ac:dyDescent="0.2">
      <c r="A66" s="157"/>
      <c r="B66" s="157"/>
      <c r="C66" s="32"/>
      <c r="D66" s="232"/>
      <c r="E66" s="31"/>
      <c r="F66" s="29">
        <f t="shared" ref="F66" si="106">IF(F65=0,0,F65/F65)</f>
        <v>0</v>
      </c>
      <c r="G66" s="29">
        <f t="shared" ref="G66" si="107">IF(G65=0,0,G65/F65)</f>
        <v>0</v>
      </c>
      <c r="H66" s="29">
        <f t="shared" ref="H66:I66" si="108">IF(H65=0,0,H65/$F65)</f>
        <v>0</v>
      </c>
      <c r="I66" s="29">
        <f t="shared" si="108"/>
        <v>0</v>
      </c>
    </row>
    <row r="67" spans="1:9" ht="12" customHeight="1" x14ac:dyDescent="0.2">
      <c r="A67" s="157"/>
      <c r="B67" s="157"/>
      <c r="C67" s="35"/>
      <c r="D67" s="231" t="s">
        <v>376</v>
      </c>
      <c r="E67" s="34"/>
      <c r="F67" s="33">
        <f t="shared" ref="F67" si="109">SUM(G67:I67)</f>
        <v>0</v>
      </c>
      <c r="G67" s="33">
        <v>0</v>
      </c>
      <c r="H67" s="33">
        <v>0</v>
      </c>
      <c r="I67" s="33">
        <v>0</v>
      </c>
    </row>
    <row r="68" spans="1:9" ht="12" customHeight="1" x14ac:dyDescent="0.2">
      <c r="A68" s="157"/>
      <c r="B68" s="158"/>
      <c r="C68" s="32"/>
      <c r="D68" s="232"/>
      <c r="E68" s="31"/>
      <c r="F68" s="29">
        <f t="shared" ref="F68" si="110">IF(F67=0,0,F67/F67)</f>
        <v>0</v>
      </c>
      <c r="G68" s="29">
        <f t="shared" ref="G68" si="111">IF(G67=0,0,G67/F67)</f>
        <v>0</v>
      </c>
      <c r="H68" s="29">
        <f t="shared" ref="H68:I68" si="112">IF(H67=0,0,H67/$F67)</f>
        <v>0</v>
      </c>
      <c r="I68" s="29">
        <f t="shared" si="112"/>
        <v>0</v>
      </c>
    </row>
    <row r="69" spans="1:9" ht="12" customHeight="1" x14ac:dyDescent="0.2">
      <c r="A69" s="157"/>
      <c r="B69" s="156" t="s">
        <v>16</v>
      </c>
      <c r="C69" s="35"/>
      <c r="D69" s="231" t="s">
        <v>15</v>
      </c>
      <c r="E69" s="34"/>
      <c r="F69" s="33">
        <f>SUM(G69:I69)</f>
        <v>19</v>
      </c>
      <c r="G69" s="33">
        <f>SUM(G71,G73,G75,G77,G79,G81,G83,G85,G87,G89,G91,G93,G95,G97,G99)</f>
        <v>10</v>
      </c>
      <c r="H69" s="33">
        <f t="shared" ref="H69:I69" si="113">SUM(H71,H73,H75,H77,H79,H81,H83,H85,H87,H89,H91,H93,H95,H97,H99)</f>
        <v>5</v>
      </c>
      <c r="I69" s="33">
        <f t="shared" si="113"/>
        <v>4</v>
      </c>
    </row>
    <row r="70" spans="1:9" ht="12" customHeight="1" x14ac:dyDescent="0.2">
      <c r="A70" s="157"/>
      <c r="B70" s="157"/>
      <c r="C70" s="32"/>
      <c r="D70" s="232"/>
      <c r="E70" s="31"/>
      <c r="F70" s="29">
        <f>IF(F69=0,0,F69/$F69)</f>
        <v>1</v>
      </c>
      <c r="G70" s="29">
        <f>IF(G69=0,0,G69/$F69)</f>
        <v>0.52631578947368418</v>
      </c>
      <c r="H70" s="29">
        <f>IF(H69=0,0,H69/$F69)</f>
        <v>0.26315789473684209</v>
      </c>
      <c r="I70" s="29">
        <f>IF(I69=0,0,I69/$F69)</f>
        <v>0.21052631578947367</v>
      </c>
    </row>
    <row r="71" spans="1:9" ht="12" customHeight="1" x14ac:dyDescent="0.2">
      <c r="A71" s="157"/>
      <c r="B71" s="157"/>
      <c r="C71" s="35"/>
      <c r="D71" s="231" t="s">
        <v>287</v>
      </c>
      <c r="E71" s="34"/>
      <c r="F71" s="33">
        <f t="shared" ref="F71" si="114">SUM(G71:I71)</f>
        <v>0</v>
      </c>
      <c r="G71" s="33">
        <v>0</v>
      </c>
      <c r="H71" s="33">
        <v>0</v>
      </c>
      <c r="I71" s="33">
        <v>0</v>
      </c>
    </row>
    <row r="72" spans="1:9" ht="12" customHeight="1" x14ac:dyDescent="0.2">
      <c r="A72" s="157"/>
      <c r="B72" s="157"/>
      <c r="C72" s="32"/>
      <c r="D72" s="232"/>
      <c r="E72" s="31"/>
      <c r="F72" s="29">
        <f t="shared" ref="F72" si="115">IF(F71=0,0,F71/F71)</f>
        <v>0</v>
      </c>
      <c r="G72" s="29">
        <f t="shared" ref="G72" si="116">IF(G71=0,0,G71/F71)</f>
        <v>0</v>
      </c>
      <c r="H72" s="29">
        <f t="shared" ref="H72:I72" si="117">IF(H71=0,0,H71/$F71)</f>
        <v>0</v>
      </c>
      <c r="I72" s="29">
        <f t="shared" si="117"/>
        <v>0</v>
      </c>
    </row>
    <row r="73" spans="1:9" ht="12" customHeight="1" x14ac:dyDescent="0.2">
      <c r="A73" s="157"/>
      <c r="B73" s="157"/>
      <c r="C73" s="35"/>
      <c r="D73" s="231" t="s">
        <v>286</v>
      </c>
      <c r="E73" s="34"/>
      <c r="F73" s="33">
        <f t="shared" ref="F73" si="118">SUM(G73:I73)</f>
        <v>0</v>
      </c>
      <c r="G73" s="33">
        <v>0</v>
      </c>
      <c r="H73" s="33">
        <v>0</v>
      </c>
      <c r="I73" s="33">
        <v>0</v>
      </c>
    </row>
    <row r="74" spans="1:9" ht="12" customHeight="1" x14ac:dyDescent="0.2">
      <c r="A74" s="157"/>
      <c r="B74" s="157"/>
      <c r="C74" s="32"/>
      <c r="D74" s="232"/>
      <c r="E74" s="31"/>
      <c r="F74" s="29">
        <f t="shared" ref="F74" si="119">IF(F73=0,0,F73/F73)</f>
        <v>0</v>
      </c>
      <c r="G74" s="29">
        <f t="shared" ref="G74" si="120">IF(G73=0,0,G73/F73)</f>
        <v>0</v>
      </c>
      <c r="H74" s="29">
        <f t="shared" ref="H74:I74" si="121">IF(H73=0,0,H73/$F73)</f>
        <v>0</v>
      </c>
      <c r="I74" s="29">
        <f t="shared" si="121"/>
        <v>0</v>
      </c>
    </row>
    <row r="75" spans="1:9" ht="12" customHeight="1" x14ac:dyDescent="0.2">
      <c r="A75" s="157"/>
      <c r="B75" s="157"/>
      <c r="C75" s="35"/>
      <c r="D75" s="231" t="s">
        <v>12</v>
      </c>
      <c r="E75" s="34"/>
      <c r="F75" s="33">
        <f t="shared" ref="F75" si="122">SUM(G75:I75)</f>
        <v>0</v>
      </c>
      <c r="G75" s="33">
        <v>0</v>
      </c>
      <c r="H75" s="33">
        <v>0</v>
      </c>
      <c r="I75" s="33">
        <v>0</v>
      </c>
    </row>
    <row r="76" spans="1:9" ht="12" customHeight="1" x14ac:dyDescent="0.2">
      <c r="A76" s="157"/>
      <c r="B76" s="157"/>
      <c r="C76" s="32"/>
      <c r="D76" s="232"/>
      <c r="E76" s="31"/>
      <c r="F76" s="29">
        <f t="shared" ref="F76" si="123">IF(F75=0,0,F75/F75)</f>
        <v>0</v>
      </c>
      <c r="G76" s="29">
        <f t="shared" ref="G76" si="124">IF(G75=0,0,G75/F75)</f>
        <v>0</v>
      </c>
      <c r="H76" s="29">
        <f t="shared" ref="H76:I76" si="125">IF(H75=0,0,H75/$F75)</f>
        <v>0</v>
      </c>
      <c r="I76" s="29">
        <f t="shared" si="125"/>
        <v>0</v>
      </c>
    </row>
    <row r="77" spans="1:9" ht="12" customHeight="1" x14ac:dyDescent="0.2">
      <c r="A77" s="157"/>
      <c r="B77" s="157"/>
      <c r="C77" s="35"/>
      <c r="D77" s="231" t="s">
        <v>285</v>
      </c>
      <c r="E77" s="34"/>
      <c r="F77" s="33">
        <f t="shared" ref="F77" si="126">SUM(G77:I77)</f>
        <v>0</v>
      </c>
      <c r="G77" s="33">
        <v>0</v>
      </c>
      <c r="H77" s="33">
        <v>0</v>
      </c>
      <c r="I77" s="33">
        <v>0</v>
      </c>
    </row>
    <row r="78" spans="1:9" ht="12" customHeight="1" x14ac:dyDescent="0.2">
      <c r="A78" s="157"/>
      <c r="B78" s="157"/>
      <c r="C78" s="32"/>
      <c r="D78" s="232"/>
      <c r="E78" s="31"/>
      <c r="F78" s="29">
        <f t="shared" ref="F78" si="127">IF(F77=0,0,F77/F77)</f>
        <v>0</v>
      </c>
      <c r="G78" s="29">
        <f t="shared" ref="G78" si="128">IF(G77=0,0,G77/F77)</f>
        <v>0</v>
      </c>
      <c r="H78" s="29">
        <f t="shared" ref="H78:I78" si="129">IF(H77=0,0,H77/$F77)</f>
        <v>0</v>
      </c>
      <c r="I78" s="29">
        <f t="shared" si="129"/>
        <v>0</v>
      </c>
    </row>
    <row r="79" spans="1:9" ht="12" customHeight="1" x14ac:dyDescent="0.2">
      <c r="A79" s="157"/>
      <c r="B79" s="157"/>
      <c r="C79" s="35"/>
      <c r="D79" s="231" t="s">
        <v>284</v>
      </c>
      <c r="E79" s="34"/>
      <c r="F79" s="33">
        <f t="shared" ref="F79" si="130">SUM(G79:I79)</f>
        <v>0</v>
      </c>
      <c r="G79" s="33">
        <v>0</v>
      </c>
      <c r="H79" s="33">
        <v>0</v>
      </c>
      <c r="I79" s="33">
        <v>0</v>
      </c>
    </row>
    <row r="80" spans="1:9" ht="12" customHeight="1" x14ac:dyDescent="0.2">
      <c r="A80" s="157"/>
      <c r="B80" s="157"/>
      <c r="C80" s="32"/>
      <c r="D80" s="232"/>
      <c r="E80" s="31"/>
      <c r="F80" s="29">
        <f t="shared" ref="F80" si="131">IF(F79=0,0,F79/F79)</f>
        <v>0</v>
      </c>
      <c r="G80" s="29">
        <f t="shared" ref="G80" si="132">IF(G79=0,0,G79/F79)</f>
        <v>0</v>
      </c>
      <c r="H80" s="29">
        <f t="shared" ref="H80:I80" si="133">IF(H79=0,0,H79/$F79)</f>
        <v>0</v>
      </c>
      <c r="I80" s="29">
        <f t="shared" si="133"/>
        <v>0</v>
      </c>
    </row>
    <row r="81" spans="1:9" ht="12" customHeight="1" x14ac:dyDescent="0.2">
      <c r="A81" s="157"/>
      <c r="B81" s="157"/>
      <c r="C81" s="35"/>
      <c r="D81" s="231" t="s">
        <v>9</v>
      </c>
      <c r="E81" s="34"/>
      <c r="F81" s="33">
        <f t="shared" ref="F81" si="134">SUM(G81:I81)</f>
        <v>1</v>
      </c>
      <c r="G81" s="33">
        <v>0</v>
      </c>
      <c r="H81" s="33">
        <v>0</v>
      </c>
      <c r="I81" s="33">
        <v>1</v>
      </c>
    </row>
    <row r="82" spans="1:9" ht="12" customHeight="1" x14ac:dyDescent="0.2">
      <c r="A82" s="157"/>
      <c r="B82" s="157"/>
      <c r="C82" s="32"/>
      <c r="D82" s="232"/>
      <c r="E82" s="31"/>
      <c r="F82" s="29">
        <f t="shared" ref="F82" si="135">IF(F81=0,0,F81/F81)</f>
        <v>1</v>
      </c>
      <c r="G82" s="29">
        <f t="shared" ref="G82" si="136">IF(G81=0,0,G81/F81)</f>
        <v>0</v>
      </c>
      <c r="H82" s="29">
        <f t="shared" ref="H82:I82" si="137">IF(H81=0,0,H81/$F81)</f>
        <v>0</v>
      </c>
      <c r="I82" s="29">
        <f t="shared" si="137"/>
        <v>1</v>
      </c>
    </row>
    <row r="83" spans="1:9" ht="12" customHeight="1" x14ac:dyDescent="0.2">
      <c r="A83" s="157"/>
      <c r="B83" s="157"/>
      <c r="C83" s="35"/>
      <c r="D83" s="231" t="s">
        <v>8</v>
      </c>
      <c r="E83" s="34"/>
      <c r="F83" s="33">
        <f t="shared" ref="F83" si="138">SUM(G83:I83)</f>
        <v>0</v>
      </c>
      <c r="G83" s="33">
        <v>0</v>
      </c>
      <c r="H83" s="33">
        <v>0</v>
      </c>
      <c r="I83" s="33">
        <v>0</v>
      </c>
    </row>
    <row r="84" spans="1:9" ht="12" customHeight="1" x14ac:dyDescent="0.2">
      <c r="A84" s="157"/>
      <c r="B84" s="157"/>
      <c r="C84" s="32"/>
      <c r="D84" s="232"/>
      <c r="E84" s="31"/>
      <c r="F84" s="29">
        <f t="shared" ref="F84" si="139">IF(F83=0,0,F83/F83)</f>
        <v>0</v>
      </c>
      <c r="G84" s="29">
        <f t="shared" ref="G84" si="140">IF(G83=0,0,G83/F83)</f>
        <v>0</v>
      </c>
      <c r="H84" s="29">
        <f t="shared" ref="H84:I84" si="141">IF(H83=0,0,H83/$F83)</f>
        <v>0</v>
      </c>
      <c r="I84" s="29">
        <f t="shared" si="141"/>
        <v>0</v>
      </c>
    </row>
    <row r="85" spans="1:9" ht="12" customHeight="1" x14ac:dyDescent="0.2">
      <c r="A85" s="157"/>
      <c r="B85" s="157"/>
      <c r="C85" s="35"/>
      <c r="D85" s="231" t="s">
        <v>283</v>
      </c>
      <c r="E85" s="34"/>
      <c r="F85" s="33">
        <f t="shared" ref="F85" si="142">SUM(G85:I85)</f>
        <v>0</v>
      </c>
      <c r="G85" s="33">
        <v>0</v>
      </c>
      <c r="H85" s="33">
        <v>0</v>
      </c>
      <c r="I85" s="33">
        <v>0</v>
      </c>
    </row>
    <row r="86" spans="1:9" ht="12" customHeight="1" x14ac:dyDescent="0.2">
      <c r="A86" s="157"/>
      <c r="B86" s="157"/>
      <c r="C86" s="32"/>
      <c r="D86" s="232"/>
      <c r="E86" s="31"/>
      <c r="F86" s="29">
        <f t="shared" ref="F86" si="143">IF(F85=0,0,F85/F85)</f>
        <v>0</v>
      </c>
      <c r="G86" s="29">
        <f t="shared" ref="G86" si="144">IF(G85=0,0,G85/F85)</f>
        <v>0</v>
      </c>
      <c r="H86" s="29">
        <f t="shared" ref="H86:I86" si="145">IF(H85=0,0,H85/$F85)</f>
        <v>0</v>
      </c>
      <c r="I86" s="29">
        <f t="shared" si="145"/>
        <v>0</v>
      </c>
    </row>
    <row r="87" spans="1:9" ht="13.5" customHeight="1" x14ac:dyDescent="0.2">
      <c r="A87" s="157"/>
      <c r="B87" s="157"/>
      <c r="C87" s="35"/>
      <c r="D87" s="248" t="s">
        <v>282</v>
      </c>
      <c r="E87" s="34"/>
      <c r="F87" s="33">
        <f t="shared" ref="F87" si="146">SUM(G87:I87)</f>
        <v>2</v>
      </c>
      <c r="G87" s="33">
        <v>2</v>
      </c>
      <c r="H87" s="33">
        <v>0</v>
      </c>
      <c r="I87" s="33">
        <v>0</v>
      </c>
    </row>
    <row r="88" spans="1:9" ht="13.5" customHeight="1" x14ac:dyDescent="0.2">
      <c r="A88" s="157"/>
      <c r="B88" s="157"/>
      <c r="C88" s="32"/>
      <c r="D88" s="232"/>
      <c r="E88" s="31"/>
      <c r="F88" s="29">
        <f t="shared" ref="F88" si="147">IF(F87=0,0,F87/F87)</f>
        <v>1</v>
      </c>
      <c r="G88" s="29">
        <f t="shared" ref="G88" si="148">IF(G87=0,0,G87/F87)</f>
        <v>1</v>
      </c>
      <c r="H88" s="29">
        <f t="shared" ref="H88:I88" si="149">IF(H87=0,0,H87/$F87)</f>
        <v>0</v>
      </c>
      <c r="I88" s="29">
        <f t="shared" si="149"/>
        <v>0</v>
      </c>
    </row>
    <row r="89" spans="1:9" ht="12" customHeight="1" x14ac:dyDescent="0.2">
      <c r="A89" s="157"/>
      <c r="B89" s="157"/>
      <c r="C89" s="35"/>
      <c r="D89" s="231" t="s">
        <v>281</v>
      </c>
      <c r="E89" s="34"/>
      <c r="F89" s="33">
        <f t="shared" ref="F89" si="150">SUM(G89:I89)</f>
        <v>0</v>
      </c>
      <c r="G89" s="33">
        <v>0</v>
      </c>
      <c r="H89" s="33">
        <v>0</v>
      </c>
      <c r="I89" s="33">
        <v>0</v>
      </c>
    </row>
    <row r="90" spans="1:9" ht="12" customHeight="1" x14ac:dyDescent="0.2">
      <c r="A90" s="157"/>
      <c r="B90" s="157"/>
      <c r="C90" s="32"/>
      <c r="D90" s="232"/>
      <c r="E90" s="31"/>
      <c r="F90" s="29">
        <f t="shared" ref="F90" si="151">IF(F89=0,0,F89/F89)</f>
        <v>0</v>
      </c>
      <c r="G90" s="29">
        <f t="shared" ref="G90" si="152">IF(G89=0,0,G89/F89)</f>
        <v>0</v>
      </c>
      <c r="H90" s="29">
        <f t="shared" ref="H90:I90" si="153">IF(H89=0,0,H89/$F89)</f>
        <v>0</v>
      </c>
      <c r="I90" s="29">
        <f t="shared" si="153"/>
        <v>0</v>
      </c>
    </row>
    <row r="91" spans="1:9" ht="12" customHeight="1" x14ac:dyDescent="0.2">
      <c r="A91" s="157"/>
      <c r="B91" s="157"/>
      <c r="C91" s="35"/>
      <c r="D91" s="231" t="s">
        <v>280</v>
      </c>
      <c r="E91" s="34"/>
      <c r="F91" s="33">
        <f t="shared" ref="F91" si="154">SUM(G91:I91)</f>
        <v>0</v>
      </c>
      <c r="G91" s="33">
        <v>0</v>
      </c>
      <c r="H91" s="33">
        <v>0</v>
      </c>
      <c r="I91" s="33">
        <v>0</v>
      </c>
    </row>
    <row r="92" spans="1:9" ht="12" customHeight="1" x14ac:dyDescent="0.2">
      <c r="A92" s="157"/>
      <c r="B92" s="157"/>
      <c r="C92" s="32"/>
      <c r="D92" s="232"/>
      <c r="E92" s="31"/>
      <c r="F92" s="29">
        <f t="shared" ref="F92" si="155">IF(F91=0,0,F91/F91)</f>
        <v>0</v>
      </c>
      <c r="G92" s="29">
        <f t="shared" ref="G92" si="156">IF(G91=0,0,G91/F91)</f>
        <v>0</v>
      </c>
      <c r="H92" s="29">
        <f t="shared" ref="H92:I92" si="157">IF(H91=0,0,H91/$F91)</f>
        <v>0</v>
      </c>
      <c r="I92" s="29">
        <f t="shared" si="157"/>
        <v>0</v>
      </c>
    </row>
    <row r="93" spans="1:9" ht="12" customHeight="1" x14ac:dyDescent="0.2">
      <c r="A93" s="157"/>
      <c r="B93" s="157"/>
      <c r="C93" s="35"/>
      <c r="D93" s="231" t="s">
        <v>279</v>
      </c>
      <c r="E93" s="34"/>
      <c r="F93" s="33">
        <f t="shared" ref="F93" si="158">SUM(G93:I93)</f>
        <v>2</v>
      </c>
      <c r="G93" s="33">
        <v>1</v>
      </c>
      <c r="H93" s="33">
        <v>1</v>
      </c>
      <c r="I93" s="33">
        <v>0</v>
      </c>
    </row>
    <row r="94" spans="1:9" ht="12" customHeight="1" x14ac:dyDescent="0.2">
      <c r="A94" s="157"/>
      <c r="B94" s="157"/>
      <c r="C94" s="32"/>
      <c r="D94" s="232"/>
      <c r="E94" s="31"/>
      <c r="F94" s="29">
        <f t="shared" ref="F94" si="159">IF(F93=0,0,F93/F93)</f>
        <v>1</v>
      </c>
      <c r="G94" s="29">
        <f t="shared" ref="G94" si="160">IF(G93=0,0,G93/F93)</f>
        <v>0.5</v>
      </c>
      <c r="H94" s="29">
        <f t="shared" ref="H94:I94" si="161">IF(H93=0,0,H93/$F93)</f>
        <v>0.5</v>
      </c>
      <c r="I94" s="29">
        <f t="shared" si="161"/>
        <v>0</v>
      </c>
    </row>
    <row r="95" spans="1:9" ht="12" customHeight="1" x14ac:dyDescent="0.2">
      <c r="A95" s="157"/>
      <c r="B95" s="157"/>
      <c r="C95" s="35"/>
      <c r="D95" s="231" t="s">
        <v>278</v>
      </c>
      <c r="E95" s="34"/>
      <c r="F95" s="33">
        <f t="shared" ref="F95" si="162">SUM(G95:I95)</f>
        <v>11</v>
      </c>
      <c r="G95" s="33">
        <v>6</v>
      </c>
      <c r="H95" s="33">
        <v>3</v>
      </c>
      <c r="I95" s="33">
        <v>2</v>
      </c>
    </row>
    <row r="96" spans="1:9" ht="12" customHeight="1" x14ac:dyDescent="0.2">
      <c r="A96" s="157"/>
      <c r="B96" s="157"/>
      <c r="C96" s="32"/>
      <c r="D96" s="232"/>
      <c r="E96" s="31"/>
      <c r="F96" s="29">
        <f t="shared" ref="F96" si="163">IF(F95=0,0,F95/F95)</f>
        <v>1</v>
      </c>
      <c r="G96" s="29">
        <f t="shared" ref="G96" si="164">IF(G95=0,0,G95/F95)</f>
        <v>0.54545454545454541</v>
      </c>
      <c r="H96" s="29">
        <f t="shared" ref="H96:I96" si="165">IF(H95=0,0,H95/$F95)</f>
        <v>0.27272727272727271</v>
      </c>
      <c r="I96" s="29">
        <f t="shared" si="165"/>
        <v>0.18181818181818182</v>
      </c>
    </row>
    <row r="97" spans="1:9" ht="12" customHeight="1" x14ac:dyDescent="0.2">
      <c r="A97" s="157"/>
      <c r="B97" s="157"/>
      <c r="C97" s="35"/>
      <c r="D97" s="231" t="s">
        <v>277</v>
      </c>
      <c r="E97" s="34"/>
      <c r="F97" s="33">
        <f t="shared" ref="F97" si="166">SUM(G97:I97)</f>
        <v>0</v>
      </c>
      <c r="G97" s="33">
        <v>0</v>
      </c>
      <c r="H97" s="33">
        <v>0</v>
      </c>
      <c r="I97" s="33">
        <v>0</v>
      </c>
    </row>
    <row r="98" spans="1:9" ht="12" customHeight="1" x14ac:dyDescent="0.2">
      <c r="A98" s="157"/>
      <c r="B98" s="157"/>
      <c r="C98" s="32"/>
      <c r="D98" s="232"/>
      <c r="E98" s="31"/>
      <c r="F98" s="29">
        <f t="shared" ref="F98" si="167">IF(F97=0,0,F97/F97)</f>
        <v>0</v>
      </c>
      <c r="G98" s="29">
        <f t="shared" ref="G98" si="168">IF(G97=0,0,G97/F97)</f>
        <v>0</v>
      </c>
      <c r="H98" s="29">
        <f t="shared" ref="H98:I98" si="169">IF(H97=0,0,H97/$F97)</f>
        <v>0</v>
      </c>
      <c r="I98" s="29">
        <f t="shared" si="169"/>
        <v>0</v>
      </c>
    </row>
    <row r="99" spans="1:9" ht="12.75" customHeight="1" x14ac:dyDescent="0.2">
      <c r="A99" s="157"/>
      <c r="B99" s="157"/>
      <c r="C99" s="35"/>
      <c r="D99" s="231" t="s">
        <v>276</v>
      </c>
      <c r="E99" s="34"/>
      <c r="F99" s="33">
        <f t="shared" ref="F99" si="170">SUM(G99:I99)</f>
        <v>3</v>
      </c>
      <c r="G99" s="33">
        <v>1</v>
      </c>
      <c r="H99" s="33">
        <v>1</v>
      </c>
      <c r="I99" s="33">
        <v>1</v>
      </c>
    </row>
    <row r="100" spans="1:9" ht="12.75" customHeight="1" x14ac:dyDescent="0.2">
      <c r="A100" s="158"/>
      <c r="B100" s="158"/>
      <c r="C100" s="32"/>
      <c r="D100" s="232"/>
      <c r="E100" s="31"/>
      <c r="F100" s="29">
        <f t="shared" ref="F100" si="171">IF(F99=0,0,F99/F99)</f>
        <v>1</v>
      </c>
      <c r="G100" s="29">
        <f t="shared" ref="G100" si="172">IF(G99=0,0,G99/F99)</f>
        <v>0.33333333333333331</v>
      </c>
      <c r="H100" s="29">
        <f t="shared" ref="H100:I100" si="173">IF(H99=0,0,H99/$F99)</f>
        <v>0.33333333333333331</v>
      </c>
      <c r="I100" s="29">
        <f t="shared" si="173"/>
        <v>0.33333333333333331</v>
      </c>
    </row>
  </sheetData>
  <mergeCells count="57">
    <mergeCell ref="A3:E6"/>
    <mergeCell ref="F3:I4"/>
    <mergeCell ref="F5:F6"/>
    <mergeCell ref="G5:G6"/>
    <mergeCell ref="H5:H6"/>
    <mergeCell ref="I5:I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5"/>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4" ht="14.4" x14ac:dyDescent="0.2">
      <c r="A1" s="16" t="s">
        <v>552</v>
      </c>
    </row>
    <row r="3" spans="1:14" ht="14.25" customHeight="1" x14ac:dyDescent="0.2">
      <c r="A3" s="170" t="s">
        <v>63</v>
      </c>
      <c r="B3" s="171"/>
      <c r="C3" s="171"/>
      <c r="D3" s="171"/>
      <c r="E3" s="172"/>
      <c r="F3" s="179" t="s">
        <v>126</v>
      </c>
      <c r="G3" s="222" t="s">
        <v>408</v>
      </c>
      <c r="H3" s="222"/>
      <c r="I3" s="222" t="s">
        <v>444</v>
      </c>
      <c r="J3" s="222"/>
      <c r="K3" s="222" t="s">
        <v>445</v>
      </c>
      <c r="L3" s="222"/>
      <c r="M3" s="194" t="s">
        <v>127</v>
      </c>
      <c r="N3" s="195"/>
    </row>
    <row r="4" spans="1:14" ht="42" customHeight="1" x14ac:dyDescent="0.2">
      <c r="A4" s="173"/>
      <c r="B4" s="174"/>
      <c r="C4" s="174"/>
      <c r="D4" s="174"/>
      <c r="E4" s="175"/>
      <c r="F4" s="183"/>
      <c r="G4" s="222"/>
      <c r="H4" s="222"/>
      <c r="I4" s="222"/>
      <c r="J4" s="222"/>
      <c r="K4" s="222"/>
      <c r="L4" s="222"/>
      <c r="M4" s="196"/>
      <c r="N4" s="19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 t="shared" ref="F7:F38" si="0">SUM(G7,I7,K7,M7)</f>
        <v>920</v>
      </c>
      <c r="G7" s="7">
        <f>SUM(G8:G12)</f>
        <v>797</v>
      </c>
      <c r="H7" s="6">
        <f t="shared" ref="H7:H38" si="1">IF(G7=0,0,G7/$F7*100)</f>
        <v>86.630434782608702</v>
      </c>
      <c r="I7" s="7">
        <f>SUM(I8:I12)</f>
        <v>34</v>
      </c>
      <c r="J7" s="6">
        <f t="shared" ref="J7:J38" si="2">IF(I7=0,0,I7/$F7*100)</f>
        <v>3.6956521739130435</v>
      </c>
      <c r="K7" s="7">
        <f>SUM(K8:K12)</f>
        <v>83</v>
      </c>
      <c r="L7" s="6">
        <f t="shared" ref="L7:L38" si="3">IF(K7=0,0,K7/$F7*100)</f>
        <v>9.0217391304347831</v>
      </c>
      <c r="M7" s="7">
        <f>SUM(M8:M12)</f>
        <v>6</v>
      </c>
      <c r="N7" s="6">
        <f t="shared" ref="N7:N38" si="4">IF(M7=0,0,M7/$F7*100)</f>
        <v>0.65217391304347827</v>
      </c>
    </row>
    <row r="8" spans="1:14" ht="23.1" customHeight="1" x14ac:dyDescent="0.2">
      <c r="A8" s="159" t="s">
        <v>48</v>
      </c>
      <c r="B8" s="162" t="s">
        <v>47</v>
      </c>
      <c r="C8" s="163"/>
      <c r="D8" s="163"/>
      <c r="E8" s="164"/>
      <c r="F8" s="8">
        <f t="shared" si="0"/>
        <v>262</v>
      </c>
      <c r="G8" s="7">
        <v>160</v>
      </c>
      <c r="H8" s="6">
        <f t="shared" si="1"/>
        <v>61.068702290076338</v>
      </c>
      <c r="I8" s="7">
        <v>29</v>
      </c>
      <c r="J8" s="6">
        <f t="shared" si="2"/>
        <v>11.068702290076336</v>
      </c>
      <c r="K8" s="7">
        <v>71</v>
      </c>
      <c r="L8" s="6">
        <f t="shared" si="3"/>
        <v>27.099236641221374</v>
      </c>
      <c r="M8" s="7">
        <v>2</v>
      </c>
      <c r="N8" s="6">
        <f t="shared" si="4"/>
        <v>0.76335877862595414</v>
      </c>
    </row>
    <row r="9" spans="1:14" ht="23.1" customHeight="1" x14ac:dyDescent="0.2">
      <c r="A9" s="160"/>
      <c r="B9" s="162" t="s">
        <v>46</v>
      </c>
      <c r="C9" s="163"/>
      <c r="D9" s="163"/>
      <c r="E9" s="164"/>
      <c r="F9" s="8">
        <f t="shared" ref="F9:F12" si="5">SUM(G9,I9,K9,M9)</f>
        <v>136</v>
      </c>
      <c r="G9" s="7">
        <v>124</v>
      </c>
      <c r="H9" s="6">
        <f t="shared" ref="H9:H12" si="6">IF(G9=0,0,G9/$F9*100)</f>
        <v>91.17647058823529</v>
      </c>
      <c r="I9" s="7">
        <v>2</v>
      </c>
      <c r="J9" s="6">
        <f t="shared" ref="J9:J12" si="7">IF(I9=0,0,I9/$F9*100)</f>
        <v>1.4705882352941175</v>
      </c>
      <c r="K9" s="7">
        <v>7</v>
      </c>
      <c r="L9" s="6">
        <f t="shared" ref="L9:L12" si="8">IF(K9=0,0,K9/$F9*100)</f>
        <v>5.1470588235294112</v>
      </c>
      <c r="M9" s="7">
        <v>3</v>
      </c>
      <c r="N9" s="6">
        <f t="shared" ref="N9:N12" si="9">IF(M9=0,0,M9/$F9*100)</f>
        <v>2.2058823529411766</v>
      </c>
    </row>
    <row r="10" spans="1:14" ht="23.1" customHeight="1" x14ac:dyDescent="0.2">
      <c r="A10" s="160"/>
      <c r="B10" s="162" t="s">
        <v>45</v>
      </c>
      <c r="C10" s="163"/>
      <c r="D10" s="163"/>
      <c r="E10" s="164"/>
      <c r="F10" s="8">
        <f t="shared" si="5"/>
        <v>249</v>
      </c>
      <c r="G10" s="7">
        <v>245</v>
      </c>
      <c r="H10" s="6">
        <f t="shared" si="6"/>
        <v>98.393574297188763</v>
      </c>
      <c r="I10" s="7">
        <v>1</v>
      </c>
      <c r="J10" s="6">
        <f t="shared" si="7"/>
        <v>0.40160642570281119</v>
      </c>
      <c r="K10" s="7">
        <v>2</v>
      </c>
      <c r="L10" s="6">
        <f t="shared" si="8"/>
        <v>0.80321285140562237</v>
      </c>
      <c r="M10" s="7">
        <v>1</v>
      </c>
      <c r="N10" s="6">
        <f t="shared" si="9"/>
        <v>0.40160642570281119</v>
      </c>
    </row>
    <row r="11" spans="1:14" ht="23.1" customHeight="1" x14ac:dyDescent="0.2">
      <c r="A11" s="160"/>
      <c r="B11" s="162" t="s">
        <v>44</v>
      </c>
      <c r="C11" s="163"/>
      <c r="D11" s="163"/>
      <c r="E11" s="164"/>
      <c r="F11" s="8">
        <f t="shared" si="5"/>
        <v>72</v>
      </c>
      <c r="G11" s="7">
        <v>71</v>
      </c>
      <c r="H11" s="6">
        <f t="shared" si="6"/>
        <v>98.611111111111114</v>
      </c>
      <c r="I11" s="7">
        <v>1</v>
      </c>
      <c r="J11" s="6">
        <f t="shared" si="7"/>
        <v>1.3888888888888888</v>
      </c>
      <c r="K11" s="7">
        <v>0</v>
      </c>
      <c r="L11" s="6">
        <f t="shared" si="8"/>
        <v>0</v>
      </c>
      <c r="M11" s="7">
        <v>0</v>
      </c>
      <c r="N11" s="6">
        <f t="shared" si="9"/>
        <v>0</v>
      </c>
    </row>
    <row r="12" spans="1:14" ht="23.1" customHeight="1" x14ac:dyDescent="0.2">
      <c r="A12" s="161"/>
      <c r="B12" s="162" t="s">
        <v>43</v>
      </c>
      <c r="C12" s="163"/>
      <c r="D12" s="163"/>
      <c r="E12" s="164"/>
      <c r="F12" s="8">
        <f t="shared" si="5"/>
        <v>201</v>
      </c>
      <c r="G12" s="7">
        <v>197</v>
      </c>
      <c r="H12" s="6">
        <f t="shared" si="6"/>
        <v>98.009950248756212</v>
      </c>
      <c r="I12" s="7">
        <v>1</v>
      </c>
      <c r="J12" s="6">
        <f t="shared" si="7"/>
        <v>0.49751243781094528</v>
      </c>
      <c r="K12" s="7">
        <v>3</v>
      </c>
      <c r="L12" s="6">
        <f t="shared" si="8"/>
        <v>1.4925373134328357</v>
      </c>
      <c r="M12" s="7">
        <v>0</v>
      </c>
      <c r="N12" s="6">
        <f t="shared" si="9"/>
        <v>0</v>
      </c>
    </row>
    <row r="13" spans="1:14" ht="23.1" customHeight="1" x14ac:dyDescent="0.2">
      <c r="A13" s="156" t="s">
        <v>42</v>
      </c>
      <c r="B13" s="156" t="s">
        <v>41</v>
      </c>
      <c r="C13" s="11"/>
      <c r="D13" s="12" t="s">
        <v>15</v>
      </c>
      <c r="E13" s="9"/>
      <c r="F13" s="8">
        <f t="shared" si="0"/>
        <v>239</v>
      </c>
      <c r="G13" s="7">
        <f>SUM(G14:G37)</f>
        <v>225</v>
      </c>
      <c r="H13" s="6">
        <f t="shared" si="1"/>
        <v>94.142259414225933</v>
      </c>
      <c r="I13" s="7">
        <f>SUM(I14:I37)</f>
        <v>7</v>
      </c>
      <c r="J13" s="6">
        <f t="shared" si="2"/>
        <v>2.9288702928870292</v>
      </c>
      <c r="K13" s="7">
        <f>SUM(K14:K37)</f>
        <v>7</v>
      </c>
      <c r="L13" s="6">
        <f t="shared" si="3"/>
        <v>2.9288702928870292</v>
      </c>
      <c r="M13" s="7">
        <f>SUM(M14:M37)</f>
        <v>0</v>
      </c>
      <c r="N13" s="6">
        <f t="shared" si="4"/>
        <v>0</v>
      </c>
    </row>
    <row r="14" spans="1:14" ht="23.1" customHeight="1" x14ac:dyDescent="0.2">
      <c r="A14" s="157"/>
      <c r="B14" s="157"/>
      <c r="C14" s="11"/>
      <c r="D14" s="12" t="s">
        <v>40</v>
      </c>
      <c r="E14" s="9"/>
      <c r="F14" s="8">
        <f t="shared" ref="F14:F37" si="10">SUM(G14,I14,K14,M14)</f>
        <v>32</v>
      </c>
      <c r="G14" s="7">
        <v>31</v>
      </c>
      <c r="H14" s="6">
        <f t="shared" ref="H14:H37" si="11">IF(G14=0,0,G14/$F14*100)</f>
        <v>96.875</v>
      </c>
      <c r="I14" s="7">
        <v>1</v>
      </c>
      <c r="J14" s="6">
        <f t="shared" ref="J14:J37" si="12">IF(I14=0,0,I14/$F14*100)</f>
        <v>3.125</v>
      </c>
      <c r="K14" s="7">
        <v>0</v>
      </c>
      <c r="L14" s="6">
        <f t="shared" ref="L14:L37" si="13">IF(K14=0,0,K14/$F14*100)</f>
        <v>0</v>
      </c>
      <c r="M14" s="7">
        <v>0</v>
      </c>
      <c r="N14" s="6">
        <f t="shared" ref="N14:N37" si="14">IF(M14=0,0,M14/$F14*100)</f>
        <v>0</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10</v>
      </c>
      <c r="H16" s="6">
        <f t="shared" si="11"/>
        <v>90.909090909090907</v>
      </c>
      <c r="I16" s="7">
        <v>1</v>
      </c>
      <c r="J16" s="6">
        <f t="shared" si="12"/>
        <v>9.0909090909090917</v>
      </c>
      <c r="K16" s="7">
        <v>0</v>
      </c>
      <c r="L16" s="6">
        <f t="shared" si="13"/>
        <v>0</v>
      </c>
      <c r="M16" s="7">
        <v>0</v>
      </c>
      <c r="N16" s="6">
        <f t="shared" si="14"/>
        <v>0</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5</v>
      </c>
      <c r="H18" s="6">
        <f t="shared" si="11"/>
        <v>83.333333333333343</v>
      </c>
      <c r="I18" s="7">
        <v>0</v>
      </c>
      <c r="J18" s="6">
        <f t="shared" si="12"/>
        <v>0</v>
      </c>
      <c r="K18" s="7">
        <v>1</v>
      </c>
      <c r="L18" s="6">
        <f t="shared" si="13"/>
        <v>16.666666666666664</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7</v>
      </c>
      <c r="H23" s="6">
        <f t="shared" si="11"/>
        <v>77.777777777777786</v>
      </c>
      <c r="I23" s="7">
        <v>1</v>
      </c>
      <c r="J23" s="6">
        <f t="shared" si="12"/>
        <v>11.111111111111111</v>
      </c>
      <c r="K23" s="7">
        <v>1</v>
      </c>
      <c r="L23" s="6">
        <f t="shared" si="13"/>
        <v>11.111111111111111</v>
      </c>
      <c r="M23" s="7">
        <v>0</v>
      </c>
      <c r="N23" s="6">
        <f t="shared" si="14"/>
        <v>0</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11</v>
      </c>
      <c r="H26" s="6">
        <f t="shared" si="11"/>
        <v>100</v>
      </c>
      <c r="I26" s="7">
        <v>0</v>
      </c>
      <c r="J26" s="6">
        <f t="shared" si="12"/>
        <v>0</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4</v>
      </c>
      <c r="H28" s="6">
        <f t="shared" si="11"/>
        <v>80</v>
      </c>
      <c r="I28" s="7">
        <v>0</v>
      </c>
      <c r="J28" s="6">
        <f t="shared" si="12"/>
        <v>0</v>
      </c>
      <c r="K28" s="7">
        <v>1</v>
      </c>
      <c r="L28" s="6">
        <f t="shared" si="13"/>
        <v>20</v>
      </c>
      <c r="M28" s="7">
        <v>0</v>
      </c>
      <c r="N28" s="6">
        <f t="shared" si="14"/>
        <v>0</v>
      </c>
    </row>
    <row r="29" spans="1:14" ht="23.1" customHeight="1" x14ac:dyDescent="0.2">
      <c r="A29" s="157"/>
      <c r="B29" s="157"/>
      <c r="C29" s="11"/>
      <c r="D29" s="12" t="s">
        <v>25</v>
      </c>
      <c r="E29" s="9"/>
      <c r="F29" s="8">
        <f t="shared" si="10"/>
        <v>13</v>
      </c>
      <c r="G29" s="7">
        <v>12</v>
      </c>
      <c r="H29" s="6">
        <f t="shared" si="11"/>
        <v>92.307692307692307</v>
      </c>
      <c r="I29" s="7">
        <v>1</v>
      </c>
      <c r="J29" s="6">
        <f t="shared" si="12"/>
        <v>7.6923076923076925</v>
      </c>
      <c r="K29" s="7">
        <v>0</v>
      </c>
      <c r="L29" s="6">
        <f t="shared" si="13"/>
        <v>0</v>
      </c>
      <c r="M29" s="7">
        <v>0</v>
      </c>
      <c r="N29" s="6">
        <f t="shared" si="14"/>
        <v>0</v>
      </c>
    </row>
    <row r="30" spans="1:14" ht="23.1" customHeight="1" x14ac:dyDescent="0.2">
      <c r="A30" s="157"/>
      <c r="B30" s="157"/>
      <c r="C30" s="11"/>
      <c r="D30" s="12" t="s">
        <v>24</v>
      </c>
      <c r="E30" s="9"/>
      <c r="F30" s="8">
        <f t="shared" si="10"/>
        <v>5</v>
      </c>
      <c r="G30" s="7">
        <v>5</v>
      </c>
      <c r="H30" s="6">
        <f t="shared" si="11"/>
        <v>100</v>
      </c>
      <c r="I30" s="7">
        <v>0</v>
      </c>
      <c r="J30" s="6">
        <f t="shared" si="12"/>
        <v>0</v>
      </c>
      <c r="K30" s="7">
        <v>0</v>
      </c>
      <c r="L30" s="6">
        <f t="shared" si="13"/>
        <v>0</v>
      </c>
      <c r="M30" s="7">
        <v>0</v>
      </c>
      <c r="N30" s="6">
        <f t="shared" si="14"/>
        <v>0</v>
      </c>
    </row>
    <row r="31" spans="1:14" ht="23.1" customHeight="1" x14ac:dyDescent="0.2">
      <c r="A31" s="157"/>
      <c r="B31" s="157"/>
      <c r="C31" s="11"/>
      <c r="D31" s="12" t="s">
        <v>23</v>
      </c>
      <c r="E31" s="9"/>
      <c r="F31" s="8">
        <f t="shared" si="10"/>
        <v>33</v>
      </c>
      <c r="G31" s="7">
        <v>29</v>
      </c>
      <c r="H31" s="6">
        <f t="shared" si="11"/>
        <v>87.878787878787875</v>
      </c>
      <c r="I31" s="7">
        <v>0</v>
      </c>
      <c r="J31" s="6">
        <f t="shared" si="12"/>
        <v>0</v>
      </c>
      <c r="K31" s="7">
        <v>4</v>
      </c>
      <c r="L31" s="6">
        <f t="shared" si="13"/>
        <v>12.121212121212121</v>
      </c>
      <c r="M31" s="7">
        <v>0</v>
      </c>
      <c r="N31" s="6">
        <f t="shared" si="14"/>
        <v>0</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31</v>
      </c>
      <c r="H33" s="6">
        <f t="shared" si="11"/>
        <v>96.875</v>
      </c>
      <c r="I33" s="7">
        <v>1</v>
      </c>
      <c r="J33" s="6">
        <f t="shared" si="12"/>
        <v>3.125</v>
      </c>
      <c r="K33" s="7">
        <v>0</v>
      </c>
      <c r="L33" s="6">
        <f t="shared" si="13"/>
        <v>0</v>
      </c>
      <c r="M33" s="7">
        <v>0</v>
      </c>
      <c r="N33" s="6">
        <f t="shared" si="14"/>
        <v>0</v>
      </c>
    </row>
    <row r="34" spans="1:14" ht="23.1" customHeight="1" x14ac:dyDescent="0.2">
      <c r="A34" s="157"/>
      <c r="B34" s="157"/>
      <c r="C34" s="11"/>
      <c r="D34" s="12" t="s">
        <v>20</v>
      </c>
      <c r="E34" s="9"/>
      <c r="F34" s="8">
        <f t="shared" si="10"/>
        <v>17</v>
      </c>
      <c r="G34" s="7">
        <v>16</v>
      </c>
      <c r="H34" s="6">
        <f t="shared" si="11"/>
        <v>94.117647058823522</v>
      </c>
      <c r="I34" s="7">
        <v>1</v>
      </c>
      <c r="J34" s="6">
        <f t="shared" si="12"/>
        <v>5.8823529411764701</v>
      </c>
      <c r="K34" s="7">
        <v>0</v>
      </c>
      <c r="L34" s="6">
        <f t="shared" si="13"/>
        <v>0</v>
      </c>
      <c r="M34" s="7">
        <v>0</v>
      </c>
      <c r="N34" s="6">
        <f t="shared" si="14"/>
        <v>0</v>
      </c>
    </row>
    <row r="35" spans="1:14" ht="23.1" customHeight="1" x14ac:dyDescent="0.2">
      <c r="A35" s="157"/>
      <c r="B35" s="157"/>
      <c r="C35" s="11"/>
      <c r="D35" s="12" t="s">
        <v>19</v>
      </c>
      <c r="E35" s="9"/>
      <c r="F35" s="8">
        <f t="shared" si="10"/>
        <v>8</v>
      </c>
      <c r="G35" s="7">
        <v>8</v>
      </c>
      <c r="H35" s="6">
        <f t="shared" si="11"/>
        <v>100</v>
      </c>
      <c r="I35" s="7">
        <v>0</v>
      </c>
      <c r="J35" s="6">
        <f t="shared" si="12"/>
        <v>0</v>
      </c>
      <c r="K35" s="7">
        <v>0</v>
      </c>
      <c r="L35" s="6">
        <f t="shared" si="13"/>
        <v>0</v>
      </c>
      <c r="M35" s="7">
        <v>0</v>
      </c>
      <c r="N35" s="6">
        <f t="shared" si="14"/>
        <v>0</v>
      </c>
    </row>
    <row r="36" spans="1:14" ht="23.1" customHeight="1" x14ac:dyDescent="0.2">
      <c r="A36" s="157"/>
      <c r="B36" s="157"/>
      <c r="C36" s="11"/>
      <c r="D36" s="12" t="s">
        <v>18</v>
      </c>
      <c r="E36" s="9"/>
      <c r="F36" s="8">
        <f t="shared" si="10"/>
        <v>14</v>
      </c>
      <c r="G36" s="7">
        <v>14</v>
      </c>
      <c r="H36" s="6">
        <f t="shared" si="11"/>
        <v>100</v>
      </c>
      <c r="I36" s="7">
        <v>0</v>
      </c>
      <c r="J36" s="6">
        <f t="shared" si="12"/>
        <v>0</v>
      </c>
      <c r="K36" s="7">
        <v>0</v>
      </c>
      <c r="L36" s="6">
        <f t="shared" si="13"/>
        <v>0</v>
      </c>
      <c r="M36" s="7">
        <v>0</v>
      </c>
      <c r="N36" s="6">
        <f t="shared" si="14"/>
        <v>0</v>
      </c>
    </row>
    <row r="37" spans="1:14" ht="23.1" customHeight="1" x14ac:dyDescent="0.2">
      <c r="A37" s="157"/>
      <c r="B37" s="158"/>
      <c r="C37" s="11"/>
      <c r="D37" s="12" t="s">
        <v>17</v>
      </c>
      <c r="E37" s="9"/>
      <c r="F37" s="8">
        <f t="shared" si="10"/>
        <v>8</v>
      </c>
      <c r="G37" s="7">
        <v>8</v>
      </c>
      <c r="H37" s="6">
        <f t="shared" si="11"/>
        <v>100</v>
      </c>
      <c r="I37" s="7">
        <v>0</v>
      </c>
      <c r="J37" s="6">
        <f t="shared" si="12"/>
        <v>0</v>
      </c>
      <c r="K37" s="7">
        <v>0</v>
      </c>
      <c r="L37" s="6">
        <f t="shared" si="13"/>
        <v>0</v>
      </c>
      <c r="M37" s="7">
        <v>0</v>
      </c>
      <c r="N37" s="6">
        <f t="shared" si="14"/>
        <v>0</v>
      </c>
    </row>
    <row r="38" spans="1:14" ht="23.1" customHeight="1" x14ac:dyDescent="0.2">
      <c r="A38" s="157"/>
      <c r="B38" s="156" t="s">
        <v>16</v>
      </c>
      <c r="C38" s="11"/>
      <c r="D38" s="12" t="s">
        <v>15</v>
      </c>
      <c r="E38" s="9"/>
      <c r="F38" s="8">
        <f t="shared" si="0"/>
        <v>681</v>
      </c>
      <c r="G38" s="7">
        <f>SUM(G39:G53)</f>
        <v>572</v>
      </c>
      <c r="H38" s="6">
        <f t="shared" si="1"/>
        <v>83.994126284875179</v>
      </c>
      <c r="I38" s="7">
        <f>SUM(I39:I53)</f>
        <v>27</v>
      </c>
      <c r="J38" s="6">
        <f t="shared" si="2"/>
        <v>3.9647577092511015</v>
      </c>
      <c r="K38" s="7">
        <f>SUM(K39:K53)</f>
        <v>76</v>
      </c>
      <c r="L38" s="6">
        <f t="shared" si="3"/>
        <v>11.16005873715125</v>
      </c>
      <c r="M38" s="7">
        <f>SUM(M39:M53)</f>
        <v>6</v>
      </c>
      <c r="N38" s="6">
        <f t="shared" si="4"/>
        <v>0.88105726872246704</v>
      </c>
    </row>
    <row r="39" spans="1:14" ht="23.1" customHeight="1" x14ac:dyDescent="0.2">
      <c r="A39" s="157"/>
      <c r="B39" s="157"/>
      <c r="C39" s="11"/>
      <c r="D39" s="12" t="s">
        <v>14</v>
      </c>
      <c r="E39" s="9"/>
      <c r="F39" s="8">
        <f t="shared" ref="F39:F53" si="15">SUM(G39,I39,K39,M39)</f>
        <v>6</v>
      </c>
      <c r="G39" s="7">
        <v>4</v>
      </c>
      <c r="H39" s="6">
        <f t="shared" ref="H39:H53" si="16">IF(G39=0,0,G39/$F39*100)</f>
        <v>66.666666666666657</v>
      </c>
      <c r="I39" s="7">
        <v>0</v>
      </c>
      <c r="J39" s="6">
        <f t="shared" ref="J39:J53" si="17">IF(I39=0,0,I39/$F39*100)</f>
        <v>0</v>
      </c>
      <c r="K39" s="7">
        <v>2</v>
      </c>
      <c r="L39" s="6">
        <f t="shared" ref="L39:L53" si="18">IF(K39=0,0,K39/$F39*100)</f>
        <v>33.333333333333329</v>
      </c>
      <c r="M39" s="7">
        <v>0</v>
      </c>
      <c r="N39" s="6">
        <f t="shared" ref="N39:N53" si="19">IF(M39=0,0,M39/$F39*100)</f>
        <v>0</v>
      </c>
    </row>
    <row r="40" spans="1:14" ht="23.1" customHeight="1" x14ac:dyDescent="0.2">
      <c r="A40" s="157"/>
      <c r="B40" s="157"/>
      <c r="C40" s="11"/>
      <c r="D40" s="12" t="s">
        <v>13</v>
      </c>
      <c r="E40" s="9"/>
      <c r="F40" s="8">
        <f t="shared" si="15"/>
        <v>77</v>
      </c>
      <c r="G40" s="7">
        <v>49</v>
      </c>
      <c r="H40" s="6">
        <f t="shared" si="16"/>
        <v>63.636363636363633</v>
      </c>
      <c r="I40" s="7">
        <v>8</v>
      </c>
      <c r="J40" s="6">
        <f t="shared" si="17"/>
        <v>10.38961038961039</v>
      </c>
      <c r="K40" s="7">
        <v>20</v>
      </c>
      <c r="L40" s="6">
        <f t="shared" si="18"/>
        <v>25.97402597402597</v>
      </c>
      <c r="M40" s="7">
        <v>0</v>
      </c>
      <c r="N40" s="6">
        <f t="shared" si="19"/>
        <v>0</v>
      </c>
    </row>
    <row r="41" spans="1:14" ht="23.1" customHeight="1" x14ac:dyDescent="0.2">
      <c r="A41" s="157"/>
      <c r="B41" s="157"/>
      <c r="C41" s="11"/>
      <c r="D41" s="12" t="s">
        <v>12</v>
      </c>
      <c r="E41" s="9"/>
      <c r="F41" s="8">
        <f t="shared" si="15"/>
        <v>13</v>
      </c>
      <c r="G41" s="7">
        <v>13</v>
      </c>
      <c r="H41" s="6">
        <f t="shared" si="16"/>
        <v>100</v>
      </c>
      <c r="I41" s="7">
        <v>0</v>
      </c>
      <c r="J41" s="6">
        <f t="shared" si="17"/>
        <v>0</v>
      </c>
      <c r="K41" s="7">
        <v>0</v>
      </c>
      <c r="L41" s="6">
        <f t="shared" si="18"/>
        <v>0</v>
      </c>
      <c r="M41" s="7">
        <v>0</v>
      </c>
      <c r="N41" s="6">
        <f t="shared" si="19"/>
        <v>0</v>
      </c>
    </row>
    <row r="42" spans="1:14" ht="23.1" customHeight="1" x14ac:dyDescent="0.2">
      <c r="A42" s="157"/>
      <c r="B42" s="157"/>
      <c r="C42" s="11"/>
      <c r="D42" s="12" t="s">
        <v>11</v>
      </c>
      <c r="E42" s="9"/>
      <c r="F42" s="8">
        <f t="shared" si="15"/>
        <v>15</v>
      </c>
      <c r="G42" s="7">
        <v>15</v>
      </c>
      <c r="H42" s="6">
        <f t="shared" si="16"/>
        <v>100</v>
      </c>
      <c r="I42" s="7">
        <v>0</v>
      </c>
      <c r="J42" s="6">
        <f t="shared" si="17"/>
        <v>0</v>
      </c>
      <c r="K42" s="7">
        <v>0</v>
      </c>
      <c r="L42" s="6">
        <f t="shared" si="18"/>
        <v>0</v>
      </c>
      <c r="M42" s="7">
        <v>0</v>
      </c>
      <c r="N42" s="6">
        <f t="shared" si="19"/>
        <v>0</v>
      </c>
    </row>
    <row r="43" spans="1:14" ht="23.1" customHeight="1" x14ac:dyDescent="0.2">
      <c r="A43" s="157"/>
      <c r="B43" s="157"/>
      <c r="C43" s="11"/>
      <c r="D43" s="12" t="s">
        <v>10</v>
      </c>
      <c r="E43" s="9"/>
      <c r="F43" s="8">
        <f t="shared" si="15"/>
        <v>38</v>
      </c>
      <c r="G43" s="7">
        <v>36</v>
      </c>
      <c r="H43" s="6">
        <f t="shared" si="16"/>
        <v>94.73684210526315</v>
      </c>
      <c r="I43" s="7">
        <v>1</v>
      </c>
      <c r="J43" s="6">
        <f t="shared" si="17"/>
        <v>2.6315789473684208</v>
      </c>
      <c r="K43" s="7">
        <v>1</v>
      </c>
      <c r="L43" s="6">
        <f t="shared" si="18"/>
        <v>2.6315789473684208</v>
      </c>
      <c r="M43" s="7">
        <v>0</v>
      </c>
      <c r="N43" s="6">
        <f t="shared" si="19"/>
        <v>0</v>
      </c>
    </row>
    <row r="44" spans="1:14" ht="23.1" customHeight="1" x14ac:dyDescent="0.2">
      <c r="A44" s="157"/>
      <c r="B44" s="157"/>
      <c r="C44" s="11"/>
      <c r="D44" s="12" t="s">
        <v>9</v>
      </c>
      <c r="E44" s="9"/>
      <c r="F44" s="8">
        <f t="shared" si="15"/>
        <v>154</v>
      </c>
      <c r="G44" s="7">
        <v>123</v>
      </c>
      <c r="H44" s="6">
        <f t="shared" si="16"/>
        <v>79.870129870129873</v>
      </c>
      <c r="I44" s="7">
        <v>7</v>
      </c>
      <c r="J44" s="6">
        <f t="shared" si="17"/>
        <v>4.5454545454545459</v>
      </c>
      <c r="K44" s="7">
        <v>20</v>
      </c>
      <c r="L44" s="6">
        <f t="shared" si="18"/>
        <v>12.987012987012985</v>
      </c>
      <c r="M44" s="7">
        <v>4</v>
      </c>
      <c r="N44" s="6">
        <f t="shared" si="19"/>
        <v>2.5974025974025974</v>
      </c>
    </row>
    <row r="45" spans="1:14" ht="23.1" customHeight="1" x14ac:dyDescent="0.2">
      <c r="A45" s="157"/>
      <c r="B45" s="157"/>
      <c r="C45" s="11"/>
      <c r="D45" s="12" t="s">
        <v>8</v>
      </c>
      <c r="E45" s="9"/>
      <c r="F45" s="8">
        <f t="shared" si="15"/>
        <v>22</v>
      </c>
      <c r="G45" s="7">
        <v>21</v>
      </c>
      <c r="H45" s="6">
        <f t="shared" si="16"/>
        <v>95.454545454545453</v>
      </c>
      <c r="I45" s="7">
        <v>1</v>
      </c>
      <c r="J45" s="6">
        <f t="shared" si="17"/>
        <v>4.5454545454545459</v>
      </c>
      <c r="K45" s="7">
        <v>0</v>
      </c>
      <c r="L45" s="6">
        <f t="shared" si="18"/>
        <v>0</v>
      </c>
      <c r="M45" s="7">
        <v>0</v>
      </c>
      <c r="N45" s="6">
        <f t="shared" si="19"/>
        <v>0</v>
      </c>
    </row>
    <row r="46" spans="1:14" ht="23.1" customHeight="1" x14ac:dyDescent="0.2">
      <c r="A46" s="157"/>
      <c r="B46" s="157"/>
      <c r="C46" s="11"/>
      <c r="D46" s="12" t="s">
        <v>7</v>
      </c>
      <c r="E46" s="9"/>
      <c r="F46" s="8">
        <f t="shared" si="15"/>
        <v>10</v>
      </c>
      <c r="G46" s="7">
        <v>10</v>
      </c>
      <c r="H46" s="6">
        <f t="shared" si="16"/>
        <v>100</v>
      </c>
      <c r="I46" s="7">
        <v>0</v>
      </c>
      <c r="J46" s="6">
        <f t="shared" si="17"/>
        <v>0</v>
      </c>
      <c r="K46" s="7">
        <v>0</v>
      </c>
      <c r="L46" s="6">
        <f t="shared" si="18"/>
        <v>0</v>
      </c>
      <c r="M46" s="7">
        <v>0</v>
      </c>
      <c r="N46" s="6">
        <f t="shared" si="19"/>
        <v>0</v>
      </c>
    </row>
    <row r="47" spans="1:14" ht="24" customHeight="1" x14ac:dyDescent="0.2">
      <c r="A47" s="157"/>
      <c r="B47" s="157"/>
      <c r="C47" s="11"/>
      <c r="D47" s="10" t="s">
        <v>6</v>
      </c>
      <c r="E47" s="9"/>
      <c r="F47" s="8">
        <f t="shared" si="15"/>
        <v>17</v>
      </c>
      <c r="G47" s="7">
        <v>12</v>
      </c>
      <c r="H47" s="6">
        <f t="shared" si="16"/>
        <v>70.588235294117652</v>
      </c>
      <c r="I47" s="7">
        <v>2</v>
      </c>
      <c r="J47" s="6">
        <f t="shared" si="17"/>
        <v>11.76470588235294</v>
      </c>
      <c r="K47" s="7">
        <v>3</v>
      </c>
      <c r="L47" s="6">
        <f t="shared" si="18"/>
        <v>17.647058823529413</v>
      </c>
      <c r="M47" s="7">
        <v>0</v>
      </c>
      <c r="N47" s="6">
        <f t="shared" si="19"/>
        <v>0</v>
      </c>
    </row>
    <row r="48" spans="1:14" ht="23.1" customHeight="1" x14ac:dyDescent="0.2">
      <c r="A48" s="157"/>
      <c r="B48" s="157"/>
      <c r="C48" s="11"/>
      <c r="D48" s="12" t="s">
        <v>5</v>
      </c>
      <c r="E48" s="9"/>
      <c r="F48" s="8">
        <f t="shared" si="15"/>
        <v>41</v>
      </c>
      <c r="G48" s="7">
        <v>26</v>
      </c>
      <c r="H48" s="6">
        <f t="shared" si="16"/>
        <v>63.414634146341463</v>
      </c>
      <c r="I48" s="7">
        <v>3</v>
      </c>
      <c r="J48" s="6">
        <f t="shared" si="17"/>
        <v>7.3170731707317067</v>
      </c>
      <c r="K48" s="7">
        <v>11</v>
      </c>
      <c r="L48" s="6">
        <f t="shared" si="18"/>
        <v>26.829268292682929</v>
      </c>
      <c r="M48" s="7">
        <v>1</v>
      </c>
      <c r="N48" s="6">
        <f t="shared" si="19"/>
        <v>2.4390243902439024</v>
      </c>
    </row>
    <row r="49" spans="1:14" ht="23.1" customHeight="1" x14ac:dyDescent="0.2">
      <c r="A49" s="157"/>
      <c r="B49" s="157"/>
      <c r="C49" s="11"/>
      <c r="D49" s="12" t="s">
        <v>4</v>
      </c>
      <c r="E49" s="9"/>
      <c r="F49" s="8">
        <f t="shared" si="15"/>
        <v>23</v>
      </c>
      <c r="G49" s="7">
        <v>19</v>
      </c>
      <c r="H49" s="6">
        <f t="shared" si="16"/>
        <v>82.608695652173907</v>
      </c>
      <c r="I49" s="7">
        <v>1</v>
      </c>
      <c r="J49" s="6">
        <f t="shared" si="17"/>
        <v>4.3478260869565215</v>
      </c>
      <c r="K49" s="7">
        <v>3</v>
      </c>
      <c r="L49" s="6">
        <f t="shared" si="18"/>
        <v>13.043478260869565</v>
      </c>
      <c r="M49" s="7">
        <v>0</v>
      </c>
      <c r="N49" s="6">
        <f t="shared" si="19"/>
        <v>0</v>
      </c>
    </row>
    <row r="50" spans="1:14" ht="23.1" customHeight="1" x14ac:dyDescent="0.2">
      <c r="A50" s="157"/>
      <c r="B50" s="157"/>
      <c r="C50" s="11"/>
      <c r="D50" s="12" t="s">
        <v>3</v>
      </c>
      <c r="E50" s="9"/>
      <c r="F50" s="8">
        <f t="shared" si="15"/>
        <v>24</v>
      </c>
      <c r="G50" s="7">
        <v>23</v>
      </c>
      <c r="H50" s="6">
        <f t="shared" si="16"/>
        <v>95.833333333333343</v>
      </c>
      <c r="I50" s="7">
        <v>1</v>
      </c>
      <c r="J50" s="6">
        <f t="shared" si="17"/>
        <v>4.1666666666666661</v>
      </c>
      <c r="K50" s="7">
        <v>0</v>
      </c>
      <c r="L50" s="6">
        <f t="shared" si="18"/>
        <v>0</v>
      </c>
      <c r="M50" s="7">
        <v>0</v>
      </c>
      <c r="N50" s="6">
        <f t="shared" si="19"/>
        <v>0</v>
      </c>
    </row>
    <row r="51" spans="1:14" ht="23.1" customHeight="1" x14ac:dyDescent="0.2">
      <c r="A51" s="157"/>
      <c r="B51" s="157"/>
      <c r="C51" s="11"/>
      <c r="D51" s="12" t="s">
        <v>2</v>
      </c>
      <c r="E51" s="9"/>
      <c r="F51" s="8">
        <f t="shared" si="15"/>
        <v>159</v>
      </c>
      <c r="G51" s="7">
        <v>147</v>
      </c>
      <c r="H51" s="6">
        <f t="shared" si="16"/>
        <v>92.452830188679243</v>
      </c>
      <c r="I51" s="7">
        <v>1</v>
      </c>
      <c r="J51" s="6">
        <f t="shared" si="17"/>
        <v>0.62893081761006298</v>
      </c>
      <c r="K51" s="7">
        <v>11</v>
      </c>
      <c r="L51" s="6">
        <f t="shared" si="18"/>
        <v>6.9182389937106921</v>
      </c>
      <c r="M51" s="7">
        <v>0</v>
      </c>
      <c r="N51" s="6">
        <f t="shared" si="19"/>
        <v>0</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53</v>
      </c>
      <c r="H53" s="6">
        <f t="shared" si="16"/>
        <v>86.885245901639337</v>
      </c>
      <c r="I53" s="7">
        <v>2</v>
      </c>
      <c r="J53" s="6">
        <f t="shared" si="17"/>
        <v>3.278688524590164</v>
      </c>
      <c r="K53" s="7">
        <v>5</v>
      </c>
      <c r="L53" s="6">
        <f t="shared" si="18"/>
        <v>8.1967213114754092</v>
      </c>
      <c r="M53" s="7">
        <v>1</v>
      </c>
      <c r="N53" s="6">
        <f t="shared" si="19"/>
        <v>1.639344262295082</v>
      </c>
    </row>
    <row r="56" spans="1:14" ht="12.75" customHeight="1" x14ac:dyDescent="0.2"/>
    <row r="57" spans="1:14" ht="12.75" customHeight="1" x14ac:dyDescent="0.2"/>
    <row r="58" spans="1:14" x14ac:dyDescent="0.2">
      <c r="D58" s="3"/>
    </row>
    <row r="60" spans="1:14" x14ac:dyDescent="0.2">
      <c r="D60" s="3"/>
    </row>
    <row r="64" spans="1:14" x14ac:dyDescent="0.2">
      <c r="D64" s="3"/>
    </row>
    <row r="66" spans="4:4" x14ac:dyDescent="0.2">
      <c r="D66" s="3"/>
    </row>
    <row r="68" spans="4:4" x14ac:dyDescent="0.2">
      <c r="D68" s="3"/>
    </row>
    <row r="70" spans="4:4" x14ac:dyDescent="0.2">
      <c r="D70" s="3"/>
    </row>
    <row r="72" spans="4:4" ht="13.5" customHeight="1" x14ac:dyDescent="0.2">
      <c r="D72" s="4"/>
    </row>
    <row r="73" spans="4:4" ht="13.5" customHeight="1" x14ac:dyDescent="0.2"/>
    <row r="74" spans="4:4" x14ac:dyDescent="0.2">
      <c r="D74" s="3"/>
    </row>
    <row r="76" spans="4:4" x14ac:dyDescent="0.2">
      <c r="D76" s="3"/>
    </row>
    <row r="78" spans="4:4" x14ac:dyDescent="0.2">
      <c r="D78" s="3"/>
    </row>
    <row r="80" spans="4:4" x14ac:dyDescent="0.2">
      <c r="D80" s="3"/>
    </row>
    <row r="84" spans="6:6" ht="12.75" customHeight="1" x14ac:dyDescent="0.2"/>
    <row r="85" spans="6:6" ht="12.75" customHeight="1" x14ac:dyDescent="0.2">
      <c r="F85" s="49"/>
    </row>
  </sheetData>
  <mergeCells count="24">
    <mergeCell ref="B12:E12"/>
    <mergeCell ref="M3:N4"/>
    <mergeCell ref="G5:G6"/>
    <mergeCell ref="H5:H6"/>
    <mergeCell ref="I5:I6"/>
    <mergeCell ref="J5:J6"/>
    <mergeCell ref="M5:M6"/>
    <mergeCell ref="N5:N6"/>
    <mergeCell ref="A13:A53"/>
    <mergeCell ref="B13:B37"/>
    <mergeCell ref="B38:B53"/>
    <mergeCell ref="K5:K6"/>
    <mergeCell ref="L5:L6"/>
    <mergeCell ref="A3:E6"/>
    <mergeCell ref="F3:F6"/>
    <mergeCell ref="G3:H4"/>
    <mergeCell ref="I3:J4"/>
    <mergeCell ref="K3:L4"/>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436</v>
      </c>
    </row>
    <row r="3" spans="1:16" ht="18" customHeight="1" x14ac:dyDescent="0.2">
      <c r="A3" s="170" t="s">
        <v>63</v>
      </c>
      <c r="B3" s="171"/>
      <c r="C3" s="171"/>
      <c r="D3" s="171"/>
      <c r="E3" s="172"/>
      <c r="F3" s="179" t="s">
        <v>62</v>
      </c>
      <c r="G3" s="186" t="s">
        <v>494</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723</v>
      </c>
      <c r="H7" s="6">
        <f t="shared" ref="H7:H53" si="0">IF(G7=0,0,G7/$F7*100)</f>
        <v>78.586956521739125</v>
      </c>
      <c r="I7" s="13">
        <f>SUM(I8:I12)</f>
        <v>141</v>
      </c>
      <c r="J7" s="6">
        <f t="shared" ref="J7:J53" si="1">IF(I7=0,0,I7/$F7*100)</f>
        <v>15.32608695652174</v>
      </c>
      <c r="K7" s="13">
        <f>SUM(K8:K12)</f>
        <v>54</v>
      </c>
      <c r="L7" s="6">
        <f t="shared" ref="L7:L53" si="2">IF(K7=0,0,K7/$F7*100)</f>
        <v>5.8695652173913047</v>
      </c>
      <c r="M7" s="13">
        <f>SUM(M8:M12)</f>
        <v>1</v>
      </c>
      <c r="N7" s="6">
        <f t="shared" ref="N7:N53" si="3">IF(M7=0,0,M7/$F7*100)</f>
        <v>0.10869565217391304</v>
      </c>
      <c r="O7" s="13">
        <f>SUM(O8:O12)</f>
        <v>1</v>
      </c>
      <c r="P7" s="6">
        <f t="shared" ref="P7:P53" si="4">IF(O7=0,0,O7/$F7*100)</f>
        <v>0.10869565217391304</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121</v>
      </c>
      <c r="H9" s="6">
        <f t="shared" si="0"/>
        <v>88.970588235294116</v>
      </c>
      <c r="I9" s="13">
        <v>15</v>
      </c>
      <c r="J9" s="6">
        <f t="shared" si="1"/>
        <v>11.029411764705882</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187</v>
      </c>
      <c r="H10" s="6">
        <f t="shared" si="0"/>
        <v>75.100401606425706</v>
      </c>
      <c r="I10" s="13">
        <v>50</v>
      </c>
      <c r="J10" s="6">
        <f t="shared" si="1"/>
        <v>20.080321285140563</v>
      </c>
      <c r="K10" s="13">
        <v>12</v>
      </c>
      <c r="L10" s="6">
        <f t="shared" si="2"/>
        <v>4.8192771084337354</v>
      </c>
      <c r="M10" s="13">
        <v>0</v>
      </c>
      <c r="N10" s="6">
        <f t="shared" si="3"/>
        <v>0</v>
      </c>
      <c r="O10" s="13">
        <v>0</v>
      </c>
      <c r="P10" s="6">
        <f t="shared" si="4"/>
        <v>0</v>
      </c>
    </row>
    <row r="11" spans="1:16" ht="23.1" customHeight="1" x14ac:dyDescent="0.2">
      <c r="A11" s="160"/>
      <c r="B11" s="162" t="s">
        <v>44</v>
      </c>
      <c r="C11" s="163"/>
      <c r="D11" s="163"/>
      <c r="E11" s="164"/>
      <c r="F11" s="8">
        <f t="shared" si="5"/>
        <v>72</v>
      </c>
      <c r="G11" s="7">
        <v>49</v>
      </c>
      <c r="H11" s="6">
        <f t="shared" si="0"/>
        <v>68.055555555555557</v>
      </c>
      <c r="I11" s="13">
        <v>17</v>
      </c>
      <c r="J11" s="6">
        <f t="shared" si="1"/>
        <v>23.611111111111111</v>
      </c>
      <c r="K11" s="13">
        <v>6</v>
      </c>
      <c r="L11" s="6">
        <f t="shared" si="2"/>
        <v>8.3333333333333321</v>
      </c>
      <c r="M11" s="13">
        <v>0</v>
      </c>
      <c r="N11" s="6">
        <f t="shared" si="3"/>
        <v>0</v>
      </c>
      <c r="O11" s="13">
        <v>0</v>
      </c>
      <c r="P11" s="6">
        <f t="shared" si="4"/>
        <v>0</v>
      </c>
    </row>
    <row r="12" spans="1:16" ht="23.1" customHeight="1" x14ac:dyDescent="0.2">
      <c r="A12" s="161"/>
      <c r="B12" s="162" t="s">
        <v>43</v>
      </c>
      <c r="C12" s="163"/>
      <c r="D12" s="163"/>
      <c r="E12" s="164"/>
      <c r="F12" s="8">
        <f t="shared" si="5"/>
        <v>201</v>
      </c>
      <c r="G12" s="7">
        <v>104</v>
      </c>
      <c r="H12" s="6">
        <f t="shared" si="0"/>
        <v>51.741293532338304</v>
      </c>
      <c r="I12" s="13">
        <v>59</v>
      </c>
      <c r="J12" s="6">
        <f t="shared" si="1"/>
        <v>29.35323383084577</v>
      </c>
      <c r="K12" s="13">
        <v>36</v>
      </c>
      <c r="L12" s="6">
        <f t="shared" si="2"/>
        <v>17.910447761194028</v>
      </c>
      <c r="M12" s="13">
        <v>1</v>
      </c>
      <c r="N12" s="6">
        <f t="shared" si="3"/>
        <v>0.49751243781094528</v>
      </c>
      <c r="O12" s="13">
        <v>1</v>
      </c>
      <c r="P12" s="6">
        <f t="shared" si="4"/>
        <v>0.49751243781094528</v>
      </c>
    </row>
    <row r="13" spans="1:16" ht="23.1" customHeight="1" x14ac:dyDescent="0.2">
      <c r="A13" s="156" t="s">
        <v>42</v>
      </c>
      <c r="B13" s="156" t="s">
        <v>41</v>
      </c>
      <c r="C13" s="11"/>
      <c r="D13" s="12" t="s">
        <v>15</v>
      </c>
      <c r="E13" s="9"/>
      <c r="F13" s="8">
        <f t="shared" si="5"/>
        <v>239</v>
      </c>
      <c r="G13" s="7">
        <f>SUM(G14:G37)</f>
        <v>171</v>
      </c>
      <c r="H13" s="6">
        <f>IF(G13=0,0,G13/$F13*100)</f>
        <v>71.54811715481172</v>
      </c>
      <c r="I13" s="7">
        <f>SUM(I14:I37)</f>
        <v>54</v>
      </c>
      <c r="J13" s="6">
        <f t="shared" si="1"/>
        <v>22.594142259414227</v>
      </c>
      <c r="K13" s="7">
        <f>SUM(K14:K37)</f>
        <v>14</v>
      </c>
      <c r="L13" s="6">
        <f t="shared" si="2"/>
        <v>5.8577405857740583</v>
      </c>
      <c r="M13" s="7">
        <f>SUM(M14:M37)</f>
        <v>0</v>
      </c>
      <c r="N13" s="6">
        <f t="shared" si="3"/>
        <v>0</v>
      </c>
      <c r="O13" s="7">
        <f>SUM(O14:O37)</f>
        <v>0</v>
      </c>
      <c r="P13" s="6">
        <f t="shared" si="4"/>
        <v>0</v>
      </c>
    </row>
    <row r="14" spans="1:16" ht="23.1" customHeight="1" x14ac:dyDescent="0.2">
      <c r="A14" s="157"/>
      <c r="B14" s="157"/>
      <c r="C14" s="11"/>
      <c r="D14" s="12" t="s">
        <v>40</v>
      </c>
      <c r="E14" s="9"/>
      <c r="F14" s="8">
        <f t="shared" si="5"/>
        <v>32</v>
      </c>
      <c r="G14" s="7">
        <v>14</v>
      </c>
      <c r="H14" s="6">
        <f t="shared" ref="H14:H37" si="6">IF(G14=0,0,G14/$F14*100)</f>
        <v>43.75</v>
      </c>
      <c r="I14" s="13">
        <v>10</v>
      </c>
      <c r="J14" s="6">
        <f t="shared" si="1"/>
        <v>31.25</v>
      </c>
      <c r="K14" s="13">
        <v>8</v>
      </c>
      <c r="L14" s="6">
        <f t="shared" si="2"/>
        <v>25</v>
      </c>
      <c r="M14" s="13">
        <v>0</v>
      </c>
      <c r="N14" s="6">
        <f t="shared" si="3"/>
        <v>0</v>
      </c>
      <c r="O14" s="13">
        <v>0</v>
      </c>
      <c r="P14" s="6">
        <f t="shared" si="4"/>
        <v>0</v>
      </c>
    </row>
    <row r="15" spans="1:16" ht="23.1" customHeight="1" x14ac:dyDescent="0.2">
      <c r="A15" s="157"/>
      <c r="B15" s="157"/>
      <c r="C15" s="11"/>
      <c r="D15" s="12" t="s">
        <v>39</v>
      </c>
      <c r="E15" s="9"/>
      <c r="F15" s="8">
        <f t="shared" si="5"/>
        <v>4</v>
      </c>
      <c r="G15" s="7">
        <v>3</v>
      </c>
      <c r="H15" s="6">
        <f t="shared" si="6"/>
        <v>75</v>
      </c>
      <c r="I15" s="13">
        <v>1</v>
      </c>
      <c r="J15" s="6">
        <f t="shared" si="1"/>
        <v>25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7</v>
      </c>
      <c r="H16" s="6">
        <f t="shared" si="6"/>
        <v>63.636363636363633</v>
      </c>
      <c r="I16" s="13">
        <v>4</v>
      </c>
      <c r="J16" s="6">
        <f t="shared" si="1"/>
        <v>36.363636363636367</v>
      </c>
      <c r="K16" s="13">
        <v>0</v>
      </c>
      <c r="L16" s="6">
        <f t="shared" si="2"/>
        <v>0</v>
      </c>
      <c r="M16" s="13">
        <v>0</v>
      </c>
      <c r="N16" s="6">
        <f t="shared" si="3"/>
        <v>0</v>
      </c>
      <c r="O16" s="13">
        <v>0</v>
      </c>
      <c r="P16" s="6">
        <f t="shared" si="4"/>
        <v>0</v>
      </c>
    </row>
    <row r="17" spans="1:16" ht="23.1" customHeight="1" x14ac:dyDescent="0.2">
      <c r="A17" s="157"/>
      <c r="B17" s="157"/>
      <c r="C17" s="11"/>
      <c r="D17" s="12" t="s">
        <v>37</v>
      </c>
      <c r="E17" s="9"/>
      <c r="F17" s="8">
        <f t="shared" si="5"/>
        <v>2</v>
      </c>
      <c r="G17" s="7">
        <v>2</v>
      </c>
      <c r="H17" s="6">
        <f t="shared" si="6"/>
        <v>100</v>
      </c>
      <c r="I17" s="13">
        <v>0</v>
      </c>
      <c r="J17" s="6">
        <f t="shared" si="1"/>
        <v>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6</v>
      </c>
      <c r="H18" s="6">
        <f t="shared" si="6"/>
        <v>100</v>
      </c>
      <c r="I18" s="13">
        <v>0</v>
      </c>
      <c r="J18" s="6">
        <f t="shared" si="1"/>
        <v>0</v>
      </c>
      <c r="K18" s="13">
        <v>0</v>
      </c>
      <c r="L18" s="6">
        <f t="shared" si="2"/>
        <v>0</v>
      </c>
      <c r="M18" s="13">
        <v>0</v>
      </c>
      <c r="N18" s="6">
        <f t="shared" si="3"/>
        <v>0</v>
      </c>
      <c r="O18" s="13">
        <v>0</v>
      </c>
      <c r="P18" s="6">
        <f t="shared" si="4"/>
        <v>0</v>
      </c>
    </row>
    <row r="19" spans="1:16" ht="23.1" customHeight="1" x14ac:dyDescent="0.2">
      <c r="A19" s="157"/>
      <c r="B19" s="157"/>
      <c r="C19" s="11"/>
      <c r="D19" s="12" t="s">
        <v>35</v>
      </c>
      <c r="E19" s="9"/>
      <c r="F19" s="8">
        <f t="shared" si="5"/>
        <v>1</v>
      </c>
      <c r="G19" s="7">
        <v>1</v>
      </c>
      <c r="H19" s="6">
        <f t="shared" si="6"/>
        <v>100</v>
      </c>
      <c r="I19" s="13">
        <v>0</v>
      </c>
      <c r="J19" s="6">
        <f t="shared" si="1"/>
        <v>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7</v>
      </c>
      <c r="H20" s="6">
        <f t="shared" si="6"/>
        <v>87.5</v>
      </c>
      <c r="I20" s="13">
        <v>1</v>
      </c>
      <c r="J20" s="6">
        <f t="shared" si="1"/>
        <v>12.5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3</v>
      </c>
      <c r="H21" s="6">
        <f t="shared" si="6"/>
        <v>42.857142857142854</v>
      </c>
      <c r="I21" s="13">
        <v>3</v>
      </c>
      <c r="J21" s="6">
        <f t="shared" si="1"/>
        <v>42.857142857142854</v>
      </c>
      <c r="K21" s="13">
        <v>1</v>
      </c>
      <c r="L21" s="6">
        <f t="shared" si="2"/>
        <v>14.285714285714285</v>
      </c>
      <c r="M21" s="13">
        <v>0</v>
      </c>
      <c r="N21" s="6">
        <f t="shared" si="3"/>
        <v>0</v>
      </c>
      <c r="O21" s="13">
        <v>0</v>
      </c>
      <c r="P21" s="6">
        <f t="shared" si="4"/>
        <v>0</v>
      </c>
    </row>
    <row r="22" spans="1:16" ht="23.1" customHeight="1" x14ac:dyDescent="0.2">
      <c r="A22" s="157"/>
      <c r="B22" s="157"/>
      <c r="C22" s="11"/>
      <c r="D22" s="12" t="s">
        <v>32</v>
      </c>
      <c r="E22" s="9"/>
      <c r="F22" s="8">
        <f t="shared" si="5"/>
        <v>1</v>
      </c>
      <c r="G22" s="7">
        <v>1</v>
      </c>
      <c r="H22" s="6">
        <f t="shared" si="6"/>
        <v>100</v>
      </c>
      <c r="I22" s="13">
        <v>0</v>
      </c>
      <c r="J22" s="6">
        <f t="shared" si="1"/>
        <v>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8</v>
      </c>
      <c r="H23" s="6">
        <f t="shared" si="6"/>
        <v>88.888888888888886</v>
      </c>
      <c r="I23" s="13">
        <v>1</v>
      </c>
      <c r="J23" s="6">
        <f t="shared" si="1"/>
        <v>11.111111111111111</v>
      </c>
      <c r="K23" s="13">
        <v>0</v>
      </c>
      <c r="L23" s="6">
        <f t="shared" si="2"/>
        <v>0</v>
      </c>
      <c r="M23" s="13">
        <v>0</v>
      </c>
      <c r="N23" s="6">
        <f t="shared" si="3"/>
        <v>0</v>
      </c>
      <c r="O23" s="13">
        <v>0</v>
      </c>
      <c r="P23" s="6">
        <f t="shared" si="4"/>
        <v>0</v>
      </c>
    </row>
    <row r="24" spans="1:16" ht="23.1" customHeight="1" x14ac:dyDescent="0.2">
      <c r="A24" s="157"/>
      <c r="B24" s="157"/>
      <c r="C24" s="11"/>
      <c r="D24" s="12" t="s">
        <v>30</v>
      </c>
      <c r="E24" s="9"/>
      <c r="F24" s="8">
        <f t="shared" si="5"/>
        <v>1</v>
      </c>
      <c r="G24" s="7">
        <v>1</v>
      </c>
      <c r="H24" s="6">
        <f t="shared" si="6"/>
        <v>100</v>
      </c>
      <c r="I24" s="13">
        <v>0</v>
      </c>
      <c r="J24" s="6">
        <f t="shared" si="1"/>
        <v>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1</v>
      </c>
      <c r="H25" s="6">
        <f t="shared" si="6"/>
        <v>50</v>
      </c>
      <c r="I25" s="13">
        <v>1</v>
      </c>
      <c r="J25" s="6">
        <f t="shared" si="1"/>
        <v>50</v>
      </c>
      <c r="K25" s="13">
        <v>0</v>
      </c>
      <c r="L25" s="6">
        <f t="shared" si="2"/>
        <v>0</v>
      </c>
      <c r="M25" s="13">
        <v>0</v>
      </c>
      <c r="N25" s="6">
        <f t="shared" si="3"/>
        <v>0</v>
      </c>
      <c r="O25" s="13">
        <v>0</v>
      </c>
      <c r="P25" s="6">
        <f t="shared" si="4"/>
        <v>0</v>
      </c>
    </row>
    <row r="26" spans="1:16" ht="23.1" customHeight="1" x14ac:dyDescent="0.2">
      <c r="A26" s="157"/>
      <c r="B26" s="157"/>
      <c r="C26" s="11"/>
      <c r="D26" s="12" t="s">
        <v>28</v>
      </c>
      <c r="E26" s="9"/>
      <c r="F26" s="8">
        <f t="shared" si="5"/>
        <v>11</v>
      </c>
      <c r="G26" s="7">
        <v>8</v>
      </c>
      <c r="H26" s="6">
        <f t="shared" si="6"/>
        <v>72.727272727272734</v>
      </c>
      <c r="I26" s="13">
        <v>3</v>
      </c>
      <c r="J26" s="6">
        <f t="shared" si="1"/>
        <v>27.27272727272727</v>
      </c>
      <c r="K26" s="13">
        <v>0</v>
      </c>
      <c r="L26" s="6">
        <f t="shared" si="2"/>
        <v>0</v>
      </c>
      <c r="M26" s="13">
        <v>0</v>
      </c>
      <c r="N26" s="6">
        <f t="shared" si="3"/>
        <v>0</v>
      </c>
      <c r="O26" s="13">
        <v>0</v>
      </c>
      <c r="P26" s="6">
        <f t="shared" si="4"/>
        <v>0</v>
      </c>
    </row>
    <row r="27" spans="1:16" ht="23.1" customHeight="1" x14ac:dyDescent="0.2">
      <c r="A27" s="157"/>
      <c r="B27" s="157"/>
      <c r="C27" s="11"/>
      <c r="D27" s="12" t="s">
        <v>27</v>
      </c>
      <c r="E27" s="9"/>
      <c r="F27" s="8">
        <f t="shared" si="5"/>
        <v>4</v>
      </c>
      <c r="G27" s="7">
        <v>4</v>
      </c>
      <c r="H27" s="6">
        <f t="shared" si="6"/>
        <v>100</v>
      </c>
      <c r="I27" s="13">
        <v>0</v>
      </c>
      <c r="J27" s="6">
        <f t="shared" si="1"/>
        <v>0</v>
      </c>
      <c r="K27" s="13">
        <v>0</v>
      </c>
      <c r="L27" s="6">
        <f t="shared" si="2"/>
        <v>0</v>
      </c>
      <c r="M27" s="13">
        <v>0</v>
      </c>
      <c r="N27" s="6">
        <f t="shared" si="3"/>
        <v>0</v>
      </c>
      <c r="O27" s="13">
        <v>0</v>
      </c>
      <c r="P27" s="6">
        <f t="shared" si="4"/>
        <v>0</v>
      </c>
    </row>
    <row r="28" spans="1:16" ht="23.1" customHeight="1" x14ac:dyDescent="0.2">
      <c r="A28" s="157"/>
      <c r="B28" s="157"/>
      <c r="C28" s="11"/>
      <c r="D28" s="12" t="s">
        <v>26</v>
      </c>
      <c r="E28" s="9"/>
      <c r="F28" s="8">
        <f t="shared" si="5"/>
        <v>5</v>
      </c>
      <c r="G28" s="7">
        <v>3</v>
      </c>
      <c r="H28" s="6">
        <f t="shared" si="6"/>
        <v>60</v>
      </c>
      <c r="I28" s="13">
        <v>2</v>
      </c>
      <c r="J28" s="6">
        <f t="shared" si="1"/>
        <v>40</v>
      </c>
      <c r="K28" s="13">
        <v>0</v>
      </c>
      <c r="L28" s="6">
        <f t="shared" si="2"/>
        <v>0</v>
      </c>
      <c r="M28" s="13">
        <v>0</v>
      </c>
      <c r="N28" s="6">
        <f t="shared" si="3"/>
        <v>0</v>
      </c>
      <c r="O28" s="13">
        <v>0</v>
      </c>
      <c r="P28" s="6">
        <f t="shared" si="4"/>
        <v>0</v>
      </c>
    </row>
    <row r="29" spans="1:16" ht="23.1" customHeight="1" x14ac:dyDescent="0.2">
      <c r="A29" s="157"/>
      <c r="B29" s="157"/>
      <c r="C29" s="11"/>
      <c r="D29" s="12" t="s">
        <v>25</v>
      </c>
      <c r="E29" s="9"/>
      <c r="F29" s="8">
        <f t="shared" si="5"/>
        <v>13</v>
      </c>
      <c r="G29" s="7">
        <v>12</v>
      </c>
      <c r="H29" s="6">
        <f t="shared" si="6"/>
        <v>92.307692307692307</v>
      </c>
      <c r="I29" s="13">
        <v>1</v>
      </c>
      <c r="J29" s="6">
        <f t="shared" si="1"/>
        <v>7.6923076923076925</v>
      </c>
      <c r="K29" s="13">
        <v>0</v>
      </c>
      <c r="L29" s="6">
        <f t="shared" si="2"/>
        <v>0</v>
      </c>
      <c r="M29" s="13">
        <v>0</v>
      </c>
      <c r="N29" s="6">
        <f t="shared" si="3"/>
        <v>0</v>
      </c>
      <c r="O29" s="13">
        <v>0</v>
      </c>
      <c r="P29" s="6">
        <f t="shared" si="4"/>
        <v>0</v>
      </c>
    </row>
    <row r="30" spans="1:16" ht="23.1" customHeight="1" x14ac:dyDescent="0.2">
      <c r="A30" s="157"/>
      <c r="B30" s="157"/>
      <c r="C30" s="11"/>
      <c r="D30" s="12" t="s">
        <v>24</v>
      </c>
      <c r="E30" s="9"/>
      <c r="F30" s="8">
        <f t="shared" si="5"/>
        <v>5</v>
      </c>
      <c r="G30" s="7">
        <v>5</v>
      </c>
      <c r="H30" s="6">
        <f t="shared" si="6"/>
        <v>100</v>
      </c>
      <c r="I30" s="13">
        <v>0</v>
      </c>
      <c r="J30" s="6">
        <f t="shared" si="1"/>
        <v>0</v>
      </c>
      <c r="K30" s="13">
        <v>0</v>
      </c>
      <c r="L30" s="6">
        <f t="shared" si="2"/>
        <v>0</v>
      </c>
      <c r="M30" s="13">
        <v>0</v>
      </c>
      <c r="N30" s="6">
        <f t="shared" si="3"/>
        <v>0</v>
      </c>
      <c r="O30" s="13">
        <v>0</v>
      </c>
      <c r="P30" s="6">
        <f t="shared" si="4"/>
        <v>0</v>
      </c>
    </row>
    <row r="31" spans="1:16" ht="23.1" customHeight="1" x14ac:dyDescent="0.2">
      <c r="A31" s="157"/>
      <c r="B31" s="157"/>
      <c r="C31" s="11"/>
      <c r="D31" s="12" t="s">
        <v>23</v>
      </c>
      <c r="E31" s="9"/>
      <c r="F31" s="8">
        <f t="shared" si="5"/>
        <v>33</v>
      </c>
      <c r="G31" s="7">
        <v>30</v>
      </c>
      <c r="H31" s="6">
        <f t="shared" si="6"/>
        <v>90.909090909090907</v>
      </c>
      <c r="I31" s="13">
        <v>3</v>
      </c>
      <c r="J31" s="6">
        <f t="shared" si="1"/>
        <v>9.0909090909090917</v>
      </c>
      <c r="K31" s="13">
        <v>0</v>
      </c>
      <c r="L31" s="6">
        <f t="shared" si="2"/>
        <v>0</v>
      </c>
      <c r="M31" s="13">
        <v>0</v>
      </c>
      <c r="N31" s="6">
        <f t="shared" si="3"/>
        <v>0</v>
      </c>
      <c r="O31" s="13">
        <v>0</v>
      </c>
      <c r="P31" s="6">
        <f t="shared" si="4"/>
        <v>0</v>
      </c>
    </row>
    <row r="32" spans="1:16" ht="23.1" customHeight="1" x14ac:dyDescent="0.2">
      <c r="A32" s="157"/>
      <c r="B32" s="157"/>
      <c r="C32" s="11"/>
      <c r="D32" s="12" t="s">
        <v>22</v>
      </c>
      <c r="E32" s="9"/>
      <c r="F32" s="8">
        <f t="shared" si="5"/>
        <v>5</v>
      </c>
      <c r="G32" s="7">
        <v>3</v>
      </c>
      <c r="H32" s="6">
        <f t="shared" si="6"/>
        <v>60</v>
      </c>
      <c r="I32" s="13">
        <v>2</v>
      </c>
      <c r="J32" s="6">
        <f t="shared" si="1"/>
        <v>40</v>
      </c>
      <c r="K32" s="13">
        <v>0</v>
      </c>
      <c r="L32" s="6">
        <f t="shared" si="2"/>
        <v>0</v>
      </c>
      <c r="M32" s="13">
        <v>0</v>
      </c>
      <c r="N32" s="6">
        <f t="shared" si="3"/>
        <v>0</v>
      </c>
      <c r="O32" s="13">
        <v>0</v>
      </c>
      <c r="P32" s="6">
        <f t="shared" si="4"/>
        <v>0</v>
      </c>
    </row>
    <row r="33" spans="1:16" ht="24" customHeight="1" x14ac:dyDescent="0.2">
      <c r="A33" s="157"/>
      <c r="B33" s="157"/>
      <c r="C33" s="11"/>
      <c r="D33" s="12" t="s">
        <v>21</v>
      </c>
      <c r="E33" s="9"/>
      <c r="F33" s="8">
        <f t="shared" si="5"/>
        <v>32</v>
      </c>
      <c r="G33" s="7">
        <v>22</v>
      </c>
      <c r="H33" s="6">
        <f t="shared" si="6"/>
        <v>68.75</v>
      </c>
      <c r="I33" s="13">
        <v>7</v>
      </c>
      <c r="J33" s="6">
        <f t="shared" si="1"/>
        <v>21.875</v>
      </c>
      <c r="K33" s="13">
        <v>3</v>
      </c>
      <c r="L33" s="6">
        <f t="shared" si="2"/>
        <v>9.375</v>
      </c>
      <c r="M33" s="13">
        <v>0</v>
      </c>
      <c r="N33" s="6">
        <f t="shared" si="3"/>
        <v>0</v>
      </c>
      <c r="O33" s="13">
        <v>0</v>
      </c>
      <c r="P33" s="6">
        <f t="shared" si="4"/>
        <v>0</v>
      </c>
    </row>
    <row r="34" spans="1:16" ht="23.1" customHeight="1" x14ac:dyDescent="0.2">
      <c r="A34" s="157"/>
      <c r="B34" s="157"/>
      <c r="C34" s="11"/>
      <c r="D34" s="12" t="s">
        <v>20</v>
      </c>
      <c r="E34" s="9"/>
      <c r="F34" s="8">
        <f t="shared" si="5"/>
        <v>17</v>
      </c>
      <c r="G34" s="7">
        <v>12</v>
      </c>
      <c r="H34" s="6">
        <f t="shared" si="6"/>
        <v>70.588235294117652</v>
      </c>
      <c r="I34" s="13">
        <v>5</v>
      </c>
      <c r="J34" s="6">
        <f t="shared" si="1"/>
        <v>29.411764705882355</v>
      </c>
      <c r="K34" s="13">
        <v>0</v>
      </c>
      <c r="L34" s="6">
        <f t="shared" si="2"/>
        <v>0</v>
      </c>
      <c r="M34" s="13">
        <v>0</v>
      </c>
      <c r="N34" s="6">
        <f t="shared" si="3"/>
        <v>0</v>
      </c>
      <c r="O34" s="13">
        <v>0</v>
      </c>
      <c r="P34" s="6">
        <f t="shared" si="4"/>
        <v>0</v>
      </c>
    </row>
    <row r="35" spans="1:16" ht="23.1" customHeight="1" x14ac:dyDescent="0.2">
      <c r="A35" s="157"/>
      <c r="B35" s="157"/>
      <c r="C35" s="11"/>
      <c r="D35" s="12" t="s">
        <v>19</v>
      </c>
      <c r="E35" s="9"/>
      <c r="F35" s="8">
        <f t="shared" si="5"/>
        <v>8</v>
      </c>
      <c r="G35" s="7">
        <v>7</v>
      </c>
      <c r="H35" s="6">
        <f t="shared" si="6"/>
        <v>87.5</v>
      </c>
      <c r="I35" s="13">
        <v>1</v>
      </c>
      <c r="J35" s="6">
        <f t="shared" si="1"/>
        <v>12.5</v>
      </c>
      <c r="K35" s="13">
        <v>0</v>
      </c>
      <c r="L35" s="6">
        <f t="shared" si="2"/>
        <v>0</v>
      </c>
      <c r="M35" s="13">
        <v>0</v>
      </c>
      <c r="N35" s="6">
        <f t="shared" si="3"/>
        <v>0</v>
      </c>
      <c r="O35" s="13">
        <v>0</v>
      </c>
      <c r="P35" s="6">
        <f t="shared" si="4"/>
        <v>0</v>
      </c>
    </row>
    <row r="36" spans="1:16" ht="23.1" customHeight="1" x14ac:dyDescent="0.2">
      <c r="A36" s="157"/>
      <c r="B36" s="157"/>
      <c r="C36" s="11"/>
      <c r="D36" s="12" t="s">
        <v>18</v>
      </c>
      <c r="E36" s="9"/>
      <c r="F36" s="8">
        <f t="shared" si="5"/>
        <v>14</v>
      </c>
      <c r="G36" s="7">
        <v>6</v>
      </c>
      <c r="H36" s="6">
        <f t="shared" si="6"/>
        <v>42.857142857142854</v>
      </c>
      <c r="I36" s="13">
        <v>7</v>
      </c>
      <c r="J36" s="6">
        <f t="shared" si="1"/>
        <v>50</v>
      </c>
      <c r="K36" s="13">
        <v>1</v>
      </c>
      <c r="L36" s="6">
        <f t="shared" si="2"/>
        <v>7.1428571428571423</v>
      </c>
      <c r="M36" s="13">
        <v>0</v>
      </c>
      <c r="N36" s="6">
        <f t="shared" si="3"/>
        <v>0</v>
      </c>
      <c r="O36" s="13">
        <v>0</v>
      </c>
      <c r="P36" s="6">
        <f t="shared" si="4"/>
        <v>0</v>
      </c>
    </row>
    <row r="37" spans="1:16" ht="23.1" customHeight="1" x14ac:dyDescent="0.2">
      <c r="A37" s="157"/>
      <c r="B37" s="158"/>
      <c r="C37" s="11"/>
      <c r="D37" s="12" t="s">
        <v>17</v>
      </c>
      <c r="E37" s="9"/>
      <c r="F37" s="8">
        <f t="shared" si="5"/>
        <v>8</v>
      </c>
      <c r="G37" s="7">
        <v>5</v>
      </c>
      <c r="H37" s="6">
        <f t="shared" si="6"/>
        <v>62.5</v>
      </c>
      <c r="I37" s="13">
        <v>2</v>
      </c>
      <c r="J37" s="6">
        <f t="shared" si="1"/>
        <v>25</v>
      </c>
      <c r="K37" s="13">
        <v>1</v>
      </c>
      <c r="L37" s="6">
        <f t="shared" si="2"/>
        <v>12.5</v>
      </c>
      <c r="M37" s="13">
        <v>0</v>
      </c>
      <c r="N37" s="6">
        <f t="shared" si="3"/>
        <v>0</v>
      </c>
      <c r="O37" s="13">
        <v>0</v>
      </c>
      <c r="P37" s="6">
        <f t="shared" si="4"/>
        <v>0</v>
      </c>
    </row>
    <row r="38" spans="1:16" ht="23.1" customHeight="1" x14ac:dyDescent="0.2">
      <c r="A38" s="157"/>
      <c r="B38" s="156" t="s">
        <v>16</v>
      </c>
      <c r="C38" s="11"/>
      <c r="D38" s="12" t="s">
        <v>15</v>
      </c>
      <c r="E38" s="9"/>
      <c r="F38" s="8">
        <f t="shared" si="5"/>
        <v>681</v>
      </c>
      <c r="G38" s="7">
        <f>SUM(G39:G53)</f>
        <v>552</v>
      </c>
      <c r="H38" s="6">
        <f t="shared" si="0"/>
        <v>81.057268722466958</v>
      </c>
      <c r="I38" s="7">
        <f>SUM(I39:I53)</f>
        <v>87</v>
      </c>
      <c r="J38" s="6">
        <f t="shared" si="1"/>
        <v>12.77533039647577</v>
      </c>
      <c r="K38" s="7">
        <f>SUM(K39:K53)</f>
        <v>40</v>
      </c>
      <c r="L38" s="6">
        <f t="shared" si="2"/>
        <v>5.8737151248164459</v>
      </c>
      <c r="M38" s="7">
        <f>SUM(M39:M53)</f>
        <v>1</v>
      </c>
      <c r="N38" s="6">
        <f t="shared" si="3"/>
        <v>0.14684287812041116</v>
      </c>
      <c r="O38" s="7">
        <f>SUM(O39:O53)</f>
        <v>1</v>
      </c>
      <c r="P38" s="6">
        <f t="shared" si="4"/>
        <v>0.14684287812041116</v>
      </c>
    </row>
    <row r="39" spans="1:16" ht="23.1" customHeight="1" x14ac:dyDescent="0.2">
      <c r="A39" s="157"/>
      <c r="B39" s="157"/>
      <c r="C39" s="11"/>
      <c r="D39" s="12" t="s">
        <v>14</v>
      </c>
      <c r="E39" s="9"/>
      <c r="F39" s="8">
        <f t="shared" si="5"/>
        <v>6</v>
      </c>
      <c r="G39" s="7">
        <v>6</v>
      </c>
      <c r="H39" s="6">
        <f t="shared" si="0"/>
        <v>100</v>
      </c>
      <c r="I39" s="13">
        <v>0</v>
      </c>
      <c r="J39" s="6">
        <f t="shared" si="1"/>
        <v>0</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76</v>
      </c>
      <c r="H40" s="6">
        <f t="shared" si="0"/>
        <v>98.701298701298697</v>
      </c>
      <c r="I40" s="13">
        <v>1</v>
      </c>
      <c r="J40" s="6">
        <f t="shared" si="1"/>
        <v>1.2987012987012987</v>
      </c>
      <c r="K40" s="13">
        <v>0</v>
      </c>
      <c r="L40" s="6">
        <f t="shared" si="2"/>
        <v>0</v>
      </c>
      <c r="M40" s="13">
        <v>0</v>
      </c>
      <c r="N40" s="6">
        <f t="shared" si="3"/>
        <v>0</v>
      </c>
      <c r="O40" s="13">
        <v>0</v>
      </c>
      <c r="P40" s="6">
        <f t="shared" si="4"/>
        <v>0</v>
      </c>
    </row>
    <row r="41" spans="1:16" ht="23.1" customHeight="1" x14ac:dyDescent="0.2">
      <c r="A41" s="157"/>
      <c r="B41" s="157"/>
      <c r="C41" s="11"/>
      <c r="D41" s="12" t="s">
        <v>12</v>
      </c>
      <c r="E41" s="9"/>
      <c r="F41" s="8">
        <f t="shared" si="5"/>
        <v>13</v>
      </c>
      <c r="G41" s="7">
        <v>13</v>
      </c>
      <c r="H41" s="6">
        <f t="shared" si="0"/>
        <v>100</v>
      </c>
      <c r="I41" s="13">
        <v>0</v>
      </c>
      <c r="J41" s="6">
        <f t="shared" si="1"/>
        <v>0</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13</v>
      </c>
      <c r="H42" s="6">
        <f t="shared" si="0"/>
        <v>86.666666666666671</v>
      </c>
      <c r="I42" s="13">
        <v>2</v>
      </c>
      <c r="J42" s="6">
        <f t="shared" si="1"/>
        <v>13.333333333333334</v>
      </c>
      <c r="K42" s="13">
        <v>0</v>
      </c>
      <c r="L42" s="6">
        <f t="shared" si="2"/>
        <v>0</v>
      </c>
      <c r="M42" s="13">
        <v>0</v>
      </c>
      <c r="N42" s="6">
        <f t="shared" si="3"/>
        <v>0</v>
      </c>
      <c r="O42" s="13">
        <v>0</v>
      </c>
      <c r="P42" s="6">
        <f t="shared" si="4"/>
        <v>0</v>
      </c>
    </row>
    <row r="43" spans="1:16" ht="23.1" customHeight="1" x14ac:dyDescent="0.2">
      <c r="A43" s="157"/>
      <c r="B43" s="157"/>
      <c r="C43" s="11"/>
      <c r="D43" s="12" t="s">
        <v>10</v>
      </c>
      <c r="E43" s="9"/>
      <c r="F43" s="8">
        <f t="shared" si="5"/>
        <v>38</v>
      </c>
      <c r="G43" s="7">
        <v>36</v>
      </c>
      <c r="H43" s="6">
        <f t="shared" si="0"/>
        <v>94.73684210526315</v>
      </c>
      <c r="I43" s="13">
        <v>1</v>
      </c>
      <c r="J43" s="6">
        <f t="shared" si="1"/>
        <v>2.6315789473684208</v>
      </c>
      <c r="K43" s="13">
        <v>1</v>
      </c>
      <c r="L43" s="6">
        <f t="shared" si="2"/>
        <v>2.6315789473684208</v>
      </c>
      <c r="M43" s="13">
        <v>0</v>
      </c>
      <c r="N43" s="6">
        <f t="shared" si="3"/>
        <v>0</v>
      </c>
      <c r="O43" s="13">
        <v>0</v>
      </c>
      <c r="P43" s="6">
        <f t="shared" si="4"/>
        <v>0</v>
      </c>
    </row>
    <row r="44" spans="1:16" ht="23.1" customHeight="1" x14ac:dyDescent="0.2">
      <c r="A44" s="157"/>
      <c r="B44" s="157"/>
      <c r="C44" s="11"/>
      <c r="D44" s="12" t="s">
        <v>9</v>
      </c>
      <c r="E44" s="9"/>
      <c r="F44" s="8">
        <f t="shared" si="5"/>
        <v>154</v>
      </c>
      <c r="G44" s="7">
        <v>128</v>
      </c>
      <c r="H44" s="6">
        <f t="shared" si="0"/>
        <v>83.116883116883116</v>
      </c>
      <c r="I44" s="13">
        <v>14</v>
      </c>
      <c r="J44" s="6">
        <f t="shared" si="1"/>
        <v>9.0909090909090917</v>
      </c>
      <c r="K44" s="13">
        <v>12</v>
      </c>
      <c r="L44" s="6">
        <f t="shared" si="2"/>
        <v>7.7922077922077921</v>
      </c>
      <c r="M44" s="13">
        <v>0</v>
      </c>
      <c r="N44" s="6">
        <f t="shared" si="3"/>
        <v>0</v>
      </c>
      <c r="O44" s="13">
        <v>0</v>
      </c>
      <c r="P44" s="6">
        <f t="shared" si="4"/>
        <v>0</v>
      </c>
    </row>
    <row r="45" spans="1:16" ht="23.1" customHeight="1" x14ac:dyDescent="0.2">
      <c r="A45" s="157"/>
      <c r="B45" s="157"/>
      <c r="C45" s="11"/>
      <c r="D45" s="12" t="s">
        <v>8</v>
      </c>
      <c r="E45" s="9"/>
      <c r="F45" s="8">
        <f t="shared" si="5"/>
        <v>22</v>
      </c>
      <c r="G45" s="7">
        <v>21</v>
      </c>
      <c r="H45" s="6">
        <f t="shared" si="0"/>
        <v>95.454545454545453</v>
      </c>
      <c r="I45" s="13">
        <v>1</v>
      </c>
      <c r="J45" s="6">
        <f t="shared" si="1"/>
        <v>4.5454545454545459</v>
      </c>
      <c r="K45" s="13">
        <v>0</v>
      </c>
      <c r="L45" s="6">
        <f t="shared" si="2"/>
        <v>0</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17</v>
      </c>
      <c r="H47" s="6">
        <f t="shared" si="0"/>
        <v>100</v>
      </c>
      <c r="I47" s="13">
        <v>0</v>
      </c>
      <c r="J47" s="6">
        <f t="shared" si="1"/>
        <v>0</v>
      </c>
      <c r="K47" s="13">
        <v>0</v>
      </c>
      <c r="L47" s="6">
        <f t="shared" si="2"/>
        <v>0</v>
      </c>
      <c r="M47" s="13">
        <v>0</v>
      </c>
      <c r="N47" s="6">
        <f t="shared" si="3"/>
        <v>0</v>
      </c>
      <c r="O47" s="13">
        <v>0</v>
      </c>
      <c r="P47" s="6">
        <f t="shared" si="4"/>
        <v>0</v>
      </c>
    </row>
    <row r="48" spans="1:16" ht="23.1" customHeight="1" x14ac:dyDescent="0.2">
      <c r="A48" s="157"/>
      <c r="B48" s="157"/>
      <c r="C48" s="11"/>
      <c r="D48" s="12" t="s">
        <v>5</v>
      </c>
      <c r="E48" s="9"/>
      <c r="F48" s="8">
        <f t="shared" si="5"/>
        <v>41</v>
      </c>
      <c r="G48" s="7">
        <v>35</v>
      </c>
      <c r="H48" s="6">
        <f t="shared" si="0"/>
        <v>85.365853658536579</v>
      </c>
      <c r="I48" s="13">
        <v>5</v>
      </c>
      <c r="J48" s="6">
        <f t="shared" si="1"/>
        <v>12.195121951219512</v>
      </c>
      <c r="K48" s="13">
        <v>1</v>
      </c>
      <c r="L48" s="6">
        <f t="shared" si="2"/>
        <v>2.4390243902439024</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16</v>
      </c>
      <c r="H50" s="6">
        <f t="shared" si="0"/>
        <v>66.666666666666657</v>
      </c>
      <c r="I50" s="13">
        <v>6</v>
      </c>
      <c r="J50" s="6">
        <f t="shared" si="1"/>
        <v>25</v>
      </c>
      <c r="K50" s="13">
        <v>2</v>
      </c>
      <c r="L50" s="6">
        <f t="shared" si="2"/>
        <v>8.3333333333333321</v>
      </c>
      <c r="M50" s="13">
        <v>0</v>
      </c>
      <c r="N50" s="6">
        <f t="shared" si="3"/>
        <v>0</v>
      </c>
      <c r="O50" s="13">
        <v>0</v>
      </c>
      <c r="P50" s="6">
        <f t="shared" si="4"/>
        <v>0</v>
      </c>
    </row>
    <row r="51" spans="1:16" ht="23.1" customHeight="1" x14ac:dyDescent="0.2">
      <c r="A51" s="157"/>
      <c r="B51" s="157"/>
      <c r="C51" s="11"/>
      <c r="D51" s="12" t="s">
        <v>2</v>
      </c>
      <c r="E51" s="9"/>
      <c r="F51" s="8">
        <f t="shared" si="5"/>
        <v>159</v>
      </c>
      <c r="G51" s="7">
        <v>112</v>
      </c>
      <c r="H51" s="6">
        <f t="shared" si="0"/>
        <v>70.440251572327043</v>
      </c>
      <c r="I51" s="13">
        <v>37</v>
      </c>
      <c r="J51" s="6">
        <f t="shared" si="1"/>
        <v>23.270440251572328</v>
      </c>
      <c r="K51" s="13">
        <v>9</v>
      </c>
      <c r="L51" s="6">
        <f t="shared" si="2"/>
        <v>5.6603773584905666</v>
      </c>
      <c r="M51" s="13">
        <v>1</v>
      </c>
      <c r="N51" s="6">
        <f t="shared" si="3"/>
        <v>0.62893081761006298</v>
      </c>
      <c r="O51" s="13">
        <v>0</v>
      </c>
      <c r="P51" s="6">
        <f t="shared" si="4"/>
        <v>0</v>
      </c>
    </row>
    <row r="52" spans="1:16" ht="23.1" customHeight="1" x14ac:dyDescent="0.2">
      <c r="A52" s="157"/>
      <c r="B52" s="157"/>
      <c r="C52" s="11"/>
      <c r="D52" s="12" t="s">
        <v>1</v>
      </c>
      <c r="E52" s="9"/>
      <c r="F52" s="8">
        <f t="shared" si="5"/>
        <v>21</v>
      </c>
      <c r="G52" s="7">
        <v>10</v>
      </c>
      <c r="H52" s="6">
        <f t="shared" si="0"/>
        <v>47.619047619047613</v>
      </c>
      <c r="I52" s="13">
        <v>10</v>
      </c>
      <c r="J52" s="6">
        <f t="shared" si="1"/>
        <v>47.619047619047613</v>
      </c>
      <c r="K52" s="13">
        <v>1</v>
      </c>
      <c r="L52" s="6">
        <f t="shared" si="2"/>
        <v>4.7619047619047619</v>
      </c>
      <c r="M52" s="13">
        <v>0</v>
      </c>
      <c r="N52" s="6">
        <f t="shared" si="3"/>
        <v>0</v>
      </c>
      <c r="O52" s="13">
        <v>0</v>
      </c>
      <c r="P52" s="6">
        <f t="shared" si="4"/>
        <v>0</v>
      </c>
    </row>
    <row r="53" spans="1:16" ht="24" customHeight="1" x14ac:dyDescent="0.2">
      <c r="A53" s="158"/>
      <c r="B53" s="158"/>
      <c r="C53" s="11"/>
      <c r="D53" s="10" t="s">
        <v>0</v>
      </c>
      <c r="E53" s="9"/>
      <c r="F53" s="8">
        <f t="shared" si="5"/>
        <v>61</v>
      </c>
      <c r="G53" s="7">
        <v>37</v>
      </c>
      <c r="H53" s="6">
        <f t="shared" si="0"/>
        <v>60.655737704918032</v>
      </c>
      <c r="I53" s="13">
        <v>9</v>
      </c>
      <c r="J53" s="6">
        <f t="shared" si="1"/>
        <v>14.754098360655737</v>
      </c>
      <c r="K53" s="13">
        <v>14</v>
      </c>
      <c r="L53" s="6">
        <f t="shared" si="2"/>
        <v>22.950819672131146</v>
      </c>
      <c r="M53" s="13">
        <v>0</v>
      </c>
      <c r="N53" s="6">
        <f t="shared" si="3"/>
        <v>0</v>
      </c>
      <c r="O53" s="13">
        <v>1</v>
      </c>
      <c r="P53" s="6">
        <f t="shared" si="4"/>
        <v>1.639344262295082</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553</v>
      </c>
    </row>
    <row r="3" spans="1:16" ht="14.25" customHeight="1" x14ac:dyDescent="0.2">
      <c r="A3" s="170" t="s">
        <v>63</v>
      </c>
      <c r="B3" s="171"/>
      <c r="C3" s="171"/>
      <c r="D3" s="171"/>
      <c r="E3" s="172"/>
      <c r="F3" s="179" t="s">
        <v>126</v>
      </c>
      <c r="G3" s="222" t="s">
        <v>516</v>
      </c>
      <c r="H3" s="222"/>
      <c r="I3" s="222" t="s">
        <v>615</v>
      </c>
      <c r="J3" s="222"/>
      <c r="K3" s="222" t="s">
        <v>616</v>
      </c>
      <c r="L3" s="222"/>
      <c r="M3" s="222" t="s">
        <v>288</v>
      </c>
      <c r="N3" s="222"/>
      <c r="O3" s="222" t="s">
        <v>127</v>
      </c>
      <c r="P3" s="222"/>
    </row>
    <row r="4" spans="1:16" ht="42" customHeight="1" x14ac:dyDescent="0.2">
      <c r="A4" s="173"/>
      <c r="B4" s="174"/>
      <c r="C4" s="174"/>
      <c r="D4" s="174"/>
      <c r="E4" s="175"/>
      <c r="F4" s="183"/>
      <c r="G4" s="222"/>
      <c r="H4" s="222"/>
      <c r="I4" s="222"/>
      <c r="J4" s="222"/>
      <c r="K4" s="222"/>
      <c r="L4" s="222"/>
      <c r="M4" s="222"/>
      <c r="N4" s="222"/>
      <c r="O4" s="222"/>
      <c r="P4" s="222"/>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 t="shared" ref="F7:F13" si="0">SUM(G7,I7,K7,M7,O7)</f>
        <v>797</v>
      </c>
      <c r="G7" s="7">
        <f>SUM(G8:G12)</f>
        <v>609</v>
      </c>
      <c r="H7" s="6">
        <f t="shared" ref="H7:H38" si="1">IF(G7=0,0,G7/$F7*100)</f>
        <v>76.411543287327476</v>
      </c>
      <c r="I7" s="7">
        <f>SUM(I8:I12)</f>
        <v>47</v>
      </c>
      <c r="J7" s="6">
        <f t="shared" ref="J7:J38" si="2">IF(I7=0,0,I7/$F7*100)</f>
        <v>5.8971141781681311</v>
      </c>
      <c r="K7" s="7">
        <f>SUM(K8:K12)</f>
        <v>96</v>
      </c>
      <c r="L7" s="6">
        <f t="shared" ref="L7:L38" si="3">IF(K7=0,0,K7/$F7*100)</f>
        <v>12.045169385194479</v>
      </c>
      <c r="M7" s="7">
        <f>SUM(M8:M12)</f>
        <v>31</v>
      </c>
      <c r="N7" s="6">
        <f t="shared" ref="N7:N38" si="4">IF(M7=0,0,M7/$F7*100)</f>
        <v>3.8895859473023839</v>
      </c>
      <c r="O7" s="7">
        <f>SUM(O8:O12)</f>
        <v>14</v>
      </c>
      <c r="P7" s="6">
        <f t="shared" ref="P7:P38" si="5">IF(O7=0,0,O7/$F7*100)</f>
        <v>1.7565872020075282</v>
      </c>
    </row>
    <row r="8" spans="1:16" ht="23.1" customHeight="1" x14ac:dyDescent="0.2">
      <c r="A8" s="159" t="s">
        <v>48</v>
      </c>
      <c r="B8" s="162" t="s">
        <v>47</v>
      </c>
      <c r="C8" s="163"/>
      <c r="D8" s="163"/>
      <c r="E8" s="164"/>
      <c r="F8" s="8">
        <f t="shared" si="0"/>
        <v>160</v>
      </c>
      <c r="G8" s="7">
        <v>127</v>
      </c>
      <c r="H8" s="6">
        <f t="shared" si="1"/>
        <v>79.375</v>
      </c>
      <c r="I8" s="7">
        <v>6</v>
      </c>
      <c r="J8" s="6">
        <f t="shared" si="2"/>
        <v>3.75</v>
      </c>
      <c r="K8" s="7">
        <v>4</v>
      </c>
      <c r="L8" s="6">
        <f t="shared" si="3"/>
        <v>2.5</v>
      </c>
      <c r="M8" s="7">
        <v>18</v>
      </c>
      <c r="N8" s="6">
        <f t="shared" si="4"/>
        <v>11.25</v>
      </c>
      <c r="O8" s="7">
        <v>5</v>
      </c>
      <c r="P8" s="6">
        <f t="shared" si="5"/>
        <v>3.125</v>
      </c>
    </row>
    <row r="9" spans="1:16" ht="23.1" customHeight="1" x14ac:dyDescent="0.2">
      <c r="A9" s="160"/>
      <c r="B9" s="162" t="s">
        <v>46</v>
      </c>
      <c r="C9" s="163"/>
      <c r="D9" s="163"/>
      <c r="E9" s="164"/>
      <c r="F9" s="8">
        <f t="shared" ref="F9:F12" si="6">SUM(G9,I9,K9,M9,O9)</f>
        <v>124</v>
      </c>
      <c r="G9" s="7">
        <v>111</v>
      </c>
      <c r="H9" s="6">
        <f t="shared" ref="H9:H12" si="7">IF(G9=0,0,G9/$F9*100)</f>
        <v>89.516129032258064</v>
      </c>
      <c r="I9" s="7">
        <v>3</v>
      </c>
      <c r="J9" s="6">
        <f t="shared" ref="J9:J12" si="8">IF(I9=0,0,I9/$F9*100)</f>
        <v>2.4193548387096775</v>
      </c>
      <c r="K9" s="7">
        <v>1</v>
      </c>
      <c r="L9" s="6">
        <f t="shared" ref="L9:L12" si="9">IF(K9=0,0,K9/$F9*100)</f>
        <v>0.80645161290322576</v>
      </c>
      <c r="M9" s="7">
        <v>8</v>
      </c>
      <c r="N9" s="6">
        <f t="shared" ref="N9:N12" si="10">IF(M9=0,0,M9/$F9*100)</f>
        <v>6.4516129032258061</v>
      </c>
      <c r="O9" s="7">
        <v>1</v>
      </c>
      <c r="P9" s="6">
        <f t="shared" ref="P9:P12" si="11">IF(O9=0,0,O9/$F9*100)</f>
        <v>0.80645161290322576</v>
      </c>
    </row>
    <row r="10" spans="1:16" ht="23.1" customHeight="1" x14ac:dyDescent="0.2">
      <c r="A10" s="160"/>
      <c r="B10" s="162" t="s">
        <v>45</v>
      </c>
      <c r="C10" s="163"/>
      <c r="D10" s="163"/>
      <c r="E10" s="164"/>
      <c r="F10" s="8">
        <f t="shared" si="6"/>
        <v>245</v>
      </c>
      <c r="G10" s="7">
        <v>217</v>
      </c>
      <c r="H10" s="6">
        <f t="shared" si="7"/>
        <v>88.571428571428569</v>
      </c>
      <c r="I10" s="7">
        <v>12</v>
      </c>
      <c r="J10" s="6">
        <f t="shared" si="8"/>
        <v>4.8979591836734695</v>
      </c>
      <c r="K10" s="7">
        <v>13</v>
      </c>
      <c r="L10" s="6">
        <f t="shared" si="9"/>
        <v>5.3061224489795915</v>
      </c>
      <c r="M10" s="7">
        <v>2</v>
      </c>
      <c r="N10" s="6">
        <f t="shared" si="10"/>
        <v>0.81632653061224492</v>
      </c>
      <c r="O10" s="7">
        <v>1</v>
      </c>
      <c r="P10" s="6">
        <f t="shared" si="11"/>
        <v>0.40816326530612246</v>
      </c>
    </row>
    <row r="11" spans="1:16" ht="23.1" customHeight="1" x14ac:dyDescent="0.2">
      <c r="A11" s="160"/>
      <c r="B11" s="162" t="s">
        <v>44</v>
      </c>
      <c r="C11" s="163"/>
      <c r="D11" s="163"/>
      <c r="E11" s="164"/>
      <c r="F11" s="8">
        <f t="shared" si="6"/>
        <v>71</v>
      </c>
      <c r="G11" s="7">
        <v>56</v>
      </c>
      <c r="H11" s="6">
        <f t="shared" si="7"/>
        <v>78.873239436619713</v>
      </c>
      <c r="I11" s="7">
        <v>3</v>
      </c>
      <c r="J11" s="6">
        <f t="shared" si="8"/>
        <v>4.225352112676056</v>
      </c>
      <c r="K11" s="7">
        <v>9</v>
      </c>
      <c r="L11" s="6">
        <f t="shared" si="9"/>
        <v>12.676056338028168</v>
      </c>
      <c r="M11" s="7">
        <v>1</v>
      </c>
      <c r="N11" s="6">
        <f t="shared" si="10"/>
        <v>1.4084507042253522</v>
      </c>
      <c r="O11" s="7">
        <v>2</v>
      </c>
      <c r="P11" s="6">
        <f t="shared" si="11"/>
        <v>2.8169014084507045</v>
      </c>
    </row>
    <row r="12" spans="1:16" ht="23.1" customHeight="1" x14ac:dyDescent="0.2">
      <c r="A12" s="161"/>
      <c r="B12" s="162" t="s">
        <v>43</v>
      </c>
      <c r="C12" s="163"/>
      <c r="D12" s="163"/>
      <c r="E12" s="164"/>
      <c r="F12" s="8">
        <f t="shared" si="6"/>
        <v>197</v>
      </c>
      <c r="G12" s="7">
        <v>98</v>
      </c>
      <c r="H12" s="6">
        <f t="shared" si="7"/>
        <v>49.746192893401016</v>
      </c>
      <c r="I12" s="7">
        <v>23</v>
      </c>
      <c r="J12" s="6">
        <f t="shared" si="8"/>
        <v>11.6751269035533</v>
      </c>
      <c r="K12" s="7">
        <v>69</v>
      </c>
      <c r="L12" s="6">
        <f t="shared" si="9"/>
        <v>35.025380710659896</v>
      </c>
      <c r="M12" s="7">
        <v>2</v>
      </c>
      <c r="N12" s="6">
        <f t="shared" si="10"/>
        <v>1.015228426395939</v>
      </c>
      <c r="O12" s="7">
        <v>5</v>
      </c>
      <c r="P12" s="6">
        <f t="shared" si="11"/>
        <v>2.5380710659898478</v>
      </c>
    </row>
    <row r="13" spans="1:16" ht="23.1" customHeight="1" x14ac:dyDescent="0.2">
      <c r="A13" s="156" t="s">
        <v>42</v>
      </c>
      <c r="B13" s="156" t="s">
        <v>41</v>
      </c>
      <c r="C13" s="11"/>
      <c r="D13" s="12" t="s">
        <v>15</v>
      </c>
      <c r="E13" s="9"/>
      <c r="F13" s="8">
        <f t="shared" si="0"/>
        <v>225</v>
      </c>
      <c r="G13" s="7">
        <f>SUM(G14:G37)</f>
        <v>169</v>
      </c>
      <c r="H13" s="6">
        <f t="shared" si="1"/>
        <v>75.1111111111111</v>
      </c>
      <c r="I13" s="7">
        <f>SUM(I14:I37)</f>
        <v>8</v>
      </c>
      <c r="J13" s="6">
        <f t="shared" si="2"/>
        <v>3.5555555555555554</v>
      </c>
      <c r="K13" s="7">
        <f>SUM(K14:K37)</f>
        <v>42</v>
      </c>
      <c r="L13" s="6">
        <f t="shared" si="3"/>
        <v>18.666666666666668</v>
      </c>
      <c r="M13" s="7">
        <f>SUM(M14:M37)</f>
        <v>4</v>
      </c>
      <c r="N13" s="6">
        <f t="shared" si="4"/>
        <v>1.7777777777777777</v>
      </c>
      <c r="O13" s="7">
        <f>SUM(O14:O37)</f>
        <v>2</v>
      </c>
      <c r="P13" s="6">
        <f t="shared" si="5"/>
        <v>0.88888888888888884</v>
      </c>
    </row>
    <row r="14" spans="1:16" ht="23.1" customHeight="1" x14ac:dyDescent="0.2">
      <c r="A14" s="157"/>
      <c r="B14" s="157"/>
      <c r="C14" s="11"/>
      <c r="D14" s="12" t="s">
        <v>40</v>
      </c>
      <c r="E14" s="9"/>
      <c r="F14" s="8">
        <f t="shared" ref="F14:F37" si="12">SUM(G14,I14,K14,M14,O14)</f>
        <v>31</v>
      </c>
      <c r="G14" s="7">
        <v>22</v>
      </c>
      <c r="H14" s="6">
        <f t="shared" ref="H14:H37" si="13">IF(G14=0,0,G14/$F14*100)</f>
        <v>70.967741935483872</v>
      </c>
      <c r="I14" s="7">
        <v>3</v>
      </c>
      <c r="J14" s="6">
        <f t="shared" ref="J14:J37" si="14">IF(I14=0,0,I14/$F14*100)</f>
        <v>9.67741935483871</v>
      </c>
      <c r="K14" s="7">
        <v>5</v>
      </c>
      <c r="L14" s="6">
        <f t="shared" ref="L14:L37" si="15">IF(K14=0,0,K14/$F14*100)</f>
        <v>16.129032258064516</v>
      </c>
      <c r="M14" s="7">
        <v>0</v>
      </c>
      <c r="N14" s="6">
        <f t="shared" ref="N14:N37" si="16">IF(M14=0,0,M14/$F14*100)</f>
        <v>0</v>
      </c>
      <c r="O14" s="7">
        <v>1</v>
      </c>
      <c r="P14" s="6">
        <f t="shared" ref="P14:P37" si="17">IF(O14=0,0,O14/$F14*100)</f>
        <v>3.225806451612903</v>
      </c>
    </row>
    <row r="15" spans="1:16" ht="23.1" customHeight="1" x14ac:dyDescent="0.2">
      <c r="A15" s="157"/>
      <c r="B15" s="157"/>
      <c r="C15" s="11"/>
      <c r="D15" s="12" t="s">
        <v>39</v>
      </c>
      <c r="E15" s="9"/>
      <c r="F15" s="8">
        <f t="shared" si="12"/>
        <v>4</v>
      </c>
      <c r="G15" s="7">
        <v>4</v>
      </c>
      <c r="H15" s="6">
        <f t="shared" si="13"/>
        <v>100</v>
      </c>
      <c r="I15" s="7">
        <v>0</v>
      </c>
      <c r="J15" s="6">
        <f t="shared" si="14"/>
        <v>0</v>
      </c>
      <c r="K15" s="7">
        <v>0</v>
      </c>
      <c r="L15" s="6">
        <f t="shared" si="15"/>
        <v>0</v>
      </c>
      <c r="M15" s="7">
        <v>0</v>
      </c>
      <c r="N15" s="6">
        <f t="shared" si="16"/>
        <v>0</v>
      </c>
      <c r="O15" s="7">
        <v>0</v>
      </c>
      <c r="P15" s="6">
        <f t="shared" si="17"/>
        <v>0</v>
      </c>
    </row>
    <row r="16" spans="1:16" ht="23.1" customHeight="1" x14ac:dyDescent="0.2">
      <c r="A16" s="157"/>
      <c r="B16" s="157"/>
      <c r="C16" s="11"/>
      <c r="D16" s="12" t="s">
        <v>38</v>
      </c>
      <c r="E16" s="9"/>
      <c r="F16" s="8">
        <f t="shared" si="12"/>
        <v>10</v>
      </c>
      <c r="G16" s="7">
        <v>8</v>
      </c>
      <c r="H16" s="6">
        <f t="shared" si="13"/>
        <v>80</v>
      </c>
      <c r="I16" s="7">
        <v>0</v>
      </c>
      <c r="J16" s="6">
        <f t="shared" si="14"/>
        <v>0</v>
      </c>
      <c r="K16" s="7">
        <v>1</v>
      </c>
      <c r="L16" s="6">
        <f t="shared" si="15"/>
        <v>10</v>
      </c>
      <c r="M16" s="7">
        <v>1</v>
      </c>
      <c r="N16" s="6">
        <f t="shared" si="16"/>
        <v>10</v>
      </c>
      <c r="O16" s="7">
        <v>0</v>
      </c>
      <c r="P16" s="6">
        <f t="shared" si="17"/>
        <v>0</v>
      </c>
    </row>
    <row r="17" spans="1:16" ht="23.1" customHeight="1" x14ac:dyDescent="0.2">
      <c r="A17" s="157"/>
      <c r="B17" s="157"/>
      <c r="C17" s="11"/>
      <c r="D17" s="12" t="s">
        <v>37</v>
      </c>
      <c r="E17" s="9"/>
      <c r="F17" s="8">
        <f t="shared" si="12"/>
        <v>2</v>
      </c>
      <c r="G17" s="7">
        <v>2</v>
      </c>
      <c r="H17" s="6">
        <f t="shared" si="13"/>
        <v>100</v>
      </c>
      <c r="I17" s="7">
        <v>0</v>
      </c>
      <c r="J17" s="6">
        <f t="shared" si="14"/>
        <v>0</v>
      </c>
      <c r="K17" s="7">
        <v>0</v>
      </c>
      <c r="L17" s="6">
        <f t="shared" si="15"/>
        <v>0</v>
      </c>
      <c r="M17" s="7">
        <v>0</v>
      </c>
      <c r="N17" s="6">
        <f t="shared" si="16"/>
        <v>0</v>
      </c>
      <c r="O17" s="7">
        <v>0</v>
      </c>
      <c r="P17" s="6">
        <f t="shared" si="17"/>
        <v>0</v>
      </c>
    </row>
    <row r="18" spans="1:16" ht="23.1" customHeight="1" x14ac:dyDescent="0.2">
      <c r="A18" s="157"/>
      <c r="B18" s="157"/>
      <c r="C18" s="11"/>
      <c r="D18" s="12" t="s">
        <v>36</v>
      </c>
      <c r="E18" s="9"/>
      <c r="F18" s="8">
        <f t="shared" si="12"/>
        <v>5</v>
      </c>
      <c r="G18" s="7">
        <v>4</v>
      </c>
      <c r="H18" s="6">
        <f t="shared" si="13"/>
        <v>80</v>
      </c>
      <c r="I18" s="7">
        <v>0</v>
      </c>
      <c r="J18" s="6">
        <f t="shared" si="14"/>
        <v>0</v>
      </c>
      <c r="K18" s="7">
        <v>1</v>
      </c>
      <c r="L18" s="6">
        <f t="shared" si="15"/>
        <v>20</v>
      </c>
      <c r="M18" s="7">
        <v>0</v>
      </c>
      <c r="N18" s="6">
        <f t="shared" si="16"/>
        <v>0</v>
      </c>
      <c r="O18" s="7">
        <v>0</v>
      </c>
      <c r="P18" s="6">
        <f t="shared" si="17"/>
        <v>0</v>
      </c>
    </row>
    <row r="19" spans="1:16" ht="23.1" customHeight="1" x14ac:dyDescent="0.2">
      <c r="A19" s="157"/>
      <c r="B19" s="157"/>
      <c r="C19" s="11"/>
      <c r="D19" s="12" t="s">
        <v>35</v>
      </c>
      <c r="E19" s="9"/>
      <c r="F19" s="8">
        <f t="shared" si="12"/>
        <v>1</v>
      </c>
      <c r="G19" s="7">
        <v>1</v>
      </c>
      <c r="H19" s="6">
        <f t="shared" si="13"/>
        <v>100</v>
      </c>
      <c r="I19" s="7">
        <v>0</v>
      </c>
      <c r="J19" s="6">
        <f t="shared" si="14"/>
        <v>0</v>
      </c>
      <c r="K19" s="7">
        <v>0</v>
      </c>
      <c r="L19" s="6">
        <f t="shared" si="15"/>
        <v>0</v>
      </c>
      <c r="M19" s="7">
        <v>0</v>
      </c>
      <c r="N19" s="6">
        <f t="shared" si="16"/>
        <v>0</v>
      </c>
      <c r="O19" s="7">
        <v>0</v>
      </c>
      <c r="P19" s="6">
        <f t="shared" si="17"/>
        <v>0</v>
      </c>
    </row>
    <row r="20" spans="1:16" ht="23.1" customHeight="1" x14ac:dyDescent="0.2">
      <c r="A20" s="157"/>
      <c r="B20" s="157"/>
      <c r="C20" s="11"/>
      <c r="D20" s="12" t="s">
        <v>34</v>
      </c>
      <c r="E20" s="9"/>
      <c r="F20" s="8">
        <f t="shared" si="12"/>
        <v>7</v>
      </c>
      <c r="G20" s="7">
        <v>7</v>
      </c>
      <c r="H20" s="6">
        <f t="shared" si="13"/>
        <v>100</v>
      </c>
      <c r="I20" s="7">
        <v>0</v>
      </c>
      <c r="J20" s="6">
        <f t="shared" si="14"/>
        <v>0</v>
      </c>
      <c r="K20" s="7">
        <v>0</v>
      </c>
      <c r="L20" s="6">
        <f t="shared" si="15"/>
        <v>0</v>
      </c>
      <c r="M20" s="7">
        <v>0</v>
      </c>
      <c r="N20" s="6">
        <f t="shared" si="16"/>
        <v>0</v>
      </c>
      <c r="O20" s="7">
        <v>0</v>
      </c>
      <c r="P20" s="6">
        <f t="shared" si="17"/>
        <v>0</v>
      </c>
    </row>
    <row r="21" spans="1:16" ht="23.1" customHeight="1" x14ac:dyDescent="0.2">
      <c r="A21" s="157"/>
      <c r="B21" s="157"/>
      <c r="C21" s="11"/>
      <c r="D21" s="12" t="s">
        <v>33</v>
      </c>
      <c r="E21" s="9"/>
      <c r="F21" s="8">
        <f t="shared" si="12"/>
        <v>7</v>
      </c>
      <c r="G21" s="7">
        <v>5</v>
      </c>
      <c r="H21" s="6">
        <f t="shared" si="13"/>
        <v>71.428571428571431</v>
      </c>
      <c r="I21" s="7">
        <v>0</v>
      </c>
      <c r="J21" s="6">
        <f t="shared" si="14"/>
        <v>0</v>
      </c>
      <c r="K21" s="7">
        <v>2</v>
      </c>
      <c r="L21" s="6">
        <f t="shared" si="15"/>
        <v>28.571428571428569</v>
      </c>
      <c r="M21" s="7">
        <v>0</v>
      </c>
      <c r="N21" s="6">
        <f t="shared" si="16"/>
        <v>0</v>
      </c>
      <c r="O21" s="7">
        <v>0</v>
      </c>
      <c r="P21" s="6">
        <f t="shared" si="17"/>
        <v>0</v>
      </c>
    </row>
    <row r="22" spans="1:16" ht="23.1" customHeight="1" x14ac:dyDescent="0.2">
      <c r="A22" s="157"/>
      <c r="B22" s="157"/>
      <c r="C22" s="11"/>
      <c r="D22" s="12" t="s">
        <v>32</v>
      </c>
      <c r="E22" s="9"/>
      <c r="F22" s="8">
        <f t="shared" si="12"/>
        <v>1</v>
      </c>
      <c r="G22" s="7">
        <v>1</v>
      </c>
      <c r="H22" s="6">
        <f t="shared" si="13"/>
        <v>100</v>
      </c>
      <c r="I22" s="7">
        <v>0</v>
      </c>
      <c r="J22" s="6">
        <f t="shared" si="14"/>
        <v>0</v>
      </c>
      <c r="K22" s="7">
        <v>0</v>
      </c>
      <c r="L22" s="6">
        <f t="shared" si="15"/>
        <v>0</v>
      </c>
      <c r="M22" s="7">
        <v>0</v>
      </c>
      <c r="N22" s="6">
        <f t="shared" si="16"/>
        <v>0</v>
      </c>
      <c r="O22" s="7">
        <v>0</v>
      </c>
      <c r="P22" s="6">
        <f t="shared" si="17"/>
        <v>0</v>
      </c>
    </row>
    <row r="23" spans="1:16" ht="23.1" customHeight="1" x14ac:dyDescent="0.2">
      <c r="A23" s="157"/>
      <c r="B23" s="157"/>
      <c r="C23" s="11"/>
      <c r="D23" s="12" t="s">
        <v>31</v>
      </c>
      <c r="E23" s="9"/>
      <c r="F23" s="8">
        <f t="shared" si="12"/>
        <v>7</v>
      </c>
      <c r="G23" s="7">
        <v>6</v>
      </c>
      <c r="H23" s="6">
        <f t="shared" si="13"/>
        <v>85.714285714285708</v>
      </c>
      <c r="I23" s="7">
        <v>1</v>
      </c>
      <c r="J23" s="6">
        <f t="shared" si="14"/>
        <v>14.285714285714285</v>
      </c>
      <c r="K23" s="7">
        <v>0</v>
      </c>
      <c r="L23" s="6">
        <f t="shared" si="15"/>
        <v>0</v>
      </c>
      <c r="M23" s="7">
        <v>0</v>
      </c>
      <c r="N23" s="6">
        <f t="shared" si="16"/>
        <v>0</v>
      </c>
      <c r="O23" s="7">
        <v>0</v>
      </c>
      <c r="P23" s="6">
        <f t="shared" si="17"/>
        <v>0</v>
      </c>
    </row>
    <row r="24" spans="1:16" ht="23.1" customHeight="1" x14ac:dyDescent="0.2">
      <c r="A24" s="157"/>
      <c r="B24" s="157"/>
      <c r="C24" s="11"/>
      <c r="D24" s="12" t="s">
        <v>30</v>
      </c>
      <c r="E24" s="9"/>
      <c r="F24" s="8">
        <f t="shared" si="12"/>
        <v>1</v>
      </c>
      <c r="G24" s="7">
        <v>1</v>
      </c>
      <c r="H24" s="6">
        <f t="shared" si="13"/>
        <v>100</v>
      </c>
      <c r="I24" s="7">
        <v>0</v>
      </c>
      <c r="J24" s="6">
        <f t="shared" si="14"/>
        <v>0</v>
      </c>
      <c r="K24" s="7">
        <v>0</v>
      </c>
      <c r="L24" s="6">
        <f t="shared" si="15"/>
        <v>0</v>
      </c>
      <c r="M24" s="7">
        <v>0</v>
      </c>
      <c r="N24" s="6">
        <f t="shared" si="16"/>
        <v>0</v>
      </c>
      <c r="O24" s="7">
        <v>0</v>
      </c>
      <c r="P24" s="6">
        <f t="shared" si="17"/>
        <v>0</v>
      </c>
    </row>
    <row r="25" spans="1:16" ht="23.1" customHeight="1" x14ac:dyDescent="0.2">
      <c r="A25" s="157"/>
      <c r="B25" s="157"/>
      <c r="C25" s="11"/>
      <c r="D25" s="10" t="s">
        <v>29</v>
      </c>
      <c r="E25" s="9"/>
      <c r="F25" s="8">
        <f t="shared" si="12"/>
        <v>2</v>
      </c>
      <c r="G25" s="7">
        <v>2</v>
      </c>
      <c r="H25" s="6">
        <f t="shared" si="13"/>
        <v>100</v>
      </c>
      <c r="I25" s="7">
        <v>0</v>
      </c>
      <c r="J25" s="6">
        <f t="shared" si="14"/>
        <v>0</v>
      </c>
      <c r="K25" s="7">
        <v>0</v>
      </c>
      <c r="L25" s="6">
        <f t="shared" si="15"/>
        <v>0</v>
      </c>
      <c r="M25" s="7">
        <v>0</v>
      </c>
      <c r="N25" s="6">
        <f t="shared" si="16"/>
        <v>0</v>
      </c>
      <c r="O25" s="7">
        <v>0</v>
      </c>
      <c r="P25" s="6">
        <f t="shared" si="17"/>
        <v>0</v>
      </c>
    </row>
    <row r="26" spans="1:16" ht="23.1" customHeight="1" x14ac:dyDescent="0.2">
      <c r="A26" s="157"/>
      <c r="B26" s="157"/>
      <c r="C26" s="11"/>
      <c r="D26" s="12" t="s">
        <v>28</v>
      </c>
      <c r="E26" s="9"/>
      <c r="F26" s="8">
        <f t="shared" si="12"/>
        <v>11</v>
      </c>
      <c r="G26" s="7">
        <v>8</v>
      </c>
      <c r="H26" s="6">
        <f t="shared" si="13"/>
        <v>72.727272727272734</v>
      </c>
      <c r="I26" s="7">
        <v>1</v>
      </c>
      <c r="J26" s="6">
        <f t="shared" si="14"/>
        <v>9.0909090909090917</v>
      </c>
      <c r="K26" s="7">
        <v>2</v>
      </c>
      <c r="L26" s="6">
        <f t="shared" si="15"/>
        <v>18.181818181818183</v>
      </c>
      <c r="M26" s="7">
        <v>0</v>
      </c>
      <c r="N26" s="6">
        <f t="shared" si="16"/>
        <v>0</v>
      </c>
      <c r="O26" s="7">
        <v>0</v>
      </c>
      <c r="P26" s="6">
        <f t="shared" si="17"/>
        <v>0</v>
      </c>
    </row>
    <row r="27" spans="1:16" ht="23.1" customHeight="1" x14ac:dyDescent="0.2">
      <c r="A27" s="157"/>
      <c r="B27" s="157"/>
      <c r="C27" s="11"/>
      <c r="D27" s="12" t="s">
        <v>27</v>
      </c>
      <c r="E27" s="9"/>
      <c r="F27" s="8">
        <f t="shared" si="12"/>
        <v>4</v>
      </c>
      <c r="G27" s="7">
        <v>4</v>
      </c>
      <c r="H27" s="6">
        <f t="shared" si="13"/>
        <v>100</v>
      </c>
      <c r="I27" s="7">
        <v>0</v>
      </c>
      <c r="J27" s="6">
        <f t="shared" si="14"/>
        <v>0</v>
      </c>
      <c r="K27" s="7">
        <v>0</v>
      </c>
      <c r="L27" s="6">
        <f t="shared" si="15"/>
        <v>0</v>
      </c>
      <c r="M27" s="7">
        <v>0</v>
      </c>
      <c r="N27" s="6">
        <f t="shared" si="16"/>
        <v>0</v>
      </c>
      <c r="O27" s="7">
        <v>0</v>
      </c>
      <c r="P27" s="6">
        <f t="shared" si="17"/>
        <v>0</v>
      </c>
    </row>
    <row r="28" spans="1:16" ht="23.1" customHeight="1" x14ac:dyDescent="0.2">
      <c r="A28" s="157"/>
      <c r="B28" s="157"/>
      <c r="C28" s="11"/>
      <c r="D28" s="12" t="s">
        <v>26</v>
      </c>
      <c r="E28" s="9"/>
      <c r="F28" s="8">
        <f t="shared" si="12"/>
        <v>4</v>
      </c>
      <c r="G28" s="7">
        <v>3</v>
      </c>
      <c r="H28" s="6">
        <f t="shared" si="13"/>
        <v>75</v>
      </c>
      <c r="I28" s="7">
        <v>0</v>
      </c>
      <c r="J28" s="6">
        <f t="shared" si="14"/>
        <v>0</v>
      </c>
      <c r="K28" s="7">
        <v>1</v>
      </c>
      <c r="L28" s="6">
        <f t="shared" si="15"/>
        <v>25</v>
      </c>
      <c r="M28" s="7">
        <v>0</v>
      </c>
      <c r="N28" s="6">
        <f t="shared" si="16"/>
        <v>0</v>
      </c>
      <c r="O28" s="7">
        <v>0</v>
      </c>
      <c r="P28" s="6">
        <f t="shared" si="17"/>
        <v>0</v>
      </c>
    </row>
    <row r="29" spans="1:16" ht="23.1" customHeight="1" x14ac:dyDescent="0.2">
      <c r="A29" s="157"/>
      <c r="B29" s="157"/>
      <c r="C29" s="11"/>
      <c r="D29" s="12" t="s">
        <v>25</v>
      </c>
      <c r="E29" s="9"/>
      <c r="F29" s="8">
        <f t="shared" si="12"/>
        <v>12</v>
      </c>
      <c r="G29" s="7">
        <v>12</v>
      </c>
      <c r="H29" s="6">
        <f t="shared" si="13"/>
        <v>100</v>
      </c>
      <c r="I29" s="7">
        <v>0</v>
      </c>
      <c r="J29" s="6">
        <f t="shared" si="14"/>
        <v>0</v>
      </c>
      <c r="K29" s="7">
        <v>0</v>
      </c>
      <c r="L29" s="6">
        <f t="shared" si="15"/>
        <v>0</v>
      </c>
      <c r="M29" s="7">
        <v>0</v>
      </c>
      <c r="N29" s="6">
        <f t="shared" si="16"/>
        <v>0</v>
      </c>
      <c r="O29" s="7">
        <v>0</v>
      </c>
      <c r="P29" s="6">
        <f t="shared" si="17"/>
        <v>0</v>
      </c>
    </row>
    <row r="30" spans="1:16" ht="23.1" customHeight="1" x14ac:dyDescent="0.2">
      <c r="A30" s="157"/>
      <c r="B30" s="157"/>
      <c r="C30" s="11"/>
      <c r="D30" s="12" t="s">
        <v>24</v>
      </c>
      <c r="E30" s="9"/>
      <c r="F30" s="8">
        <f t="shared" si="12"/>
        <v>5</v>
      </c>
      <c r="G30" s="7">
        <v>4</v>
      </c>
      <c r="H30" s="6">
        <f t="shared" si="13"/>
        <v>80</v>
      </c>
      <c r="I30" s="7">
        <v>0</v>
      </c>
      <c r="J30" s="6">
        <f t="shared" si="14"/>
        <v>0</v>
      </c>
      <c r="K30" s="7">
        <v>0</v>
      </c>
      <c r="L30" s="6">
        <f t="shared" si="15"/>
        <v>0</v>
      </c>
      <c r="M30" s="7">
        <v>1</v>
      </c>
      <c r="N30" s="6">
        <f t="shared" si="16"/>
        <v>20</v>
      </c>
      <c r="O30" s="7">
        <v>0</v>
      </c>
      <c r="P30" s="6">
        <f t="shared" si="17"/>
        <v>0</v>
      </c>
    </row>
    <row r="31" spans="1:16" ht="23.1" customHeight="1" x14ac:dyDescent="0.2">
      <c r="A31" s="157"/>
      <c r="B31" s="157"/>
      <c r="C31" s="11"/>
      <c r="D31" s="12" t="s">
        <v>23</v>
      </c>
      <c r="E31" s="9"/>
      <c r="F31" s="8">
        <f t="shared" si="12"/>
        <v>29</v>
      </c>
      <c r="G31" s="7">
        <v>26</v>
      </c>
      <c r="H31" s="6">
        <f t="shared" si="13"/>
        <v>89.65517241379311</v>
      </c>
      <c r="I31" s="7">
        <v>1</v>
      </c>
      <c r="J31" s="6">
        <f t="shared" si="14"/>
        <v>3.4482758620689653</v>
      </c>
      <c r="K31" s="7">
        <v>2</v>
      </c>
      <c r="L31" s="6">
        <f t="shared" si="15"/>
        <v>6.8965517241379306</v>
      </c>
      <c r="M31" s="7">
        <v>0</v>
      </c>
      <c r="N31" s="6">
        <f t="shared" si="16"/>
        <v>0</v>
      </c>
      <c r="O31" s="7">
        <v>0</v>
      </c>
      <c r="P31" s="6">
        <f t="shared" si="17"/>
        <v>0</v>
      </c>
    </row>
    <row r="32" spans="1:16" ht="23.1" customHeight="1" x14ac:dyDescent="0.2">
      <c r="A32" s="157"/>
      <c r="B32" s="157"/>
      <c r="C32" s="11"/>
      <c r="D32" s="12" t="s">
        <v>22</v>
      </c>
      <c r="E32" s="9"/>
      <c r="F32" s="8">
        <f t="shared" si="12"/>
        <v>5</v>
      </c>
      <c r="G32" s="7">
        <v>5</v>
      </c>
      <c r="H32" s="6">
        <f t="shared" si="13"/>
        <v>100</v>
      </c>
      <c r="I32" s="7">
        <v>0</v>
      </c>
      <c r="J32" s="6">
        <f t="shared" si="14"/>
        <v>0</v>
      </c>
      <c r="K32" s="7">
        <v>0</v>
      </c>
      <c r="L32" s="6">
        <f t="shared" si="15"/>
        <v>0</v>
      </c>
      <c r="M32" s="7">
        <v>0</v>
      </c>
      <c r="N32" s="6">
        <f t="shared" si="16"/>
        <v>0</v>
      </c>
      <c r="O32" s="7">
        <v>0</v>
      </c>
      <c r="P32" s="6">
        <f t="shared" si="17"/>
        <v>0</v>
      </c>
    </row>
    <row r="33" spans="1:16" ht="24" customHeight="1" x14ac:dyDescent="0.2">
      <c r="A33" s="157"/>
      <c r="B33" s="157"/>
      <c r="C33" s="11"/>
      <c r="D33" s="12" t="s">
        <v>21</v>
      </c>
      <c r="E33" s="9"/>
      <c r="F33" s="8">
        <f t="shared" si="12"/>
        <v>31</v>
      </c>
      <c r="G33" s="7">
        <v>13</v>
      </c>
      <c r="H33" s="6">
        <f t="shared" si="13"/>
        <v>41.935483870967744</v>
      </c>
      <c r="I33" s="7">
        <v>1</v>
      </c>
      <c r="J33" s="6">
        <f t="shared" si="14"/>
        <v>3.225806451612903</v>
      </c>
      <c r="K33" s="7">
        <v>15</v>
      </c>
      <c r="L33" s="6">
        <f t="shared" si="15"/>
        <v>48.387096774193552</v>
      </c>
      <c r="M33" s="7">
        <v>2</v>
      </c>
      <c r="N33" s="6">
        <f t="shared" si="16"/>
        <v>6.4516129032258061</v>
      </c>
      <c r="O33" s="7">
        <v>0</v>
      </c>
      <c r="P33" s="6">
        <f t="shared" si="17"/>
        <v>0</v>
      </c>
    </row>
    <row r="34" spans="1:16" ht="23.1" customHeight="1" x14ac:dyDescent="0.2">
      <c r="A34" s="157"/>
      <c r="B34" s="157"/>
      <c r="C34" s="11"/>
      <c r="D34" s="12" t="s">
        <v>20</v>
      </c>
      <c r="E34" s="9"/>
      <c r="F34" s="8">
        <f t="shared" si="12"/>
        <v>16</v>
      </c>
      <c r="G34" s="7">
        <v>12</v>
      </c>
      <c r="H34" s="6">
        <f t="shared" si="13"/>
        <v>75</v>
      </c>
      <c r="I34" s="7">
        <v>1</v>
      </c>
      <c r="J34" s="6">
        <f t="shared" si="14"/>
        <v>6.25</v>
      </c>
      <c r="K34" s="7">
        <v>3</v>
      </c>
      <c r="L34" s="6">
        <f t="shared" si="15"/>
        <v>18.75</v>
      </c>
      <c r="M34" s="7">
        <v>0</v>
      </c>
      <c r="N34" s="6">
        <f t="shared" si="16"/>
        <v>0</v>
      </c>
      <c r="O34" s="7">
        <v>0</v>
      </c>
      <c r="P34" s="6">
        <f t="shared" si="17"/>
        <v>0</v>
      </c>
    </row>
    <row r="35" spans="1:16" ht="23.1" customHeight="1" x14ac:dyDescent="0.2">
      <c r="A35" s="157"/>
      <c r="B35" s="157"/>
      <c r="C35" s="11"/>
      <c r="D35" s="12" t="s">
        <v>19</v>
      </c>
      <c r="E35" s="9"/>
      <c r="F35" s="8">
        <f t="shared" si="12"/>
        <v>8</v>
      </c>
      <c r="G35" s="7">
        <v>2</v>
      </c>
      <c r="H35" s="6">
        <f t="shared" si="13"/>
        <v>25</v>
      </c>
      <c r="I35" s="7">
        <v>0</v>
      </c>
      <c r="J35" s="6">
        <f t="shared" si="14"/>
        <v>0</v>
      </c>
      <c r="K35" s="7">
        <v>6</v>
      </c>
      <c r="L35" s="6">
        <f t="shared" si="15"/>
        <v>75</v>
      </c>
      <c r="M35" s="7">
        <v>0</v>
      </c>
      <c r="N35" s="6">
        <f t="shared" si="16"/>
        <v>0</v>
      </c>
      <c r="O35" s="7">
        <v>0</v>
      </c>
      <c r="P35" s="6">
        <f t="shared" si="17"/>
        <v>0</v>
      </c>
    </row>
    <row r="36" spans="1:16" ht="23.1" customHeight="1" x14ac:dyDescent="0.2">
      <c r="A36" s="157"/>
      <c r="B36" s="157"/>
      <c r="C36" s="11"/>
      <c r="D36" s="12" t="s">
        <v>18</v>
      </c>
      <c r="E36" s="9"/>
      <c r="F36" s="8">
        <f t="shared" si="12"/>
        <v>14</v>
      </c>
      <c r="G36" s="7">
        <v>11</v>
      </c>
      <c r="H36" s="6">
        <f t="shared" si="13"/>
        <v>78.571428571428569</v>
      </c>
      <c r="I36" s="7">
        <v>0</v>
      </c>
      <c r="J36" s="6">
        <f t="shared" si="14"/>
        <v>0</v>
      </c>
      <c r="K36" s="7">
        <v>2</v>
      </c>
      <c r="L36" s="6">
        <f t="shared" si="15"/>
        <v>14.285714285714285</v>
      </c>
      <c r="M36" s="7">
        <v>0</v>
      </c>
      <c r="N36" s="6">
        <f t="shared" si="16"/>
        <v>0</v>
      </c>
      <c r="O36" s="7">
        <v>1</v>
      </c>
      <c r="P36" s="6">
        <f t="shared" si="17"/>
        <v>7.1428571428571423</v>
      </c>
    </row>
    <row r="37" spans="1:16" ht="23.1" customHeight="1" x14ac:dyDescent="0.2">
      <c r="A37" s="157"/>
      <c r="B37" s="158"/>
      <c r="C37" s="11"/>
      <c r="D37" s="12" t="s">
        <v>17</v>
      </c>
      <c r="E37" s="9"/>
      <c r="F37" s="8">
        <f t="shared" si="12"/>
        <v>8</v>
      </c>
      <c r="G37" s="7">
        <v>6</v>
      </c>
      <c r="H37" s="6">
        <f t="shared" si="13"/>
        <v>75</v>
      </c>
      <c r="I37" s="7">
        <v>0</v>
      </c>
      <c r="J37" s="6">
        <f t="shared" si="14"/>
        <v>0</v>
      </c>
      <c r="K37" s="7">
        <v>2</v>
      </c>
      <c r="L37" s="6">
        <f t="shared" si="15"/>
        <v>25</v>
      </c>
      <c r="M37" s="7">
        <v>0</v>
      </c>
      <c r="N37" s="6">
        <f t="shared" si="16"/>
        <v>0</v>
      </c>
      <c r="O37" s="7">
        <v>0</v>
      </c>
      <c r="P37" s="6">
        <f t="shared" si="17"/>
        <v>0</v>
      </c>
    </row>
    <row r="38" spans="1:16" ht="23.1" customHeight="1" x14ac:dyDescent="0.2">
      <c r="A38" s="157"/>
      <c r="B38" s="156" t="s">
        <v>16</v>
      </c>
      <c r="C38" s="11"/>
      <c r="D38" s="12" t="s">
        <v>15</v>
      </c>
      <c r="E38" s="9"/>
      <c r="F38" s="8">
        <f>SUM(G38,I38,K38,M38,O38)</f>
        <v>572</v>
      </c>
      <c r="G38" s="7">
        <f>SUM(G39:G53)</f>
        <v>440</v>
      </c>
      <c r="H38" s="6">
        <f t="shared" si="1"/>
        <v>76.923076923076934</v>
      </c>
      <c r="I38" s="7">
        <f>SUM(I39:I53)</f>
        <v>39</v>
      </c>
      <c r="J38" s="6">
        <f t="shared" si="2"/>
        <v>6.8181818181818175</v>
      </c>
      <c r="K38" s="7">
        <f>SUM(K39:K53)</f>
        <v>54</v>
      </c>
      <c r="L38" s="6">
        <f t="shared" si="3"/>
        <v>9.44055944055944</v>
      </c>
      <c r="M38" s="7">
        <f>SUM(M39:M53)</f>
        <v>27</v>
      </c>
      <c r="N38" s="6">
        <f t="shared" si="4"/>
        <v>4.72027972027972</v>
      </c>
      <c r="O38" s="7">
        <f>SUM(O39:O53)</f>
        <v>12</v>
      </c>
      <c r="P38" s="6">
        <f t="shared" si="5"/>
        <v>2.0979020979020979</v>
      </c>
    </row>
    <row r="39" spans="1:16" ht="23.1" customHeight="1" x14ac:dyDescent="0.2">
      <c r="A39" s="157"/>
      <c r="B39" s="157"/>
      <c r="C39" s="11"/>
      <c r="D39" s="12" t="s">
        <v>14</v>
      </c>
      <c r="E39" s="9"/>
      <c r="F39" s="8">
        <f t="shared" ref="F39:F53" si="18">SUM(G39,I39,K39,M39,O39)</f>
        <v>4</v>
      </c>
      <c r="G39" s="7">
        <v>4</v>
      </c>
      <c r="H39" s="6">
        <f t="shared" ref="H39:H53" si="19">IF(G39=0,0,G39/$F39*100)</f>
        <v>100</v>
      </c>
      <c r="I39" s="7">
        <v>0</v>
      </c>
      <c r="J39" s="6">
        <f t="shared" ref="J39:J53" si="20">IF(I39=0,0,I39/$F39*100)</f>
        <v>0</v>
      </c>
      <c r="K39" s="7">
        <v>0</v>
      </c>
      <c r="L39" s="6">
        <f t="shared" ref="L39:L53" si="21">IF(K39=0,0,K39/$F39*100)</f>
        <v>0</v>
      </c>
      <c r="M39" s="7">
        <v>0</v>
      </c>
      <c r="N39" s="6">
        <f t="shared" ref="N39:N53" si="22">IF(M39=0,0,M39/$F39*100)</f>
        <v>0</v>
      </c>
      <c r="O39" s="7">
        <v>0</v>
      </c>
      <c r="P39" s="6">
        <f t="shared" ref="P39:P53" si="23">IF(O39=0,0,O39/$F39*100)</f>
        <v>0</v>
      </c>
    </row>
    <row r="40" spans="1:16" ht="23.1" customHeight="1" x14ac:dyDescent="0.2">
      <c r="A40" s="157"/>
      <c r="B40" s="157"/>
      <c r="C40" s="11"/>
      <c r="D40" s="12" t="s">
        <v>13</v>
      </c>
      <c r="E40" s="9"/>
      <c r="F40" s="8">
        <f t="shared" si="18"/>
        <v>49</v>
      </c>
      <c r="G40" s="7">
        <v>38</v>
      </c>
      <c r="H40" s="6">
        <f t="shared" si="19"/>
        <v>77.551020408163268</v>
      </c>
      <c r="I40" s="7">
        <v>4</v>
      </c>
      <c r="J40" s="6">
        <f t="shared" si="20"/>
        <v>8.1632653061224492</v>
      </c>
      <c r="K40" s="7">
        <v>3</v>
      </c>
      <c r="L40" s="6">
        <f t="shared" si="21"/>
        <v>6.1224489795918364</v>
      </c>
      <c r="M40" s="7">
        <v>3</v>
      </c>
      <c r="N40" s="6">
        <f t="shared" si="22"/>
        <v>6.1224489795918364</v>
      </c>
      <c r="O40" s="7">
        <v>1</v>
      </c>
      <c r="P40" s="6">
        <f t="shared" si="23"/>
        <v>2.0408163265306123</v>
      </c>
    </row>
    <row r="41" spans="1:16" ht="23.1" customHeight="1" x14ac:dyDescent="0.2">
      <c r="A41" s="157"/>
      <c r="B41" s="157"/>
      <c r="C41" s="11"/>
      <c r="D41" s="12" t="s">
        <v>12</v>
      </c>
      <c r="E41" s="9"/>
      <c r="F41" s="8">
        <f t="shared" si="18"/>
        <v>13</v>
      </c>
      <c r="G41" s="7">
        <v>10</v>
      </c>
      <c r="H41" s="6">
        <f t="shared" si="19"/>
        <v>76.923076923076934</v>
      </c>
      <c r="I41" s="7">
        <v>0</v>
      </c>
      <c r="J41" s="6">
        <f t="shared" si="20"/>
        <v>0</v>
      </c>
      <c r="K41" s="7">
        <v>2</v>
      </c>
      <c r="L41" s="6">
        <f t="shared" si="21"/>
        <v>15.384615384615385</v>
      </c>
      <c r="M41" s="7">
        <v>1</v>
      </c>
      <c r="N41" s="6">
        <f t="shared" si="22"/>
        <v>7.6923076923076925</v>
      </c>
      <c r="O41" s="7">
        <v>0</v>
      </c>
      <c r="P41" s="6">
        <f t="shared" si="23"/>
        <v>0</v>
      </c>
    </row>
    <row r="42" spans="1:16" ht="23.1" customHeight="1" x14ac:dyDescent="0.2">
      <c r="A42" s="157"/>
      <c r="B42" s="157"/>
      <c r="C42" s="11"/>
      <c r="D42" s="12" t="s">
        <v>11</v>
      </c>
      <c r="E42" s="9"/>
      <c r="F42" s="8">
        <f t="shared" si="18"/>
        <v>15</v>
      </c>
      <c r="G42" s="7">
        <v>13</v>
      </c>
      <c r="H42" s="6">
        <f t="shared" si="19"/>
        <v>86.666666666666671</v>
      </c>
      <c r="I42" s="7">
        <v>0</v>
      </c>
      <c r="J42" s="6">
        <f t="shared" si="20"/>
        <v>0</v>
      </c>
      <c r="K42" s="7">
        <v>1</v>
      </c>
      <c r="L42" s="6">
        <f t="shared" si="21"/>
        <v>6.666666666666667</v>
      </c>
      <c r="M42" s="7">
        <v>1</v>
      </c>
      <c r="N42" s="6">
        <f t="shared" si="22"/>
        <v>6.666666666666667</v>
      </c>
      <c r="O42" s="7">
        <v>0</v>
      </c>
      <c r="P42" s="6">
        <f t="shared" si="23"/>
        <v>0</v>
      </c>
    </row>
    <row r="43" spans="1:16" ht="23.1" customHeight="1" x14ac:dyDescent="0.2">
      <c r="A43" s="157"/>
      <c r="B43" s="157"/>
      <c r="C43" s="11"/>
      <c r="D43" s="12" t="s">
        <v>10</v>
      </c>
      <c r="E43" s="9"/>
      <c r="F43" s="8">
        <f t="shared" si="18"/>
        <v>36</v>
      </c>
      <c r="G43" s="7">
        <v>29</v>
      </c>
      <c r="H43" s="6">
        <f t="shared" si="19"/>
        <v>80.555555555555557</v>
      </c>
      <c r="I43" s="7">
        <v>1</v>
      </c>
      <c r="J43" s="6">
        <f t="shared" si="20"/>
        <v>2.7777777777777777</v>
      </c>
      <c r="K43" s="7">
        <v>3</v>
      </c>
      <c r="L43" s="6">
        <f t="shared" si="21"/>
        <v>8.3333333333333321</v>
      </c>
      <c r="M43" s="7">
        <v>2</v>
      </c>
      <c r="N43" s="6">
        <f t="shared" si="22"/>
        <v>5.5555555555555554</v>
      </c>
      <c r="O43" s="7">
        <v>1</v>
      </c>
      <c r="P43" s="6">
        <f t="shared" si="23"/>
        <v>2.7777777777777777</v>
      </c>
    </row>
    <row r="44" spans="1:16" ht="23.1" customHeight="1" x14ac:dyDescent="0.2">
      <c r="A44" s="157"/>
      <c r="B44" s="157"/>
      <c r="C44" s="11"/>
      <c r="D44" s="12" t="s">
        <v>9</v>
      </c>
      <c r="E44" s="9"/>
      <c r="F44" s="8">
        <f t="shared" si="18"/>
        <v>123</v>
      </c>
      <c r="G44" s="7">
        <v>88</v>
      </c>
      <c r="H44" s="6">
        <f t="shared" si="19"/>
        <v>71.544715447154474</v>
      </c>
      <c r="I44" s="7">
        <v>4</v>
      </c>
      <c r="J44" s="6">
        <f t="shared" si="20"/>
        <v>3.2520325203252036</v>
      </c>
      <c r="K44" s="7">
        <v>19</v>
      </c>
      <c r="L44" s="6">
        <f t="shared" si="21"/>
        <v>15.447154471544716</v>
      </c>
      <c r="M44" s="7">
        <v>7</v>
      </c>
      <c r="N44" s="6">
        <f t="shared" si="22"/>
        <v>5.6910569105691051</v>
      </c>
      <c r="O44" s="7">
        <v>5</v>
      </c>
      <c r="P44" s="6">
        <f t="shared" si="23"/>
        <v>4.0650406504065035</v>
      </c>
    </row>
    <row r="45" spans="1:16" ht="23.1" customHeight="1" x14ac:dyDescent="0.2">
      <c r="A45" s="157"/>
      <c r="B45" s="157"/>
      <c r="C45" s="11"/>
      <c r="D45" s="12" t="s">
        <v>8</v>
      </c>
      <c r="E45" s="9"/>
      <c r="F45" s="8">
        <f t="shared" si="18"/>
        <v>21</v>
      </c>
      <c r="G45" s="7">
        <v>6</v>
      </c>
      <c r="H45" s="6">
        <f t="shared" si="19"/>
        <v>28.571428571428569</v>
      </c>
      <c r="I45" s="7">
        <v>3</v>
      </c>
      <c r="J45" s="6">
        <f t="shared" si="20"/>
        <v>14.285714285714285</v>
      </c>
      <c r="K45" s="7">
        <v>11</v>
      </c>
      <c r="L45" s="6">
        <f t="shared" si="21"/>
        <v>52.380952380952387</v>
      </c>
      <c r="M45" s="7">
        <v>0</v>
      </c>
      <c r="N45" s="6">
        <f t="shared" si="22"/>
        <v>0</v>
      </c>
      <c r="O45" s="7">
        <v>1</v>
      </c>
      <c r="P45" s="6">
        <f t="shared" si="23"/>
        <v>4.7619047619047619</v>
      </c>
    </row>
    <row r="46" spans="1:16" ht="23.1" customHeight="1" x14ac:dyDescent="0.2">
      <c r="A46" s="157"/>
      <c r="B46" s="157"/>
      <c r="C46" s="11"/>
      <c r="D46" s="12" t="s">
        <v>7</v>
      </c>
      <c r="E46" s="9"/>
      <c r="F46" s="8">
        <f t="shared" si="18"/>
        <v>10</v>
      </c>
      <c r="G46" s="7">
        <v>8</v>
      </c>
      <c r="H46" s="6">
        <f t="shared" si="19"/>
        <v>80</v>
      </c>
      <c r="I46" s="7">
        <v>0</v>
      </c>
      <c r="J46" s="6">
        <f t="shared" si="20"/>
        <v>0</v>
      </c>
      <c r="K46" s="7">
        <v>1</v>
      </c>
      <c r="L46" s="6">
        <f t="shared" si="21"/>
        <v>10</v>
      </c>
      <c r="M46" s="7">
        <v>1</v>
      </c>
      <c r="N46" s="6">
        <f t="shared" si="22"/>
        <v>10</v>
      </c>
      <c r="O46" s="7">
        <v>0</v>
      </c>
      <c r="P46" s="6">
        <f t="shared" si="23"/>
        <v>0</v>
      </c>
    </row>
    <row r="47" spans="1:16" ht="24" customHeight="1" x14ac:dyDescent="0.2">
      <c r="A47" s="157"/>
      <c r="B47" s="157"/>
      <c r="C47" s="11"/>
      <c r="D47" s="10" t="s">
        <v>6</v>
      </c>
      <c r="E47" s="9"/>
      <c r="F47" s="8">
        <f t="shared" si="18"/>
        <v>12</v>
      </c>
      <c r="G47" s="7">
        <v>10</v>
      </c>
      <c r="H47" s="6">
        <f t="shared" si="19"/>
        <v>83.333333333333343</v>
      </c>
      <c r="I47" s="7">
        <v>0</v>
      </c>
      <c r="J47" s="6">
        <f t="shared" si="20"/>
        <v>0</v>
      </c>
      <c r="K47" s="7">
        <v>1</v>
      </c>
      <c r="L47" s="6">
        <f t="shared" si="21"/>
        <v>8.3333333333333321</v>
      </c>
      <c r="M47" s="7">
        <v>1</v>
      </c>
      <c r="N47" s="6">
        <f t="shared" si="22"/>
        <v>8.3333333333333321</v>
      </c>
      <c r="O47" s="7">
        <v>0</v>
      </c>
      <c r="P47" s="6">
        <f t="shared" si="23"/>
        <v>0</v>
      </c>
    </row>
    <row r="48" spans="1:16" ht="23.1" customHeight="1" x14ac:dyDescent="0.2">
      <c r="A48" s="157"/>
      <c r="B48" s="157"/>
      <c r="C48" s="11"/>
      <c r="D48" s="12" t="s">
        <v>5</v>
      </c>
      <c r="E48" s="9"/>
      <c r="F48" s="8">
        <f t="shared" si="18"/>
        <v>26</v>
      </c>
      <c r="G48" s="7">
        <v>22</v>
      </c>
      <c r="H48" s="6">
        <f t="shared" si="19"/>
        <v>84.615384615384613</v>
      </c>
      <c r="I48" s="7">
        <v>2</v>
      </c>
      <c r="J48" s="6">
        <f t="shared" si="20"/>
        <v>7.6923076923076925</v>
      </c>
      <c r="K48" s="7">
        <v>0</v>
      </c>
      <c r="L48" s="6">
        <f t="shared" si="21"/>
        <v>0</v>
      </c>
      <c r="M48" s="7">
        <v>1</v>
      </c>
      <c r="N48" s="6">
        <f t="shared" si="22"/>
        <v>3.8461538461538463</v>
      </c>
      <c r="O48" s="7">
        <v>1</v>
      </c>
      <c r="P48" s="6">
        <f t="shared" si="23"/>
        <v>3.8461538461538463</v>
      </c>
    </row>
    <row r="49" spans="1:16" ht="23.1" customHeight="1" x14ac:dyDescent="0.2">
      <c r="A49" s="157"/>
      <c r="B49" s="157"/>
      <c r="C49" s="11"/>
      <c r="D49" s="12" t="s">
        <v>4</v>
      </c>
      <c r="E49" s="9"/>
      <c r="F49" s="8">
        <f t="shared" si="18"/>
        <v>19</v>
      </c>
      <c r="G49" s="7">
        <v>15</v>
      </c>
      <c r="H49" s="6">
        <f t="shared" si="19"/>
        <v>78.94736842105263</v>
      </c>
      <c r="I49" s="7">
        <v>2</v>
      </c>
      <c r="J49" s="6">
        <f t="shared" si="20"/>
        <v>10.526315789473683</v>
      </c>
      <c r="K49" s="7">
        <v>0</v>
      </c>
      <c r="L49" s="6">
        <f t="shared" si="21"/>
        <v>0</v>
      </c>
      <c r="M49" s="7">
        <v>1</v>
      </c>
      <c r="N49" s="6">
        <f t="shared" si="22"/>
        <v>5.2631578947368416</v>
      </c>
      <c r="O49" s="7">
        <v>1</v>
      </c>
      <c r="P49" s="6">
        <f t="shared" si="23"/>
        <v>5.2631578947368416</v>
      </c>
    </row>
    <row r="50" spans="1:16" ht="23.1" customHeight="1" x14ac:dyDescent="0.2">
      <c r="A50" s="157"/>
      <c r="B50" s="157"/>
      <c r="C50" s="11"/>
      <c r="D50" s="12" t="s">
        <v>3</v>
      </c>
      <c r="E50" s="9"/>
      <c r="F50" s="8">
        <f t="shared" si="18"/>
        <v>23</v>
      </c>
      <c r="G50" s="7">
        <v>14</v>
      </c>
      <c r="H50" s="6">
        <f t="shared" si="19"/>
        <v>60.869565217391312</v>
      </c>
      <c r="I50" s="7">
        <v>3</v>
      </c>
      <c r="J50" s="6">
        <f t="shared" si="20"/>
        <v>13.043478260869565</v>
      </c>
      <c r="K50" s="7">
        <v>6</v>
      </c>
      <c r="L50" s="6">
        <f t="shared" si="21"/>
        <v>26.086956521739129</v>
      </c>
      <c r="M50" s="7">
        <v>0</v>
      </c>
      <c r="N50" s="6">
        <f t="shared" si="22"/>
        <v>0</v>
      </c>
      <c r="O50" s="7">
        <v>0</v>
      </c>
      <c r="P50" s="6">
        <f t="shared" si="23"/>
        <v>0</v>
      </c>
    </row>
    <row r="51" spans="1:16" ht="23.1" customHeight="1" x14ac:dyDescent="0.2">
      <c r="A51" s="157"/>
      <c r="B51" s="157"/>
      <c r="C51" s="11"/>
      <c r="D51" s="12" t="s">
        <v>2</v>
      </c>
      <c r="E51" s="9"/>
      <c r="F51" s="8">
        <f t="shared" si="18"/>
        <v>147</v>
      </c>
      <c r="G51" s="7">
        <v>126</v>
      </c>
      <c r="H51" s="6">
        <f t="shared" si="19"/>
        <v>85.714285714285708</v>
      </c>
      <c r="I51" s="7">
        <v>10</v>
      </c>
      <c r="J51" s="6">
        <f t="shared" si="20"/>
        <v>6.8027210884353746</v>
      </c>
      <c r="K51" s="7">
        <v>2</v>
      </c>
      <c r="L51" s="6">
        <f t="shared" si="21"/>
        <v>1.3605442176870748</v>
      </c>
      <c r="M51" s="7">
        <v>8</v>
      </c>
      <c r="N51" s="6">
        <f t="shared" si="22"/>
        <v>5.4421768707482991</v>
      </c>
      <c r="O51" s="7">
        <v>1</v>
      </c>
      <c r="P51" s="6">
        <f t="shared" si="23"/>
        <v>0.68027210884353739</v>
      </c>
    </row>
    <row r="52" spans="1:16" ht="23.1" customHeight="1" x14ac:dyDescent="0.2">
      <c r="A52" s="157"/>
      <c r="B52" s="157"/>
      <c r="C52" s="11"/>
      <c r="D52" s="12" t="s">
        <v>1</v>
      </c>
      <c r="E52" s="9"/>
      <c r="F52" s="8">
        <f t="shared" si="18"/>
        <v>21</v>
      </c>
      <c r="G52" s="7">
        <v>13</v>
      </c>
      <c r="H52" s="6">
        <f t="shared" si="19"/>
        <v>61.904761904761905</v>
      </c>
      <c r="I52" s="7">
        <v>4</v>
      </c>
      <c r="J52" s="6">
        <f t="shared" si="20"/>
        <v>19.047619047619047</v>
      </c>
      <c r="K52" s="7">
        <v>3</v>
      </c>
      <c r="L52" s="6">
        <f t="shared" si="21"/>
        <v>14.285714285714285</v>
      </c>
      <c r="M52" s="7">
        <v>0</v>
      </c>
      <c r="N52" s="6">
        <f t="shared" si="22"/>
        <v>0</v>
      </c>
      <c r="O52" s="7">
        <v>1</v>
      </c>
      <c r="P52" s="6">
        <f t="shared" si="23"/>
        <v>4.7619047619047619</v>
      </c>
    </row>
    <row r="53" spans="1:16" ht="24" customHeight="1" x14ac:dyDescent="0.2">
      <c r="A53" s="158"/>
      <c r="B53" s="158"/>
      <c r="C53" s="11"/>
      <c r="D53" s="10" t="s">
        <v>0</v>
      </c>
      <c r="E53" s="9"/>
      <c r="F53" s="8">
        <f t="shared" si="18"/>
        <v>53</v>
      </c>
      <c r="G53" s="7">
        <v>44</v>
      </c>
      <c r="H53" s="6">
        <f t="shared" si="19"/>
        <v>83.018867924528308</v>
      </c>
      <c r="I53" s="7">
        <v>6</v>
      </c>
      <c r="J53" s="6">
        <f t="shared" si="20"/>
        <v>11.320754716981133</v>
      </c>
      <c r="K53" s="7">
        <v>2</v>
      </c>
      <c r="L53" s="6">
        <f t="shared" si="21"/>
        <v>3.7735849056603774</v>
      </c>
      <c r="M53" s="7">
        <v>1</v>
      </c>
      <c r="N53" s="6">
        <f t="shared" si="22"/>
        <v>1.8867924528301887</v>
      </c>
      <c r="O53" s="7">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B38:B53"/>
    <mergeCell ref="A13:A53"/>
    <mergeCell ref="F3:F6"/>
    <mergeCell ref="A8:A12"/>
    <mergeCell ref="A7:E7"/>
    <mergeCell ref="A3:E6"/>
    <mergeCell ref="B12:E12"/>
    <mergeCell ref="B8:E8"/>
    <mergeCell ref="B9:E9"/>
    <mergeCell ref="B11:E11"/>
    <mergeCell ref="B13:B37"/>
    <mergeCell ref="B10:E10"/>
    <mergeCell ref="G5:G6"/>
    <mergeCell ref="H5:H6"/>
    <mergeCell ref="K3:L4"/>
    <mergeCell ref="M3:N4"/>
    <mergeCell ref="O3:P4"/>
    <mergeCell ref="N5:N6"/>
    <mergeCell ref="O5:O6"/>
    <mergeCell ref="P5:P6"/>
    <mergeCell ref="G3:H4"/>
    <mergeCell ref="I3:J4"/>
    <mergeCell ref="M5:M6"/>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6640625" style="1" customWidth="1"/>
    <col min="14" max="14" width="9" style="76"/>
    <col min="15" max="16384" width="9" style="1"/>
  </cols>
  <sheetData>
    <row r="1" spans="1:14" ht="14.4" x14ac:dyDescent="0.2">
      <c r="A1" s="16" t="s">
        <v>554</v>
      </c>
    </row>
    <row r="2" spans="1:14" x14ac:dyDescent="0.2">
      <c r="L2" s="38"/>
      <c r="M2" s="38" t="s">
        <v>455</v>
      </c>
    </row>
    <row r="3" spans="1:14" ht="13.5" customHeight="1" x14ac:dyDescent="0.2">
      <c r="A3" s="233" t="s">
        <v>63</v>
      </c>
      <c r="B3" s="234"/>
      <c r="C3" s="234"/>
      <c r="D3" s="234"/>
      <c r="E3" s="235"/>
      <c r="F3" s="179" t="s">
        <v>411</v>
      </c>
      <c r="G3" s="194" t="s">
        <v>295</v>
      </c>
      <c r="H3" s="48"/>
      <c r="I3" s="48"/>
      <c r="J3" s="50" t="s">
        <v>221</v>
      </c>
      <c r="K3" s="224" t="s">
        <v>294</v>
      </c>
      <c r="L3" s="224" t="s">
        <v>293</v>
      </c>
      <c r="M3" s="215" t="s">
        <v>292</v>
      </c>
    </row>
    <row r="4" spans="1:14" ht="13.5" customHeight="1" x14ac:dyDescent="0.2">
      <c r="A4" s="236"/>
      <c r="B4" s="237"/>
      <c r="C4" s="237"/>
      <c r="D4" s="237"/>
      <c r="E4" s="238"/>
      <c r="F4" s="183"/>
      <c r="G4" s="270"/>
      <c r="H4" s="194" t="s">
        <v>291</v>
      </c>
      <c r="I4" s="48"/>
      <c r="J4" s="50"/>
      <c r="K4" s="229"/>
      <c r="L4" s="229"/>
      <c r="M4" s="216"/>
    </row>
    <row r="5" spans="1:14" ht="40.5" customHeight="1" x14ac:dyDescent="0.2">
      <c r="A5" s="236"/>
      <c r="B5" s="237"/>
      <c r="C5" s="237"/>
      <c r="D5" s="237"/>
      <c r="E5" s="238"/>
      <c r="F5" s="183"/>
      <c r="G5" s="270"/>
      <c r="H5" s="270"/>
      <c r="I5" s="224" t="s">
        <v>290</v>
      </c>
      <c r="J5" s="224" t="s">
        <v>289</v>
      </c>
      <c r="K5" s="229"/>
      <c r="L5" s="229"/>
      <c r="M5" s="216"/>
    </row>
    <row r="6" spans="1:14" ht="36" customHeight="1" x14ac:dyDescent="0.2">
      <c r="A6" s="239"/>
      <c r="B6" s="240"/>
      <c r="C6" s="240"/>
      <c r="D6" s="240"/>
      <c r="E6" s="241"/>
      <c r="F6" s="183"/>
      <c r="G6" s="196"/>
      <c r="H6" s="196"/>
      <c r="I6" s="230"/>
      <c r="J6" s="230"/>
      <c r="K6" s="230"/>
      <c r="L6" s="230"/>
      <c r="M6" s="217"/>
      <c r="N6" s="76" t="s">
        <v>435</v>
      </c>
    </row>
    <row r="7" spans="1:14" ht="12" customHeight="1" x14ac:dyDescent="0.2">
      <c r="A7" s="170" t="s">
        <v>49</v>
      </c>
      <c r="B7" s="171"/>
      <c r="C7" s="171"/>
      <c r="D7" s="171"/>
      <c r="E7" s="172"/>
      <c r="F7" s="33">
        <f>SUM(G7,K7,L7)</f>
        <v>797</v>
      </c>
      <c r="G7" s="33">
        <f t="shared" ref="G7:L7" si="0">SUM(G9,G11,G13,G15,G17)</f>
        <v>58</v>
      </c>
      <c r="H7" s="33">
        <f>SUM(H9,H11,H13,H15,H17)</f>
        <v>76</v>
      </c>
      <c r="I7" s="33">
        <f>SUM(I9,I11,I13,I15,I17)</f>
        <v>17</v>
      </c>
      <c r="J7" s="33">
        <f>SUM(J9,J11,J13,J15,J17)</f>
        <v>59</v>
      </c>
      <c r="K7" s="33">
        <f t="shared" si="0"/>
        <v>718</v>
      </c>
      <c r="L7" s="33">
        <f t="shared" si="0"/>
        <v>21</v>
      </c>
      <c r="M7" s="308">
        <f>IF(H7=0,"-",H7/N7*100)</f>
        <v>9.7754225297764522E-2</v>
      </c>
      <c r="N7" s="76">
        <v>77746</v>
      </c>
    </row>
    <row r="8" spans="1:14" ht="12" customHeight="1" x14ac:dyDescent="0.2">
      <c r="A8" s="173"/>
      <c r="B8" s="174"/>
      <c r="C8" s="174"/>
      <c r="D8" s="174"/>
      <c r="E8" s="175"/>
      <c r="F8" s="36">
        <f t="shared" ref="F8:F19" si="1">SUM(G8,K8,L8)</f>
        <v>1</v>
      </c>
      <c r="G8" s="29">
        <f>IF(G7=0,0,G7/$F7)</f>
        <v>7.2772898368883315E-2</v>
      </c>
      <c r="H8" s="29">
        <f t="shared" ref="H8:H9" si="2">SUM(I8:J8)</f>
        <v>1</v>
      </c>
      <c r="I8" s="29">
        <f>IF(I7=0,0,I7/$H7)</f>
        <v>0.22368421052631579</v>
      </c>
      <c r="J8" s="29">
        <f>IF(J7=0,0,J7/$H7)</f>
        <v>0.77631578947368418</v>
      </c>
      <c r="K8" s="29">
        <f>IF(K7=0,0,K7/$F7)</f>
        <v>0.9008782936010038</v>
      </c>
      <c r="L8" s="29">
        <f>IF(L7=0,0,L7/$F7)</f>
        <v>2.6348808030112924E-2</v>
      </c>
      <c r="M8" s="228"/>
    </row>
    <row r="9" spans="1:14" ht="12" customHeight="1" x14ac:dyDescent="0.2">
      <c r="A9" s="159" t="s">
        <v>48</v>
      </c>
      <c r="B9" s="242" t="s">
        <v>47</v>
      </c>
      <c r="C9" s="243"/>
      <c r="D9" s="243"/>
      <c r="E9" s="244"/>
      <c r="F9" s="33">
        <f t="shared" si="1"/>
        <v>160</v>
      </c>
      <c r="G9" s="33">
        <v>3</v>
      </c>
      <c r="H9" s="33">
        <f t="shared" si="2"/>
        <v>4</v>
      </c>
      <c r="I9" s="33">
        <v>2</v>
      </c>
      <c r="J9" s="33">
        <v>2</v>
      </c>
      <c r="K9" s="33">
        <v>153</v>
      </c>
      <c r="L9" s="33">
        <v>4</v>
      </c>
      <c r="M9" s="308">
        <f t="shared" ref="M9" si="3">IF(H9=0,"-",H9/N9*100)</f>
        <v>0.19138755980861244</v>
      </c>
      <c r="N9" s="76">
        <v>2090</v>
      </c>
    </row>
    <row r="10" spans="1:14" ht="12" customHeight="1" x14ac:dyDescent="0.2">
      <c r="A10" s="160"/>
      <c r="B10" s="245"/>
      <c r="C10" s="246"/>
      <c r="D10" s="246"/>
      <c r="E10" s="247"/>
      <c r="F10" s="36">
        <f t="shared" ref="F10:F11" si="4">SUM(G10,K10,L10)</f>
        <v>1</v>
      </c>
      <c r="G10" s="29">
        <f>IF(G9=0,0,G9/$F9)</f>
        <v>1.8749999999999999E-2</v>
      </c>
      <c r="H10" s="29">
        <f t="shared" ref="H10:H11" si="5">SUM(I10:J10)</f>
        <v>1</v>
      </c>
      <c r="I10" s="29">
        <f>IF(I9=0,0,I9/$H9)</f>
        <v>0.5</v>
      </c>
      <c r="J10" s="29">
        <f>IF(J9=0,0,J9/$H9)</f>
        <v>0.5</v>
      </c>
      <c r="K10" s="29">
        <f>IF(K9=0,0,K9/$F9)</f>
        <v>0.95625000000000004</v>
      </c>
      <c r="L10" s="29">
        <f>IF(L9=0,0,L9/$F9)</f>
        <v>2.5000000000000001E-2</v>
      </c>
      <c r="M10" s="228"/>
    </row>
    <row r="11" spans="1:14" ht="12" customHeight="1" x14ac:dyDescent="0.2">
      <c r="A11" s="160"/>
      <c r="B11" s="242" t="s">
        <v>46</v>
      </c>
      <c r="C11" s="243"/>
      <c r="D11" s="243"/>
      <c r="E11" s="244"/>
      <c r="F11" s="33">
        <f t="shared" si="4"/>
        <v>124</v>
      </c>
      <c r="G11" s="33">
        <v>4</v>
      </c>
      <c r="H11" s="33">
        <f t="shared" si="5"/>
        <v>5</v>
      </c>
      <c r="I11" s="33">
        <v>1</v>
      </c>
      <c r="J11" s="33">
        <v>4</v>
      </c>
      <c r="K11" s="33">
        <v>115</v>
      </c>
      <c r="L11" s="33">
        <v>5</v>
      </c>
      <c r="M11" s="308">
        <f t="shared" ref="M11" si="6">IF(H11=0,"-",H11/N11*100)</f>
        <v>9.6711798839458421E-2</v>
      </c>
      <c r="N11" s="76">
        <v>5170</v>
      </c>
    </row>
    <row r="12" spans="1:14" ht="12" customHeight="1" x14ac:dyDescent="0.2">
      <c r="A12" s="160"/>
      <c r="B12" s="245"/>
      <c r="C12" s="246"/>
      <c r="D12" s="246"/>
      <c r="E12" s="247"/>
      <c r="F12" s="36">
        <f t="shared" ref="F12:F18" si="7">SUM(G12,K12,L12)</f>
        <v>0.99999999999999989</v>
      </c>
      <c r="G12" s="29">
        <f t="shared" ref="G12" si="8">IF(G11=0,0,G11/$F11)</f>
        <v>3.2258064516129031E-2</v>
      </c>
      <c r="H12" s="29">
        <f t="shared" ref="H12:H18" si="9">SUM(I12:J12)</f>
        <v>1</v>
      </c>
      <c r="I12" s="29">
        <f t="shared" ref="I12" si="10">IF(I11=0,0,I11/$H11)</f>
        <v>0.2</v>
      </c>
      <c r="J12" s="29">
        <f t="shared" ref="J12" si="11">IF(J11=0,0,J11/$H11)</f>
        <v>0.8</v>
      </c>
      <c r="K12" s="29">
        <f t="shared" ref="K12" si="12">IF(K11=0,0,K11/$F11)</f>
        <v>0.92741935483870963</v>
      </c>
      <c r="L12" s="29">
        <f t="shared" ref="L12" si="13">IF(L11=0,0,L11/$F11)</f>
        <v>4.0322580645161289E-2</v>
      </c>
      <c r="M12" s="228"/>
    </row>
    <row r="13" spans="1:14" ht="12" customHeight="1" x14ac:dyDescent="0.2">
      <c r="A13" s="160"/>
      <c r="B13" s="242" t="s">
        <v>45</v>
      </c>
      <c r="C13" s="243"/>
      <c r="D13" s="243"/>
      <c r="E13" s="244"/>
      <c r="F13" s="33">
        <f t="shared" si="7"/>
        <v>245</v>
      </c>
      <c r="G13" s="33">
        <v>23</v>
      </c>
      <c r="H13" s="33">
        <f t="shared" si="9"/>
        <v>31</v>
      </c>
      <c r="I13" s="33">
        <v>6</v>
      </c>
      <c r="J13" s="33">
        <v>25</v>
      </c>
      <c r="K13" s="33">
        <v>215</v>
      </c>
      <c r="L13" s="33">
        <v>7</v>
      </c>
      <c r="M13" s="308">
        <f t="shared" ref="M13" si="14">IF(H13=0,"-",H13/N13*100)</f>
        <v>0.12383158903890709</v>
      </c>
      <c r="N13" s="76">
        <v>25034</v>
      </c>
    </row>
    <row r="14" spans="1:14" ht="12" customHeight="1" x14ac:dyDescent="0.2">
      <c r="A14" s="160"/>
      <c r="B14" s="245"/>
      <c r="C14" s="246"/>
      <c r="D14" s="246"/>
      <c r="E14" s="247"/>
      <c r="F14" s="36">
        <f t="shared" si="7"/>
        <v>1</v>
      </c>
      <c r="G14" s="29">
        <f t="shared" ref="G14" si="15">IF(G13=0,0,G13/$F13)</f>
        <v>9.3877551020408165E-2</v>
      </c>
      <c r="H14" s="29">
        <f t="shared" si="9"/>
        <v>1</v>
      </c>
      <c r="I14" s="29">
        <f t="shared" ref="I14" si="16">IF(I13=0,0,I13/$H13)</f>
        <v>0.19354838709677419</v>
      </c>
      <c r="J14" s="29">
        <f t="shared" ref="J14" si="17">IF(J13=0,0,J13/$H13)</f>
        <v>0.80645161290322576</v>
      </c>
      <c r="K14" s="29">
        <f t="shared" ref="K14" si="18">IF(K13=0,0,K13/$F13)</f>
        <v>0.87755102040816324</v>
      </c>
      <c r="L14" s="29">
        <f t="shared" ref="L14" si="19">IF(L13=0,0,L13/$F13)</f>
        <v>2.8571428571428571E-2</v>
      </c>
      <c r="M14" s="228"/>
    </row>
    <row r="15" spans="1:14" ht="12" customHeight="1" x14ac:dyDescent="0.2">
      <c r="A15" s="160"/>
      <c r="B15" s="242" t="s">
        <v>44</v>
      </c>
      <c r="C15" s="243"/>
      <c r="D15" s="243"/>
      <c r="E15" s="244"/>
      <c r="F15" s="33">
        <f t="shared" si="7"/>
        <v>71</v>
      </c>
      <c r="G15" s="33">
        <v>10</v>
      </c>
      <c r="H15" s="33">
        <f t="shared" si="9"/>
        <v>12</v>
      </c>
      <c r="I15" s="33">
        <v>3</v>
      </c>
      <c r="J15" s="33">
        <v>9</v>
      </c>
      <c r="K15" s="33">
        <v>61</v>
      </c>
      <c r="L15" s="33">
        <v>0</v>
      </c>
      <c r="M15" s="308">
        <f t="shared" ref="M15" si="20">IF(H15=0,"-",H15/N15*100)</f>
        <v>0.10384215991692627</v>
      </c>
      <c r="N15" s="76">
        <v>11556</v>
      </c>
    </row>
    <row r="16" spans="1:14" ht="12" customHeight="1" x14ac:dyDescent="0.2">
      <c r="A16" s="160"/>
      <c r="B16" s="245"/>
      <c r="C16" s="246"/>
      <c r="D16" s="246"/>
      <c r="E16" s="247"/>
      <c r="F16" s="36">
        <f t="shared" si="7"/>
        <v>1</v>
      </c>
      <c r="G16" s="29">
        <f t="shared" ref="G16" si="21">IF(G15=0,0,G15/$F15)</f>
        <v>0.14084507042253522</v>
      </c>
      <c r="H16" s="29">
        <f t="shared" si="9"/>
        <v>1</v>
      </c>
      <c r="I16" s="29">
        <f t="shared" ref="I16" si="22">IF(I15=0,0,I15/$H15)</f>
        <v>0.25</v>
      </c>
      <c r="J16" s="29">
        <f t="shared" ref="J16" si="23">IF(J15=0,0,J15/$H15)</f>
        <v>0.75</v>
      </c>
      <c r="K16" s="29">
        <f t="shared" ref="K16" si="24">IF(K15=0,0,K15/$F15)</f>
        <v>0.85915492957746475</v>
      </c>
      <c r="L16" s="29">
        <f t="shared" ref="L16" si="25">IF(L15=0,0,L15/$F15)</f>
        <v>0</v>
      </c>
      <c r="M16" s="228"/>
    </row>
    <row r="17" spans="1:14" ht="12" customHeight="1" x14ac:dyDescent="0.2">
      <c r="A17" s="160"/>
      <c r="B17" s="242" t="s">
        <v>43</v>
      </c>
      <c r="C17" s="243"/>
      <c r="D17" s="243"/>
      <c r="E17" s="244"/>
      <c r="F17" s="33">
        <f t="shared" si="7"/>
        <v>197</v>
      </c>
      <c r="G17" s="33">
        <v>18</v>
      </c>
      <c r="H17" s="33">
        <f t="shared" si="9"/>
        <v>24</v>
      </c>
      <c r="I17" s="33">
        <v>5</v>
      </c>
      <c r="J17" s="33">
        <v>19</v>
      </c>
      <c r="K17" s="33">
        <v>174</v>
      </c>
      <c r="L17" s="33">
        <v>5</v>
      </c>
      <c r="M17" s="308">
        <f t="shared" ref="M17" si="26">IF(H17=0,"-",H17/N17*100)</f>
        <v>7.0804814727401466E-2</v>
      </c>
      <c r="N17" s="76">
        <v>33896</v>
      </c>
    </row>
    <row r="18" spans="1:14" ht="12" customHeight="1" x14ac:dyDescent="0.2">
      <c r="A18" s="161"/>
      <c r="B18" s="245"/>
      <c r="C18" s="246"/>
      <c r="D18" s="246"/>
      <c r="E18" s="247"/>
      <c r="F18" s="36">
        <f t="shared" si="7"/>
        <v>1</v>
      </c>
      <c r="G18" s="29">
        <f t="shared" ref="G18" si="27">IF(G17=0,0,G17/$F17)</f>
        <v>9.1370558375634514E-2</v>
      </c>
      <c r="H18" s="29">
        <f t="shared" si="9"/>
        <v>1</v>
      </c>
      <c r="I18" s="29">
        <f t="shared" ref="I18:J18" si="28">IF(I17=0,0,I17/$H17)</f>
        <v>0.20833333333333334</v>
      </c>
      <c r="J18" s="29">
        <f t="shared" si="28"/>
        <v>0.79166666666666663</v>
      </c>
      <c r="K18" s="29">
        <f t="shared" ref="K18:L18" si="29">IF(K17=0,0,K17/$F17)</f>
        <v>0.88324873096446699</v>
      </c>
      <c r="L18" s="29">
        <f t="shared" si="29"/>
        <v>2.5380710659898477E-2</v>
      </c>
      <c r="M18" s="228"/>
    </row>
    <row r="19" spans="1:14" ht="12" customHeight="1" x14ac:dyDescent="0.2">
      <c r="A19" s="156" t="s">
        <v>42</v>
      </c>
      <c r="B19" s="156" t="s">
        <v>41</v>
      </c>
      <c r="C19" s="35"/>
      <c r="D19" s="231" t="s">
        <v>15</v>
      </c>
      <c r="E19" s="34"/>
      <c r="F19" s="33">
        <f t="shared" si="1"/>
        <v>225</v>
      </c>
      <c r="G19" s="33">
        <f t="shared" ref="G19" si="30">SUM(G21,G23,G25,G27,G29,G31,G33,G35,G37,G39,G41,G43,G45,G47,G49,G51,G53,G55,G57,G59,G61,G63,G65,G67)</f>
        <v>26</v>
      </c>
      <c r="H19" s="33">
        <f>SUM(H21,H23,H25,H27,H29,H31,H33,H35,H37,H39,H41,H43,H45,H47,H49,H51,H53,H55,H57,H59,H61,H63,H65,H67)</f>
        <v>34</v>
      </c>
      <c r="I19" s="33">
        <f t="shared" ref="I19:L19" si="31">SUM(I21,I23,I25,I27,I29,I31,I33,I35,I37,I39,I41,I43,I45,I47,I49,I51,I53,I55,I57,I59,I61,I63,I65,I67)</f>
        <v>10</v>
      </c>
      <c r="J19" s="33">
        <f t="shared" si="31"/>
        <v>24</v>
      </c>
      <c r="K19" s="33">
        <f t="shared" si="31"/>
        <v>193</v>
      </c>
      <c r="L19" s="33">
        <f t="shared" si="31"/>
        <v>6</v>
      </c>
      <c r="M19" s="308">
        <f t="shared" ref="M19" si="32">IF(H19=0,"-",H19/N19*100)</f>
        <v>8.7642418930762495E-2</v>
      </c>
      <c r="N19" s="76">
        <v>38794</v>
      </c>
    </row>
    <row r="20" spans="1:14" ht="12" customHeight="1" x14ac:dyDescent="0.2">
      <c r="A20" s="157"/>
      <c r="B20" s="157"/>
      <c r="C20" s="32"/>
      <c r="D20" s="232"/>
      <c r="E20" s="31"/>
      <c r="F20" s="36">
        <f t="shared" ref="F20:F68" si="33">SUM(G20,K20,L20)</f>
        <v>0.99999999999999989</v>
      </c>
      <c r="G20" s="29">
        <f>IF(G19=0,0,G19/$F19)</f>
        <v>0.11555555555555555</v>
      </c>
      <c r="H20" s="29">
        <f>SUM(I20:J20)</f>
        <v>1</v>
      </c>
      <c r="I20" s="29">
        <f>IF(I19=0,0,I19/$H19)</f>
        <v>0.29411764705882354</v>
      </c>
      <c r="J20" s="29">
        <f>IF(J19=0,0,J19/$H19)</f>
        <v>0.70588235294117652</v>
      </c>
      <c r="K20" s="29">
        <f>IF(K19=0,0,K19/$F19)</f>
        <v>0.85777777777777775</v>
      </c>
      <c r="L20" s="29">
        <f>IF(L19=0,0,L19/$F19)</f>
        <v>2.6666666666666668E-2</v>
      </c>
      <c r="M20" s="228"/>
    </row>
    <row r="21" spans="1:14" ht="12" customHeight="1" x14ac:dyDescent="0.2">
      <c r="A21" s="157"/>
      <c r="B21" s="157"/>
      <c r="C21" s="35"/>
      <c r="D21" s="231" t="s">
        <v>354</v>
      </c>
      <c r="E21" s="34"/>
      <c r="F21" s="33">
        <f t="shared" si="33"/>
        <v>31</v>
      </c>
      <c r="G21" s="33">
        <v>6</v>
      </c>
      <c r="H21" s="33">
        <f t="shared" ref="H21:H68" si="34">SUM(I21:J21)</f>
        <v>8</v>
      </c>
      <c r="I21" s="33">
        <v>0</v>
      </c>
      <c r="J21" s="33">
        <v>8</v>
      </c>
      <c r="K21" s="33">
        <v>24</v>
      </c>
      <c r="L21" s="33">
        <v>1</v>
      </c>
      <c r="M21" s="308">
        <f t="shared" ref="M21" si="35">IF(H21=0,"-",H21/N21*100)</f>
        <v>0.16253555465258024</v>
      </c>
      <c r="N21" s="76">
        <v>4922</v>
      </c>
    </row>
    <row r="22" spans="1:14" ht="12" customHeight="1" x14ac:dyDescent="0.2">
      <c r="A22" s="157"/>
      <c r="B22" s="157"/>
      <c r="C22" s="32"/>
      <c r="D22" s="232"/>
      <c r="E22" s="31"/>
      <c r="F22" s="36">
        <f t="shared" si="33"/>
        <v>1</v>
      </c>
      <c r="G22" s="29">
        <f t="shared" ref="G22" si="36">IF(G21=0,0,G21/$F21)</f>
        <v>0.19354838709677419</v>
      </c>
      <c r="H22" s="29">
        <f t="shared" si="34"/>
        <v>1</v>
      </c>
      <c r="I22" s="29">
        <f t="shared" ref="I22" si="37">IF(I21=0,0,I21/$H21)</f>
        <v>0</v>
      </c>
      <c r="J22" s="29">
        <f t="shared" ref="J22" si="38">IF(J21=0,0,J21/$H21)</f>
        <v>1</v>
      </c>
      <c r="K22" s="29">
        <f t="shared" ref="K22" si="39">IF(K21=0,0,K21/$F21)</f>
        <v>0.77419354838709675</v>
      </c>
      <c r="L22" s="29">
        <f t="shared" ref="L22" si="40">IF(L21=0,0,L21/$F21)</f>
        <v>3.2258064516129031E-2</v>
      </c>
      <c r="M22" s="228"/>
    </row>
    <row r="23" spans="1:14" ht="12" customHeight="1" x14ac:dyDescent="0.2">
      <c r="A23" s="157"/>
      <c r="B23" s="157"/>
      <c r="C23" s="35"/>
      <c r="D23" s="231" t="s">
        <v>355</v>
      </c>
      <c r="E23" s="34"/>
      <c r="F23" s="33">
        <f t="shared" si="33"/>
        <v>4</v>
      </c>
      <c r="G23" s="33">
        <v>0</v>
      </c>
      <c r="H23" s="33">
        <f t="shared" si="34"/>
        <v>0</v>
      </c>
      <c r="I23" s="33">
        <v>0</v>
      </c>
      <c r="J23" s="33">
        <v>0</v>
      </c>
      <c r="K23" s="33">
        <v>3</v>
      </c>
      <c r="L23" s="33">
        <v>1</v>
      </c>
      <c r="M23" s="308" t="str">
        <f t="shared" ref="M23" si="41">IF(H23=0,"-",H23/N23*100)</f>
        <v>-</v>
      </c>
      <c r="N23" s="76">
        <v>432</v>
      </c>
    </row>
    <row r="24" spans="1:14" ht="12" customHeight="1" x14ac:dyDescent="0.2">
      <c r="A24" s="157"/>
      <c r="B24" s="157"/>
      <c r="C24" s="32"/>
      <c r="D24" s="232"/>
      <c r="E24" s="31"/>
      <c r="F24" s="36">
        <f t="shared" si="33"/>
        <v>1</v>
      </c>
      <c r="G24" s="29">
        <f t="shared" ref="G24" si="42">IF(G23=0,0,G23/$F23)</f>
        <v>0</v>
      </c>
      <c r="H24" s="29">
        <f t="shared" si="34"/>
        <v>0</v>
      </c>
      <c r="I24" s="29">
        <f t="shared" ref="I24" si="43">IF(I23=0,0,I23/$H23)</f>
        <v>0</v>
      </c>
      <c r="J24" s="29">
        <f t="shared" ref="J24" si="44">IF(J23=0,0,J23/$H23)</f>
        <v>0</v>
      </c>
      <c r="K24" s="29">
        <f t="shared" ref="K24" si="45">IF(K23=0,0,K23/$F23)</f>
        <v>0.75</v>
      </c>
      <c r="L24" s="29">
        <f t="shared" ref="L24" si="46">IF(L23=0,0,L23/$F23)</f>
        <v>0.25</v>
      </c>
      <c r="M24" s="228"/>
    </row>
    <row r="25" spans="1:14" ht="12" customHeight="1" x14ac:dyDescent="0.2">
      <c r="A25" s="157"/>
      <c r="B25" s="157"/>
      <c r="C25" s="35"/>
      <c r="D25" s="231" t="s">
        <v>356</v>
      </c>
      <c r="E25" s="34"/>
      <c r="F25" s="33">
        <f t="shared" si="33"/>
        <v>10</v>
      </c>
      <c r="G25" s="33">
        <v>2</v>
      </c>
      <c r="H25" s="33">
        <f t="shared" si="34"/>
        <v>3</v>
      </c>
      <c r="I25" s="33">
        <v>0</v>
      </c>
      <c r="J25" s="33">
        <v>3</v>
      </c>
      <c r="K25" s="33">
        <v>8</v>
      </c>
      <c r="L25" s="33">
        <v>0</v>
      </c>
      <c r="M25" s="308">
        <f t="shared" ref="M25" si="47">IF(H25=0,"-",H25/N25*100)</f>
        <v>0.29211295034079843</v>
      </c>
      <c r="N25" s="76">
        <v>1027</v>
      </c>
    </row>
    <row r="26" spans="1:14" ht="12" customHeight="1" x14ac:dyDescent="0.2">
      <c r="A26" s="157"/>
      <c r="B26" s="157"/>
      <c r="C26" s="32"/>
      <c r="D26" s="232"/>
      <c r="E26" s="31"/>
      <c r="F26" s="36">
        <f t="shared" si="33"/>
        <v>1</v>
      </c>
      <c r="G26" s="29">
        <f t="shared" ref="G26" si="48">IF(G25=0,0,G25/$F25)</f>
        <v>0.2</v>
      </c>
      <c r="H26" s="29">
        <f t="shared" si="34"/>
        <v>1</v>
      </c>
      <c r="I26" s="29">
        <f t="shared" ref="I26" si="49">IF(I25=0,0,I25/$H25)</f>
        <v>0</v>
      </c>
      <c r="J26" s="29">
        <f t="shared" ref="J26" si="50">IF(J25=0,0,J25/$H25)</f>
        <v>1</v>
      </c>
      <c r="K26" s="29">
        <f t="shared" ref="K26" si="51">IF(K25=0,0,K25/$F25)</f>
        <v>0.8</v>
      </c>
      <c r="L26" s="29">
        <f t="shared" ref="L26" si="52">IF(L25=0,0,L25/$F25)</f>
        <v>0</v>
      </c>
      <c r="M26" s="228"/>
    </row>
    <row r="27" spans="1:14" ht="12" customHeight="1" x14ac:dyDescent="0.2">
      <c r="A27" s="157"/>
      <c r="B27" s="157"/>
      <c r="C27" s="35"/>
      <c r="D27" s="231" t="s">
        <v>357</v>
      </c>
      <c r="E27" s="34"/>
      <c r="F27" s="33">
        <f t="shared" si="33"/>
        <v>2</v>
      </c>
      <c r="G27" s="33">
        <v>0</v>
      </c>
      <c r="H27" s="33">
        <f t="shared" si="34"/>
        <v>0</v>
      </c>
      <c r="I27" s="33">
        <v>0</v>
      </c>
      <c r="J27" s="33">
        <v>0</v>
      </c>
      <c r="K27" s="33">
        <v>2</v>
      </c>
      <c r="L27" s="33">
        <v>0</v>
      </c>
      <c r="M27" s="308" t="str">
        <f t="shared" ref="M27" si="53">IF(H27=0,"-",H27/N27*100)</f>
        <v>-</v>
      </c>
      <c r="N27" s="76">
        <v>117</v>
      </c>
    </row>
    <row r="28" spans="1:14" ht="12" customHeight="1" x14ac:dyDescent="0.2">
      <c r="A28" s="157"/>
      <c r="B28" s="157"/>
      <c r="C28" s="32"/>
      <c r="D28" s="232"/>
      <c r="E28" s="31"/>
      <c r="F28" s="36">
        <f t="shared" si="33"/>
        <v>1</v>
      </c>
      <c r="G28" s="29">
        <f t="shared" ref="G28" si="54">IF(G27=0,0,G27/$F27)</f>
        <v>0</v>
      </c>
      <c r="H28" s="29">
        <f t="shared" si="34"/>
        <v>0</v>
      </c>
      <c r="I28" s="29">
        <f t="shared" ref="I28" si="55">IF(I27=0,0,I27/$H27)</f>
        <v>0</v>
      </c>
      <c r="J28" s="29">
        <f t="shared" ref="J28" si="56">IF(J27=0,0,J27/$H27)</f>
        <v>0</v>
      </c>
      <c r="K28" s="29">
        <f t="shared" ref="K28" si="57">IF(K27=0,0,K27/$F27)</f>
        <v>1</v>
      </c>
      <c r="L28" s="29">
        <f t="shared" ref="L28" si="58">IF(L27=0,0,L27/$F27)</f>
        <v>0</v>
      </c>
      <c r="M28" s="228"/>
    </row>
    <row r="29" spans="1:14" ht="12" customHeight="1" x14ac:dyDescent="0.2">
      <c r="A29" s="157"/>
      <c r="B29" s="157"/>
      <c r="C29" s="35"/>
      <c r="D29" s="231" t="s">
        <v>358</v>
      </c>
      <c r="E29" s="34"/>
      <c r="F29" s="33">
        <f t="shared" si="33"/>
        <v>5</v>
      </c>
      <c r="G29" s="33">
        <v>1</v>
      </c>
      <c r="H29" s="33">
        <f t="shared" si="34"/>
        <v>1</v>
      </c>
      <c r="I29" s="33">
        <v>0</v>
      </c>
      <c r="J29" s="33">
        <v>1</v>
      </c>
      <c r="K29" s="33">
        <v>4</v>
      </c>
      <c r="L29" s="33">
        <v>0</v>
      </c>
      <c r="M29" s="308">
        <f t="shared" ref="M29" si="59">IF(H29=0,"-",H29/N29*100)</f>
        <v>0.1508295625942685</v>
      </c>
      <c r="N29" s="76">
        <v>663</v>
      </c>
    </row>
    <row r="30" spans="1:14" ht="12" customHeight="1" x14ac:dyDescent="0.2">
      <c r="A30" s="157"/>
      <c r="B30" s="157"/>
      <c r="C30" s="32"/>
      <c r="D30" s="232"/>
      <c r="E30" s="31"/>
      <c r="F30" s="36">
        <f t="shared" si="33"/>
        <v>1</v>
      </c>
      <c r="G30" s="29">
        <f t="shared" ref="G30" si="60">IF(G29=0,0,G29/$F29)</f>
        <v>0.2</v>
      </c>
      <c r="H30" s="29">
        <f t="shared" si="34"/>
        <v>1</v>
      </c>
      <c r="I30" s="29">
        <f t="shared" ref="I30" si="61">IF(I29=0,0,I29/$H29)</f>
        <v>0</v>
      </c>
      <c r="J30" s="29">
        <f t="shared" ref="J30" si="62">IF(J29=0,0,J29/$H29)</f>
        <v>1</v>
      </c>
      <c r="K30" s="29">
        <f t="shared" ref="K30" si="63">IF(K29=0,0,K29/$F29)</f>
        <v>0.8</v>
      </c>
      <c r="L30" s="29">
        <f t="shared" ref="L30" si="64">IF(L29=0,0,L29/$F29)</f>
        <v>0</v>
      </c>
      <c r="M30" s="228"/>
    </row>
    <row r="31" spans="1:14" ht="12" customHeight="1" x14ac:dyDescent="0.2">
      <c r="A31" s="157"/>
      <c r="B31" s="157"/>
      <c r="C31" s="35"/>
      <c r="D31" s="231" t="s">
        <v>359</v>
      </c>
      <c r="E31" s="34"/>
      <c r="F31" s="33">
        <f t="shared" si="33"/>
        <v>1</v>
      </c>
      <c r="G31" s="33">
        <v>0</v>
      </c>
      <c r="H31" s="33">
        <f t="shared" si="34"/>
        <v>0</v>
      </c>
      <c r="I31" s="33">
        <v>0</v>
      </c>
      <c r="J31" s="33">
        <v>0</v>
      </c>
      <c r="K31" s="33">
        <v>1</v>
      </c>
      <c r="L31" s="33">
        <v>0</v>
      </c>
      <c r="M31" s="308" t="str">
        <f t="shared" ref="M31" si="65">IF(H31=0,"-",H31/N31*100)</f>
        <v>-</v>
      </c>
      <c r="N31" s="76">
        <v>99</v>
      </c>
    </row>
    <row r="32" spans="1:14" ht="12" customHeight="1" x14ac:dyDescent="0.2">
      <c r="A32" s="157"/>
      <c r="B32" s="157"/>
      <c r="C32" s="32"/>
      <c r="D32" s="232"/>
      <c r="E32" s="31"/>
      <c r="F32" s="36">
        <f t="shared" si="33"/>
        <v>1</v>
      </c>
      <c r="G32" s="29">
        <f t="shared" ref="G32" si="66">IF(G31=0,0,G31/$F31)</f>
        <v>0</v>
      </c>
      <c r="H32" s="29">
        <f t="shared" si="34"/>
        <v>0</v>
      </c>
      <c r="I32" s="29">
        <f t="shared" ref="I32" si="67">IF(I31=0,0,I31/$H31)</f>
        <v>0</v>
      </c>
      <c r="J32" s="29">
        <f t="shared" ref="J32" si="68">IF(J31=0,0,J31/$H31)</f>
        <v>0</v>
      </c>
      <c r="K32" s="29">
        <f t="shared" ref="K32" si="69">IF(K31=0,0,K31/$F31)</f>
        <v>1</v>
      </c>
      <c r="L32" s="29">
        <f t="shared" ref="L32" si="70">IF(L31=0,0,L31/$F31)</f>
        <v>0</v>
      </c>
      <c r="M32" s="228"/>
    </row>
    <row r="33" spans="1:14" ht="12" customHeight="1" x14ac:dyDescent="0.2">
      <c r="A33" s="157"/>
      <c r="B33" s="157"/>
      <c r="C33" s="35"/>
      <c r="D33" s="231" t="s">
        <v>360</v>
      </c>
      <c r="E33" s="34"/>
      <c r="F33" s="33">
        <f t="shared" si="33"/>
        <v>7</v>
      </c>
      <c r="G33" s="33">
        <v>2</v>
      </c>
      <c r="H33" s="33">
        <f t="shared" si="34"/>
        <v>5</v>
      </c>
      <c r="I33" s="33">
        <v>1</v>
      </c>
      <c r="J33" s="33">
        <v>4</v>
      </c>
      <c r="K33" s="33">
        <v>5</v>
      </c>
      <c r="L33" s="33">
        <v>0</v>
      </c>
      <c r="M33" s="308">
        <f t="shared" ref="M33" si="71">IF(H33=0,"-",H33/N33*100)</f>
        <v>0.67114093959731547</v>
      </c>
      <c r="N33" s="76">
        <v>745</v>
      </c>
    </row>
    <row r="34" spans="1:14" ht="12" customHeight="1" x14ac:dyDescent="0.2">
      <c r="A34" s="157"/>
      <c r="B34" s="157"/>
      <c r="C34" s="32"/>
      <c r="D34" s="232"/>
      <c r="E34" s="31"/>
      <c r="F34" s="36">
        <f t="shared" si="33"/>
        <v>1</v>
      </c>
      <c r="G34" s="29">
        <f t="shared" ref="G34" si="72">IF(G33=0,0,G33/$F33)</f>
        <v>0.2857142857142857</v>
      </c>
      <c r="H34" s="29">
        <f t="shared" si="34"/>
        <v>1</v>
      </c>
      <c r="I34" s="29">
        <f t="shared" ref="I34" si="73">IF(I33=0,0,I33/$H33)</f>
        <v>0.2</v>
      </c>
      <c r="J34" s="29">
        <f t="shared" ref="J34" si="74">IF(J33=0,0,J33/$H33)</f>
        <v>0.8</v>
      </c>
      <c r="K34" s="29">
        <f t="shared" ref="K34" si="75">IF(K33=0,0,K33/$F33)</f>
        <v>0.7142857142857143</v>
      </c>
      <c r="L34" s="29">
        <f t="shared" ref="L34" si="76">IF(L33=0,0,L33/$F33)</f>
        <v>0</v>
      </c>
      <c r="M34" s="228"/>
    </row>
    <row r="35" spans="1:14" ht="12" customHeight="1" x14ac:dyDescent="0.2">
      <c r="A35" s="157"/>
      <c r="B35" s="157"/>
      <c r="C35" s="35"/>
      <c r="D35" s="231" t="s">
        <v>361</v>
      </c>
      <c r="E35" s="34"/>
      <c r="F35" s="33">
        <f t="shared" si="33"/>
        <v>7</v>
      </c>
      <c r="G35" s="33">
        <v>0</v>
      </c>
      <c r="H35" s="33">
        <f t="shared" si="34"/>
        <v>0</v>
      </c>
      <c r="I35" s="33">
        <v>0</v>
      </c>
      <c r="J35" s="33">
        <v>0</v>
      </c>
      <c r="K35" s="33">
        <v>7</v>
      </c>
      <c r="L35" s="33">
        <v>0</v>
      </c>
      <c r="M35" s="308" t="str">
        <f t="shared" ref="M35" si="77">IF(H35=0,"-",H35/N35*100)</f>
        <v>-</v>
      </c>
      <c r="N35" s="76">
        <v>2554</v>
      </c>
    </row>
    <row r="36" spans="1:14" ht="12" customHeight="1" x14ac:dyDescent="0.2">
      <c r="A36" s="157"/>
      <c r="B36" s="157"/>
      <c r="C36" s="32"/>
      <c r="D36" s="232"/>
      <c r="E36" s="31"/>
      <c r="F36" s="36">
        <f t="shared" si="33"/>
        <v>1</v>
      </c>
      <c r="G36" s="29">
        <f t="shared" ref="G36" si="78">IF(G35=0,0,G35/$F35)</f>
        <v>0</v>
      </c>
      <c r="H36" s="29">
        <f t="shared" si="34"/>
        <v>0</v>
      </c>
      <c r="I36" s="29">
        <f t="shared" ref="I36" si="79">IF(I35=0,0,I35/$H35)</f>
        <v>0</v>
      </c>
      <c r="J36" s="29">
        <f t="shared" ref="J36" si="80">IF(J35=0,0,J35/$H35)</f>
        <v>0</v>
      </c>
      <c r="K36" s="29">
        <f t="shared" ref="K36" si="81">IF(K35=0,0,K35/$F35)</f>
        <v>1</v>
      </c>
      <c r="L36" s="29">
        <f t="shared" ref="L36" si="82">IF(L35=0,0,L35/$F35)</f>
        <v>0</v>
      </c>
      <c r="M36" s="228"/>
    </row>
    <row r="37" spans="1:14" ht="12" customHeight="1" x14ac:dyDescent="0.2">
      <c r="A37" s="157"/>
      <c r="B37" s="157"/>
      <c r="C37" s="35"/>
      <c r="D37" s="231" t="s">
        <v>362</v>
      </c>
      <c r="E37" s="34"/>
      <c r="F37" s="33">
        <f t="shared" si="33"/>
        <v>1</v>
      </c>
      <c r="G37" s="33">
        <v>0</v>
      </c>
      <c r="H37" s="33">
        <f t="shared" si="34"/>
        <v>0</v>
      </c>
      <c r="I37" s="33">
        <v>0</v>
      </c>
      <c r="J37" s="33">
        <v>0</v>
      </c>
      <c r="K37" s="33">
        <v>1</v>
      </c>
      <c r="L37" s="33">
        <v>0</v>
      </c>
      <c r="M37" s="308" t="str">
        <f t="shared" ref="M37" si="83">IF(H37=0,"-",H37/N37*100)</f>
        <v>-</v>
      </c>
      <c r="N37" s="76">
        <v>39</v>
      </c>
    </row>
    <row r="38" spans="1:14" ht="12" customHeight="1" x14ac:dyDescent="0.2">
      <c r="A38" s="157"/>
      <c r="B38" s="157"/>
      <c r="C38" s="32"/>
      <c r="D38" s="232"/>
      <c r="E38" s="31"/>
      <c r="F38" s="36">
        <f t="shared" si="33"/>
        <v>1</v>
      </c>
      <c r="G38" s="29">
        <f t="shared" ref="G38" si="84">IF(G37=0,0,G37/$F37)</f>
        <v>0</v>
      </c>
      <c r="H38" s="29">
        <f t="shared" si="34"/>
        <v>0</v>
      </c>
      <c r="I38" s="29">
        <f t="shared" ref="I38" si="85">IF(I37=0,0,I37/$H37)</f>
        <v>0</v>
      </c>
      <c r="J38" s="29">
        <f t="shared" ref="J38" si="86">IF(J37=0,0,J37/$H37)</f>
        <v>0</v>
      </c>
      <c r="K38" s="29">
        <f t="shared" ref="K38" si="87">IF(K37=0,0,K37/$F37)</f>
        <v>1</v>
      </c>
      <c r="L38" s="29">
        <f t="shared" ref="L38" si="88">IF(L37=0,0,L37/$F37)</f>
        <v>0</v>
      </c>
      <c r="M38" s="228"/>
    </row>
    <row r="39" spans="1:14" ht="12" customHeight="1" x14ac:dyDescent="0.2">
      <c r="A39" s="157"/>
      <c r="B39" s="157"/>
      <c r="C39" s="35"/>
      <c r="D39" s="231" t="s">
        <v>363</v>
      </c>
      <c r="E39" s="34"/>
      <c r="F39" s="33">
        <f t="shared" si="33"/>
        <v>7</v>
      </c>
      <c r="G39" s="33">
        <v>0</v>
      </c>
      <c r="H39" s="33">
        <f t="shared" si="34"/>
        <v>0</v>
      </c>
      <c r="I39" s="33">
        <v>0</v>
      </c>
      <c r="J39" s="33">
        <v>0</v>
      </c>
      <c r="K39" s="33">
        <v>7</v>
      </c>
      <c r="L39" s="33">
        <v>0</v>
      </c>
      <c r="M39" s="308" t="str">
        <f t="shared" ref="M39" si="89">IF(H39=0,"-",H39/N39*100)</f>
        <v>-</v>
      </c>
      <c r="N39" s="76">
        <v>883</v>
      </c>
    </row>
    <row r="40" spans="1:14" ht="12" customHeight="1" x14ac:dyDescent="0.2">
      <c r="A40" s="157"/>
      <c r="B40" s="157"/>
      <c r="C40" s="32"/>
      <c r="D40" s="232"/>
      <c r="E40" s="31"/>
      <c r="F40" s="36">
        <f t="shared" si="33"/>
        <v>1</v>
      </c>
      <c r="G40" s="29">
        <f t="shared" ref="G40" si="90">IF(G39=0,0,G39/$F39)</f>
        <v>0</v>
      </c>
      <c r="H40" s="29">
        <f t="shared" si="34"/>
        <v>0</v>
      </c>
      <c r="I40" s="29">
        <f t="shared" ref="I40" si="91">IF(I39=0,0,I39/$H39)</f>
        <v>0</v>
      </c>
      <c r="J40" s="29">
        <f t="shared" ref="J40" si="92">IF(J39=0,0,J39/$H39)</f>
        <v>0</v>
      </c>
      <c r="K40" s="29">
        <f t="shared" ref="K40" si="93">IF(K39=0,0,K39/$F39)</f>
        <v>1</v>
      </c>
      <c r="L40" s="29">
        <f t="shared" ref="L40" si="94">IF(L39=0,0,L39/$F39)</f>
        <v>0</v>
      </c>
      <c r="M40" s="228"/>
    </row>
    <row r="41" spans="1:14" ht="12" customHeight="1" x14ac:dyDescent="0.2">
      <c r="A41" s="157"/>
      <c r="B41" s="157"/>
      <c r="C41" s="35"/>
      <c r="D41" s="231" t="s">
        <v>364</v>
      </c>
      <c r="E41" s="34"/>
      <c r="F41" s="33">
        <f t="shared" si="33"/>
        <v>1</v>
      </c>
      <c r="G41" s="33">
        <v>0</v>
      </c>
      <c r="H41" s="33">
        <f t="shared" si="34"/>
        <v>0</v>
      </c>
      <c r="I41" s="33">
        <v>0</v>
      </c>
      <c r="J41" s="33">
        <v>0</v>
      </c>
      <c r="K41" s="33">
        <v>1</v>
      </c>
      <c r="L41" s="33">
        <v>0</v>
      </c>
      <c r="M41" s="308" t="str">
        <f t="shared" ref="M41" si="95">IF(H41=0,"-",H41/N41*100)</f>
        <v>-</v>
      </c>
      <c r="N41" s="76">
        <v>101</v>
      </c>
    </row>
    <row r="42" spans="1:14" ht="12" customHeight="1" x14ac:dyDescent="0.2">
      <c r="A42" s="157"/>
      <c r="B42" s="157"/>
      <c r="C42" s="32"/>
      <c r="D42" s="232"/>
      <c r="E42" s="31"/>
      <c r="F42" s="36">
        <f t="shared" si="33"/>
        <v>1</v>
      </c>
      <c r="G42" s="29">
        <f t="shared" ref="G42" si="96">IF(G41=0,0,G41/$F41)</f>
        <v>0</v>
      </c>
      <c r="H42" s="29">
        <f t="shared" si="34"/>
        <v>0</v>
      </c>
      <c r="I42" s="29">
        <f t="shared" ref="I42" si="97">IF(I41=0,0,I41/$H41)</f>
        <v>0</v>
      </c>
      <c r="J42" s="29">
        <f t="shared" ref="J42" si="98">IF(J41=0,0,J41/$H41)</f>
        <v>0</v>
      </c>
      <c r="K42" s="29">
        <f t="shared" ref="K42" si="99">IF(K41=0,0,K41/$F41)</f>
        <v>1</v>
      </c>
      <c r="L42" s="29">
        <f t="shared" ref="L42" si="100">IF(L41=0,0,L41/$F41)</f>
        <v>0</v>
      </c>
      <c r="M42" s="228"/>
    </row>
    <row r="43" spans="1:14" ht="12" customHeight="1" x14ac:dyDescent="0.2">
      <c r="A43" s="157"/>
      <c r="B43" s="157"/>
      <c r="C43" s="35"/>
      <c r="D43" s="231" t="s">
        <v>365</v>
      </c>
      <c r="E43" s="34"/>
      <c r="F43" s="33">
        <f t="shared" si="33"/>
        <v>2</v>
      </c>
      <c r="G43" s="33">
        <v>0</v>
      </c>
      <c r="H43" s="33">
        <f t="shared" si="34"/>
        <v>0</v>
      </c>
      <c r="I43" s="33">
        <v>0</v>
      </c>
      <c r="J43" s="33">
        <v>0</v>
      </c>
      <c r="K43" s="33">
        <v>2</v>
      </c>
      <c r="L43" s="33">
        <v>0</v>
      </c>
      <c r="M43" s="308" t="str">
        <f t="shared" ref="M43" si="101">IF(H43=0,"-",H43/N43*100)</f>
        <v>-</v>
      </c>
      <c r="N43" s="76">
        <v>329</v>
      </c>
    </row>
    <row r="44" spans="1:14" ht="12" customHeight="1" x14ac:dyDescent="0.2">
      <c r="A44" s="157"/>
      <c r="B44" s="157"/>
      <c r="C44" s="32"/>
      <c r="D44" s="232"/>
      <c r="E44" s="31"/>
      <c r="F44" s="36">
        <f t="shared" si="33"/>
        <v>1</v>
      </c>
      <c r="G44" s="29">
        <f t="shared" ref="G44" si="102">IF(G43=0,0,G43/$F43)</f>
        <v>0</v>
      </c>
      <c r="H44" s="29">
        <f t="shared" si="34"/>
        <v>0</v>
      </c>
      <c r="I44" s="29">
        <f t="shared" ref="I44" si="103">IF(I43=0,0,I43/$H43)</f>
        <v>0</v>
      </c>
      <c r="J44" s="29">
        <f t="shared" ref="J44" si="104">IF(J43=0,0,J43/$H43)</f>
        <v>0</v>
      </c>
      <c r="K44" s="29">
        <f t="shared" ref="K44" si="105">IF(K43=0,0,K43/$F43)</f>
        <v>1</v>
      </c>
      <c r="L44" s="29">
        <f t="shared" ref="L44" si="106">IF(L43=0,0,L43/$F43)</f>
        <v>0</v>
      </c>
      <c r="M44" s="228"/>
    </row>
    <row r="45" spans="1:14" ht="12" customHeight="1" x14ac:dyDescent="0.2">
      <c r="A45" s="157"/>
      <c r="B45" s="157"/>
      <c r="C45" s="35"/>
      <c r="D45" s="231" t="s">
        <v>366</v>
      </c>
      <c r="E45" s="34"/>
      <c r="F45" s="33">
        <f t="shared" si="33"/>
        <v>11</v>
      </c>
      <c r="G45" s="33">
        <v>1</v>
      </c>
      <c r="H45" s="33">
        <f t="shared" si="34"/>
        <v>1</v>
      </c>
      <c r="I45" s="33">
        <v>0</v>
      </c>
      <c r="J45" s="33">
        <v>1</v>
      </c>
      <c r="K45" s="33">
        <v>9</v>
      </c>
      <c r="L45" s="33">
        <v>1</v>
      </c>
      <c r="M45" s="308">
        <f t="shared" ref="M45" si="107">IF(H45=0,"-",H45/N45*100)</f>
        <v>5.4259359739555077E-2</v>
      </c>
      <c r="N45" s="76">
        <v>1843</v>
      </c>
    </row>
    <row r="46" spans="1:14" ht="12" customHeight="1" x14ac:dyDescent="0.2">
      <c r="A46" s="157"/>
      <c r="B46" s="157"/>
      <c r="C46" s="32"/>
      <c r="D46" s="232"/>
      <c r="E46" s="31"/>
      <c r="F46" s="36">
        <f t="shared" si="33"/>
        <v>1</v>
      </c>
      <c r="G46" s="29">
        <f t="shared" ref="G46" si="108">IF(G45=0,0,G45/$F45)</f>
        <v>9.0909090909090912E-2</v>
      </c>
      <c r="H46" s="29">
        <f t="shared" si="34"/>
        <v>1</v>
      </c>
      <c r="I46" s="29">
        <f t="shared" ref="I46" si="109">IF(I45=0,0,I45/$H45)</f>
        <v>0</v>
      </c>
      <c r="J46" s="29">
        <f t="shared" ref="J46" si="110">IF(J45=0,0,J45/$H45)</f>
        <v>1</v>
      </c>
      <c r="K46" s="29">
        <f t="shared" ref="K46" si="111">IF(K45=0,0,K45/$F45)</f>
        <v>0.81818181818181823</v>
      </c>
      <c r="L46" s="29">
        <f t="shared" ref="L46" si="112">IF(L45=0,0,L45/$F45)</f>
        <v>9.0909090909090912E-2</v>
      </c>
      <c r="M46" s="228"/>
    </row>
    <row r="47" spans="1:14" ht="12" customHeight="1" x14ac:dyDescent="0.2">
      <c r="A47" s="157"/>
      <c r="B47" s="157"/>
      <c r="C47" s="35"/>
      <c r="D47" s="231" t="s">
        <v>367</v>
      </c>
      <c r="E47" s="34"/>
      <c r="F47" s="33">
        <f t="shared" si="33"/>
        <v>4</v>
      </c>
      <c r="G47" s="33">
        <v>0</v>
      </c>
      <c r="H47" s="33">
        <f t="shared" si="34"/>
        <v>0</v>
      </c>
      <c r="I47" s="33">
        <v>0</v>
      </c>
      <c r="J47" s="33">
        <v>0</v>
      </c>
      <c r="K47" s="33">
        <v>4</v>
      </c>
      <c r="L47" s="33">
        <v>0</v>
      </c>
      <c r="M47" s="308" t="str">
        <f t="shared" ref="M47" si="113">IF(H47=0,"-",H47/N47*100)</f>
        <v>-</v>
      </c>
      <c r="N47" s="76">
        <v>348</v>
      </c>
    </row>
    <row r="48" spans="1:14" ht="12" customHeight="1" x14ac:dyDescent="0.2">
      <c r="A48" s="157"/>
      <c r="B48" s="157"/>
      <c r="C48" s="32"/>
      <c r="D48" s="232"/>
      <c r="E48" s="31"/>
      <c r="F48" s="36">
        <f t="shared" si="33"/>
        <v>1</v>
      </c>
      <c r="G48" s="29">
        <f t="shared" ref="G48" si="114">IF(G47=0,0,G47/$F47)</f>
        <v>0</v>
      </c>
      <c r="H48" s="29">
        <f t="shared" si="34"/>
        <v>0</v>
      </c>
      <c r="I48" s="29">
        <f t="shared" ref="I48" si="115">IF(I47=0,0,I47/$H47)</f>
        <v>0</v>
      </c>
      <c r="J48" s="29">
        <f t="shared" ref="J48" si="116">IF(J47=0,0,J47/$H47)</f>
        <v>0</v>
      </c>
      <c r="K48" s="29">
        <f t="shared" ref="K48" si="117">IF(K47=0,0,K47/$F47)</f>
        <v>1</v>
      </c>
      <c r="L48" s="29">
        <f t="shared" ref="L48" si="118">IF(L47=0,0,L47/$F47)</f>
        <v>0</v>
      </c>
      <c r="M48" s="228"/>
    </row>
    <row r="49" spans="1:14" ht="12" customHeight="1" x14ac:dyDescent="0.2">
      <c r="A49" s="157"/>
      <c r="B49" s="157"/>
      <c r="C49" s="35"/>
      <c r="D49" s="231" t="s">
        <v>368</v>
      </c>
      <c r="E49" s="34"/>
      <c r="F49" s="33">
        <f t="shared" si="33"/>
        <v>4</v>
      </c>
      <c r="G49" s="33">
        <v>0</v>
      </c>
      <c r="H49" s="33">
        <f t="shared" si="34"/>
        <v>0</v>
      </c>
      <c r="I49" s="33">
        <v>0</v>
      </c>
      <c r="J49" s="33">
        <v>0</v>
      </c>
      <c r="K49" s="33">
        <v>4</v>
      </c>
      <c r="L49" s="33">
        <v>0</v>
      </c>
      <c r="M49" s="308" t="str">
        <f t="shared" ref="M49" si="119">IF(H49=0,"-",H49/N49*100)</f>
        <v>-</v>
      </c>
      <c r="N49" s="76">
        <v>1039</v>
      </c>
    </row>
    <row r="50" spans="1:14" ht="12" customHeight="1" x14ac:dyDescent="0.2">
      <c r="A50" s="157"/>
      <c r="B50" s="157"/>
      <c r="C50" s="32"/>
      <c r="D50" s="232"/>
      <c r="E50" s="31"/>
      <c r="F50" s="36">
        <f t="shared" si="33"/>
        <v>1</v>
      </c>
      <c r="G50" s="29">
        <f t="shared" ref="G50" si="120">IF(G49=0,0,G49/$F49)</f>
        <v>0</v>
      </c>
      <c r="H50" s="29">
        <f t="shared" si="34"/>
        <v>0</v>
      </c>
      <c r="I50" s="29">
        <f t="shared" ref="I50" si="121">IF(I49=0,0,I49/$H49)</f>
        <v>0</v>
      </c>
      <c r="J50" s="29">
        <f t="shared" ref="J50" si="122">IF(J49=0,0,J49/$H49)</f>
        <v>0</v>
      </c>
      <c r="K50" s="29">
        <f t="shared" ref="K50" si="123">IF(K49=0,0,K49/$F49)</f>
        <v>1</v>
      </c>
      <c r="L50" s="29">
        <f t="shared" ref="L50" si="124">IF(L49=0,0,L49/$F49)</f>
        <v>0</v>
      </c>
      <c r="M50" s="228"/>
    </row>
    <row r="51" spans="1:14" ht="12" customHeight="1" x14ac:dyDescent="0.2">
      <c r="A51" s="157"/>
      <c r="B51" s="157"/>
      <c r="C51" s="35"/>
      <c r="D51" s="231" t="s">
        <v>369</v>
      </c>
      <c r="E51" s="34"/>
      <c r="F51" s="33">
        <f t="shared" si="33"/>
        <v>12</v>
      </c>
      <c r="G51" s="33">
        <v>1</v>
      </c>
      <c r="H51" s="33">
        <f t="shared" si="34"/>
        <v>1</v>
      </c>
      <c r="I51" s="33">
        <v>1</v>
      </c>
      <c r="J51" s="33">
        <v>0</v>
      </c>
      <c r="K51" s="33">
        <v>10</v>
      </c>
      <c r="L51" s="33">
        <v>1</v>
      </c>
      <c r="M51" s="308">
        <f t="shared" ref="M51" si="125">IF(H51=0,"-",H51/N51*100)</f>
        <v>9.5969289827255277E-2</v>
      </c>
      <c r="N51" s="76">
        <v>1042</v>
      </c>
    </row>
    <row r="52" spans="1:14" ht="12" customHeight="1" x14ac:dyDescent="0.2">
      <c r="A52" s="157"/>
      <c r="B52" s="157"/>
      <c r="C52" s="32"/>
      <c r="D52" s="232"/>
      <c r="E52" s="31"/>
      <c r="F52" s="36">
        <f t="shared" si="33"/>
        <v>1</v>
      </c>
      <c r="G52" s="29">
        <f t="shared" ref="G52" si="126">IF(G51=0,0,G51/$F51)</f>
        <v>8.3333333333333329E-2</v>
      </c>
      <c r="H52" s="29">
        <f t="shared" si="34"/>
        <v>1</v>
      </c>
      <c r="I52" s="29">
        <f t="shared" ref="I52" si="127">IF(I51=0,0,I51/$H51)</f>
        <v>1</v>
      </c>
      <c r="J52" s="29">
        <f t="shared" ref="J52" si="128">IF(J51=0,0,J51/$H51)</f>
        <v>0</v>
      </c>
      <c r="K52" s="29">
        <f t="shared" ref="K52" si="129">IF(K51=0,0,K51/$F51)</f>
        <v>0.83333333333333337</v>
      </c>
      <c r="L52" s="29">
        <f t="shared" ref="L52" si="130">IF(L51=0,0,L51/$F51)</f>
        <v>8.3333333333333329E-2</v>
      </c>
      <c r="M52" s="228"/>
    </row>
    <row r="53" spans="1:14" ht="12" customHeight="1" x14ac:dyDescent="0.2">
      <c r="A53" s="157"/>
      <c r="B53" s="157"/>
      <c r="C53" s="35"/>
      <c r="D53" s="231" t="s">
        <v>370</v>
      </c>
      <c r="E53" s="34"/>
      <c r="F53" s="33">
        <f t="shared" si="33"/>
        <v>5</v>
      </c>
      <c r="G53" s="33">
        <v>1</v>
      </c>
      <c r="H53" s="33">
        <f t="shared" si="34"/>
        <v>1</v>
      </c>
      <c r="I53" s="33">
        <v>1</v>
      </c>
      <c r="J53" s="33">
        <v>0</v>
      </c>
      <c r="K53" s="33">
        <v>4</v>
      </c>
      <c r="L53" s="33">
        <v>0</v>
      </c>
      <c r="M53" s="308">
        <f t="shared" ref="M53" si="131">IF(H53=0,"-",H53/N53*100)</f>
        <v>8.2644628099173556E-2</v>
      </c>
      <c r="N53" s="76">
        <v>1210</v>
      </c>
    </row>
    <row r="54" spans="1:14" ht="12" customHeight="1" x14ac:dyDescent="0.2">
      <c r="A54" s="157"/>
      <c r="B54" s="157"/>
      <c r="C54" s="32"/>
      <c r="D54" s="232"/>
      <c r="E54" s="31"/>
      <c r="F54" s="36">
        <f t="shared" si="33"/>
        <v>1</v>
      </c>
      <c r="G54" s="29">
        <f t="shared" ref="G54" si="132">IF(G53=0,0,G53/$F53)</f>
        <v>0.2</v>
      </c>
      <c r="H54" s="29">
        <f t="shared" si="34"/>
        <v>1</v>
      </c>
      <c r="I54" s="29">
        <f t="shared" ref="I54" si="133">IF(I53=0,0,I53/$H53)</f>
        <v>1</v>
      </c>
      <c r="J54" s="29">
        <f t="shared" ref="J54" si="134">IF(J53=0,0,J53/$H53)</f>
        <v>0</v>
      </c>
      <c r="K54" s="29">
        <f t="shared" ref="K54" si="135">IF(K53=0,0,K53/$F53)</f>
        <v>0.8</v>
      </c>
      <c r="L54" s="29">
        <f t="shared" ref="L54" si="136">IF(L53=0,0,L53/$F53)</f>
        <v>0</v>
      </c>
      <c r="M54" s="228"/>
    </row>
    <row r="55" spans="1:14" ht="12" customHeight="1" x14ac:dyDescent="0.2">
      <c r="A55" s="157"/>
      <c r="B55" s="157"/>
      <c r="C55" s="35"/>
      <c r="D55" s="231" t="s">
        <v>371</v>
      </c>
      <c r="E55" s="34"/>
      <c r="F55" s="33">
        <f t="shared" si="33"/>
        <v>29</v>
      </c>
      <c r="G55" s="33">
        <v>2</v>
      </c>
      <c r="H55" s="33">
        <f t="shared" si="34"/>
        <v>2</v>
      </c>
      <c r="I55" s="33">
        <v>1</v>
      </c>
      <c r="J55" s="33">
        <v>1</v>
      </c>
      <c r="K55" s="33">
        <v>27</v>
      </c>
      <c r="L55" s="33">
        <v>0</v>
      </c>
      <c r="M55" s="308">
        <f t="shared" ref="M55" si="137">IF(H55=0,"-",H55/N55*100)</f>
        <v>5.3036329885971893E-2</v>
      </c>
      <c r="N55" s="76">
        <v>3771</v>
      </c>
    </row>
    <row r="56" spans="1:14" ht="12" customHeight="1" x14ac:dyDescent="0.2">
      <c r="A56" s="157"/>
      <c r="B56" s="157"/>
      <c r="C56" s="32"/>
      <c r="D56" s="232"/>
      <c r="E56" s="31"/>
      <c r="F56" s="36">
        <f t="shared" si="33"/>
        <v>1</v>
      </c>
      <c r="G56" s="29">
        <f t="shared" ref="G56" si="138">IF(G55=0,0,G55/$F55)</f>
        <v>6.8965517241379309E-2</v>
      </c>
      <c r="H56" s="29">
        <f t="shared" si="34"/>
        <v>1</v>
      </c>
      <c r="I56" s="29">
        <f t="shared" ref="I56" si="139">IF(I55=0,0,I55/$H55)</f>
        <v>0.5</v>
      </c>
      <c r="J56" s="29">
        <f t="shared" ref="J56" si="140">IF(J55=0,0,J55/$H55)</f>
        <v>0.5</v>
      </c>
      <c r="K56" s="29">
        <f t="shared" ref="K56" si="141">IF(K55=0,0,K55/$F55)</f>
        <v>0.93103448275862066</v>
      </c>
      <c r="L56" s="29">
        <f t="shared" ref="L56" si="142">IF(L55=0,0,L55/$F55)</f>
        <v>0</v>
      </c>
      <c r="M56" s="228"/>
    </row>
    <row r="57" spans="1:14" ht="12" customHeight="1" x14ac:dyDescent="0.2">
      <c r="A57" s="157"/>
      <c r="B57" s="157"/>
      <c r="C57" s="35"/>
      <c r="D57" s="231" t="s">
        <v>372</v>
      </c>
      <c r="E57" s="34"/>
      <c r="F57" s="33">
        <f t="shared" si="33"/>
        <v>5</v>
      </c>
      <c r="G57" s="33">
        <v>0</v>
      </c>
      <c r="H57" s="33">
        <f t="shared" si="34"/>
        <v>0</v>
      </c>
      <c r="I57" s="33">
        <v>0</v>
      </c>
      <c r="J57" s="33">
        <v>0</v>
      </c>
      <c r="K57" s="33">
        <v>5</v>
      </c>
      <c r="L57" s="33">
        <v>0</v>
      </c>
      <c r="M57" s="308" t="str">
        <f t="shared" ref="M57" si="143">IF(H57=0,"-",H57/N57*100)</f>
        <v>-</v>
      </c>
      <c r="N57" s="76">
        <v>771</v>
      </c>
    </row>
    <row r="58" spans="1:14" ht="12" customHeight="1" x14ac:dyDescent="0.2">
      <c r="A58" s="157"/>
      <c r="B58" s="157"/>
      <c r="C58" s="32"/>
      <c r="D58" s="232"/>
      <c r="E58" s="31"/>
      <c r="F58" s="36">
        <f t="shared" si="33"/>
        <v>1</v>
      </c>
      <c r="G58" s="29">
        <f t="shared" ref="G58" si="144">IF(G57=0,0,G57/$F57)</f>
        <v>0</v>
      </c>
      <c r="H58" s="29">
        <f t="shared" si="34"/>
        <v>0</v>
      </c>
      <c r="I58" s="29">
        <f t="shared" ref="I58" si="145">IF(I57=0,0,I57/$H57)</f>
        <v>0</v>
      </c>
      <c r="J58" s="29">
        <f t="shared" ref="J58" si="146">IF(J57=0,0,J57/$H57)</f>
        <v>0</v>
      </c>
      <c r="K58" s="29">
        <f t="shared" ref="K58" si="147">IF(K57=0,0,K57/$F57)</f>
        <v>1</v>
      </c>
      <c r="L58" s="29">
        <f t="shared" ref="L58" si="148">IF(L57=0,0,L57/$F57)</f>
        <v>0</v>
      </c>
      <c r="M58" s="228"/>
    </row>
    <row r="59" spans="1:14" ht="12.75" customHeight="1" x14ac:dyDescent="0.2">
      <c r="A59" s="157"/>
      <c r="B59" s="157"/>
      <c r="C59" s="35"/>
      <c r="D59" s="231" t="s">
        <v>373</v>
      </c>
      <c r="E59" s="34"/>
      <c r="F59" s="33">
        <f t="shared" si="33"/>
        <v>31</v>
      </c>
      <c r="G59" s="33">
        <v>4</v>
      </c>
      <c r="H59" s="33">
        <f t="shared" si="34"/>
        <v>4</v>
      </c>
      <c r="I59" s="33">
        <v>1</v>
      </c>
      <c r="J59" s="33">
        <v>3</v>
      </c>
      <c r="K59" s="33">
        <v>26</v>
      </c>
      <c r="L59" s="33">
        <v>1</v>
      </c>
      <c r="M59" s="308">
        <f t="shared" ref="M59" si="149">IF(H59=0,"-",H59/N59*100)</f>
        <v>4.8584962953965749E-2</v>
      </c>
      <c r="N59" s="76">
        <v>8233</v>
      </c>
    </row>
    <row r="60" spans="1:14" ht="12.75" customHeight="1" x14ac:dyDescent="0.2">
      <c r="A60" s="157"/>
      <c r="B60" s="157"/>
      <c r="C60" s="32"/>
      <c r="D60" s="232"/>
      <c r="E60" s="31"/>
      <c r="F60" s="36">
        <f t="shared" si="33"/>
        <v>1</v>
      </c>
      <c r="G60" s="29">
        <f t="shared" ref="G60" si="150">IF(G59=0,0,G59/$F59)</f>
        <v>0.12903225806451613</v>
      </c>
      <c r="H60" s="29">
        <f t="shared" si="34"/>
        <v>1</v>
      </c>
      <c r="I60" s="29">
        <f t="shared" ref="I60" si="151">IF(I59=0,0,I59/$H59)</f>
        <v>0.25</v>
      </c>
      <c r="J60" s="29">
        <f t="shared" ref="J60" si="152">IF(J59=0,0,J59/$H59)</f>
        <v>0.75</v>
      </c>
      <c r="K60" s="29">
        <f t="shared" ref="K60" si="153">IF(K59=0,0,K59/$F59)</f>
        <v>0.83870967741935487</v>
      </c>
      <c r="L60" s="29">
        <f t="shared" ref="L60" si="154">IF(L59=0,0,L59/$F59)</f>
        <v>3.2258064516129031E-2</v>
      </c>
      <c r="M60" s="228"/>
    </row>
    <row r="61" spans="1:14" ht="12" customHeight="1" x14ac:dyDescent="0.2">
      <c r="A61" s="157"/>
      <c r="B61" s="157"/>
      <c r="C61" s="35"/>
      <c r="D61" s="231" t="s">
        <v>20</v>
      </c>
      <c r="E61" s="34"/>
      <c r="F61" s="33">
        <f t="shared" si="33"/>
        <v>16</v>
      </c>
      <c r="G61" s="33">
        <v>3</v>
      </c>
      <c r="H61" s="33">
        <f t="shared" si="34"/>
        <v>5</v>
      </c>
      <c r="I61" s="33">
        <v>2</v>
      </c>
      <c r="J61" s="33">
        <v>3</v>
      </c>
      <c r="K61" s="33">
        <v>13</v>
      </c>
      <c r="L61" s="33">
        <v>0</v>
      </c>
      <c r="M61" s="308">
        <f t="shared" ref="M61" si="155">IF(H61=0,"-",H61/N61*100)</f>
        <v>0.21413276231263384</v>
      </c>
      <c r="N61" s="76">
        <v>2335</v>
      </c>
    </row>
    <row r="62" spans="1:14" ht="12" customHeight="1" x14ac:dyDescent="0.2">
      <c r="A62" s="157"/>
      <c r="B62" s="157"/>
      <c r="C62" s="32"/>
      <c r="D62" s="232"/>
      <c r="E62" s="31"/>
      <c r="F62" s="36">
        <f t="shared" si="33"/>
        <v>1</v>
      </c>
      <c r="G62" s="29">
        <f t="shared" ref="G62" si="156">IF(G61=0,0,G61/$F61)</f>
        <v>0.1875</v>
      </c>
      <c r="H62" s="29">
        <f t="shared" si="34"/>
        <v>1</v>
      </c>
      <c r="I62" s="29">
        <f t="shared" ref="I62" si="157">IF(I61=0,0,I61/$H61)</f>
        <v>0.4</v>
      </c>
      <c r="J62" s="29">
        <f t="shared" ref="J62" si="158">IF(J61=0,0,J61/$H61)</f>
        <v>0.6</v>
      </c>
      <c r="K62" s="29">
        <f t="shared" ref="K62" si="159">IF(K61=0,0,K61/$F61)</f>
        <v>0.8125</v>
      </c>
      <c r="L62" s="29">
        <f t="shared" ref="L62" si="160">IF(L61=0,0,L61/$F61)</f>
        <v>0</v>
      </c>
      <c r="M62" s="228"/>
    </row>
    <row r="63" spans="1:14" ht="12" customHeight="1" x14ac:dyDescent="0.2">
      <c r="A63" s="157"/>
      <c r="B63" s="157"/>
      <c r="C63" s="35"/>
      <c r="D63" s="231" t="s">
        <v>374</v>
      </c>
      <c r="E63" s="34"/>
      <c r="F63" s="33">
        <f t="shared" si="33"/>
        <v>8</v>
      </c>
      <c r="G63" s="33">
        <v>0</v>
      </c>
      <c r="H63" s="33">
        <f t="shared" si="34"/>
        <v>0</v>
      </c>
      <c r="I63" s="33">
        <v>0</v>
      </c>
      <c r="J63" s="33">
        <v>0</v>
      </c>
      <c r="K63" s="33">
        <v>7</v>
      </c>
      <c r="L63" s="33">
        <v>1</v>
      </c>
      <c r="M63" s="308" t="str">
        <f t="shared" ref="M63" si="161">IF(H63=0,"-",H63/N63*100)</f>
        <v>-</v>
      </c>
      <c r="N63" s="76">
        <v>1280</v>
      </c>
    </row>
    <row r="64" spans="1:14" ht="12" customHeight="1" x14ac:dyDescent="0.2">
      <c r="A64" s="157"/>
      <c r="B64" s="157"/>
      <c r="C64" s="32"/>
      <c r="D64" s="232"/>
      <c r="E64" s="31"/>
      <c r="F64" s="36">
        <f t="shared" si="33"/>
        <v>1</v>
      </c>
      <c r="G64" s="29">
        <f t="shared" ref="G64" si="162">IF(G63=0,0,G63/$F63)</f>
        <v>0</v>
      </c>
      <c r="H64" s="29">
        <f t="shared" si="34"/>
        <v>0</v>
      </c>
      <c r="I64" s="29">
        <f t="shared" ref="I64" si="163">IF(I63=0,0,I63/$H63)</f>
        <v>0</v>
      </c>
      <c r="J64" s="29">
        <f t="shared" ref="J64" si="164">IF(J63=0,0,J63/$H63)</f>
        <v>0</v>
      </c>
      <c r="K64" s="29">
        <f t="shared" ref="K64" si="165">IF(K63=0,0,K63/$F63)</f>
        <v>0.875</v>
      </c>
      <c r="L64" s="29">
        <f t="shared" ref="L64" si="166">IF(L63=0,0,L63/$F63)</f>
        <v>0.125</v>
      </c>
      <c r="M64" s="228"/>
    </row>
    <row r="65" spans="1:14" ht="12" customHeight="1" x14ac:dyDescent="0.2">
      <c r="A65" s="157"/>
      <c r="B65" s="157"/>
      <c r="C65" s="35"/>
      <c r="D65" s="231" t="s">
        <v>375</v>
      </c>
      <c r="E65" s="34"/>
      <c r="F65" s="33">
        <f t="shared" si="33"/>
        <v>14</v>
      </c>
      <c r="G65" s="33">
        <v>3</v>
      </c>
      <c r="H65" s="33">
        <f t="shared" si="34"/>
        <v>3</v>
      </c>
      <c r="I65" s="33">
        <v>3</v>
      </c>
      <c r="J65" s="33">
        <v>0</v>
      </c>
      <c r="K65" s="33">
        <v>11</v>
      </c>
      <c r="L65" s="33">
        <v>0</v>
      </c>
      <c r="M65" s="308">
        <f t="shared" ref="M65" si="167">IF(H65=0,"-",H65/N65*100)</f>
        <v>9.3779306033135348E-2</v>
      </c>
      <c r="N65" s="76">
        <v>3199</v>
      </c>
    </row>
    <row r="66" spans="1:14" ht="12" customHeight="1" x14ac:dyDescent="0.2">
      <c r="A66" s="157"/>
      <c r="B66" s="157"/>
      <c r="C66" s="32"/>
      <c r="D66" s="232"/>
      <c r="E66" s="31"/>
      <c r="F66" s="36">
        <f t="shared" si="33"/>
        <v>1</v>
      </c>
      <c r="G66" s="29">
        <f t="shared" ref="G66" si="168">IF(G65=0,0,G65/$F65)</f>
        <v>0.21428571428571427</v>
      </c>
      <c r="H66" s="29">
        <f t="shared" si="34"/>
        <v>1</v>
      </c>
      <c r="I66" s="29">
        <f t="shared" ref="I66" si="169">IF(I65=0,0,I65/$H65)</f>
        <v>1</v>
      </c>
      <c r="J66" s="29">
        <f t="shared" ref="J66" si="170">IF(J65=0,0,J65/$H65)</f>
        <v>0</v>
      </c>
      <c r="K66" s="29">
        <f t="shared" ref="K66" si="171">IF(K65=0,0,K65/$F65)</f>
        <v>0.7857142857142857</v>
      </c>
      <c r="L66" s="29">
        <f t="shared" ref="L66" si="172">IF(L65=0,0,L65/$F65)</f>
        <v>0</v>
      </c>
      <c r="M66" s="228"/>
    </row>
    <row r="67" spans="1:14" ht="12" customHeight="1" x14ac:dyDescent="0.2">
      <c r="A67" s="157"/>
      <c r="B67" s="157"/>
      <c r="C67" s="35"/>
      <c r="D67" s="231" t="s">
        <v>376</v>
      </c>
      <c r="E67" s="34"/>
      <c r="F67" s="33">
        <f t="shared" si="33"/>
        <v>8</v>
      </c>
      <c r="G67" s="33">
        <v>0</v>
      </c>
      <c r="H67" s="33">
        <f t="shared" si="34"/>
        <v>0</v>
      </c>
      <c r="I67" s="33">
        <v>0</v>
      </c>
      <c r="J67" s="33">
        <v>0</v>
      </c>
      <c r="K67" s="33">
        <v>8</v>
      </c>
      <c r="L67" s="33">
        <v>0</v>
      </c>
      <c r="M67" s="308" t="str">
        <f t="shared" ref="M67" si="173">IF(H67=0,"-",H67/N67*100)</f>
        <v>-</v>
      </c>
      <c r="N67" s="76">
        <v>1812</v>
      </c>
    </row>
    <row r="68" spans="1:14" ht="12" customHeight="1" x14ac:dyDescent="0.2">
      <c r="A68" s="157"/>
      <c r="B68" s="158"/>
      <c r="C68" s="32"/>
      <c r="D68" s="232"/>
      <c r="E68" s="31"/>
      <c r="F68" s="36">
        <f t="shared" si="33"/>
        <v>1</v>
      </c>
      <c r="G68" s="29">
        <f t="shared" ref="G68" si="174">IF(G67=0,0,G67/$F67)</f>
        <v>0</v>
      </c>
      <c r="H68" s="29">
        <f t="shared" si="34"/>
        <v>0</v>
      </c>
      <c r="I68" s="29">
        <f t="shared" ref="I68:J68" si="175">IF(I67=0,0,I67/$H67)</f>
        <v>0</v>
      </c>
      <c r="J68" s="29">
        <f t="shared" si="175"/>
        <v>0</v>
      </c>
      <c r="K68" s="29">
        <f t="shared" ref="K68:L68" si="176">IF(K67=0,0,K67/$F67)</f>
        <v>1</v>
      </c>
      <c r="L68" s="29">
        <f t="shared" si="176"/>
        <v>0</v>
      </c>
      <c r="M68" s="228"/>
    </row>
    <row r="69" spans="1:14" ht="12" customHeight="1" x14ac:dyDescent="0.2">
      <c r="A69" s="157"/>
      <c r="B69" s="156" t="s">
        <v>16</v>
      </c>
      <c r="C69" s="35"/>
      <c r="D69" s="231" t="s">
        <v>15</v>
      </c>
      <c r="E69" s="34"/>
      <c r="F69" s="33">
        <f t="shared" ref="F69:F100" si="177">SUM(G69,K69,L69)</f>
        <v>572</v>
      </c>
      <c r="G69" s="33">
        <f t="shared" ref="G69:L69" si="178">SUM(G71,G73,G75,G77,G79,G81,G83,G85,G87,G89,G91,G93,G95,G97,G99)</f>
        <v>32</v>
      </c>
      <c r="H69" s="33">
        <f t="shared" si="178"/>
        <v>42</v>
      </c>
      <c r="I69" s="33">
        <f t="shared" si="178"/>
        <v>7</v>
      </c>
      <c r="J69" s="33">
        <f t="shared" si="178"/>
        <v>35</v>
      </c>
      <c r="K69" s="33">
        <f t="shared" si="178"/>
        <v>525</v>
      </c>
      <c r="L69" s="33">
        <f t="shared" si="178"/>
        <v>15</v>
      </c>
      <c r="M69" s="308">
        <f t="shared" ref="M69" si="179">IF(H69=0,"-",H69/N69*100)</f>
        <v>0.10782501540357362</v>
      </c>
      <c r="N69" s="76">
        <v>38952</v>
      </c>
    </row>
    <row r="70" spans="1:14" ht="12" customHeight="1" x14ac:dyDescent="0.2">
      <c r="A70" s="157"/>
      <c r="B70" s="157"/>
      <c r="C70" s="32"/>
      <c r="D70" s="232"/>
      <c r="E70" s="31"/>
      <c r="F70" s="36">
        <f t="shared" si="177"/>
        <v>1</v>
      </c>
      <c r="G70" s="29">
        <f>IF(G69=0,0,G69/$F69)</f>
        <v>5.5944055944055944E-2</v>
      </c>
      <c r="H70" s="29">
        <f t="shared" ref="H70:H100" si="180">SUM(I70:J70)</f>
        <v>1</v>
      </c>
      <c r="I70" s="29">
        <f>IF(I69=0,0,I69/$H69)</f>
        <v>0.16666666666666666</v>
      </c>
      <c r="J70" s="29">
        <f>IF(J69=0,0,J69/$H69)</f>
        <v>0.83333333333333337</v>
      </c>
      <c r="K70" s="29">
        <f>IF(K69=0,0,K69/$F69)</f>
        <v>0.91783216783216781</v>
      </c>
      <c r="L70" s="29">
        <f>IF(L69=0,0,L69/$F69)</f>
        <v>2.6223776223776224E-2</v>
      </c>
      <c r="M70" s="228"/>
    </row>
    <row r="71" spans="1:14" ht="12" customHeight="1" x14ac:dyDescent="0.2">
      <c r="A71" s="157"/>
      <c r="B71" s="157"/>
      <c r="C71" s="35"/>
      <c r="D71" s="231" t="s">
        <v>117</v>
      </c>
      <c r="E71" s="34"/>
      <c r="F71" s="33">
        <f t="shared" si="177"/>
        <v>4</v>
      </c>
      <c r="G71" s="33">
        <v>0</v>
      </c>
      <c r="H71" s="33">
        <f t="shared" si="180"/>
        <v>0</v>
      </c>
      <c r="I71" s="33">
        <v>0</v>
      </c>
      <c r="J71" s="33">
        <v>0</v>
      </c>
      <c r="K71" s="33">
        <v>4</v>
      </c>
      <c r="L71" s="33">
        <v>0</v>
      </c>
      <c r="M71" s="308" t="str">
        <f t="shared" ref="M71" si="181">IF(H71=0,"-",H71/N71*100)</f>
        <v>-</v>
      </c>
      <c r="N71" s="76">
        <v>73</v>
      </c>
    </row>
    <row r="72" spans="1:14" ht="12" customHeight="1" x14ac:dyDescent="0.2">
      <c r="A72" s="157"/>
      <c r="B72" s="157"/>
      <c r="C72" s="32"/>
      <c r="D72" s="232"/>
      <c r="E72" s="31"/>
      <c r="F72" s="36">
        <f t="shared" si="177"/>
        <v>1</v>
      </c>
      <c r="G72" s="29">
        <f t="shared" ref="G72" si="182">IF(G71=0,0,G71/$F71)</f>
        <v>0</v>
      </c>
      <c r="H72" s="29">
        <f t="shared" si="180"/>
        <v>0</v>
      </c>
      <c r="I72" s="29">
        <f t="shared" ref="I72" si="183">IF(I71=0,0,I71/$H71)</f>
        <v>0</v>
      </c>
      <c r="J72" s="29">
        <f t="shared" ref="J72" si="184">IF(J71=0,0,J71/$H71)</f>
        <v>0</v>
      </c>
      <c r="K72" s="29">
        <f t="shared" ref="K72" si="185">IF(K71=0,0,K71/$F71)</f>
        <v>1</v>
      </c>
      <c r="L72" s="29">
        <f t="shared" ref="L72" si="186">IF(L71=0,0,L71/$F71)</f>
        <v>0</v>
      </c>
      <c r="M72" s="228"/>
    </row>
    <row r="73" spans="1:14" ht="12" customHeight="1" x14ac:dyDescent="0.2">
      <c r="A73" s="157"/>
      <c r="B73" s="157"/>
      <c r="C73" s="35"/>
      <c r="D73" s="231" t="s">
        <v>13</v>
      </c>
      <c r="E73" s="34"/>
      <c r="F73" s="33">
        <f t="shared" si="177"/>
        <v>49</v>
      </c>
      <c r="G73" s="33">
        <v>0</v>
      </c>
      <c r="H73" s="33">
        <f t="shared" si="180"/>
        <v>0</v>
      </c>
      <c r="I73" s="33">
        <v>0</v>
      </c>
      <c r="J73" s="33">
        <v>0</v>
      </c>
      <c r="K73" s="33">
        <v>48</v>
      </c>
      <c r="L73" s="33">
        <v>1</v>
      </c>
      <c r="M73" s="308" t="str">
        <f t="shared" ref="M73" si="187">IF(H73=0,"-",H73/N73*100)</f>
        <v>-</v>
      </c>
      <c r="N73" s="76">
        <v>1919</v>
      </c>
    </row>
    <row r="74" spans="1:14" ht="12" customHeight="1" x14ac:dyDescent="0.2">
      <c r="A74" s="157"/>
      <c r="B74" s="157"/>
      <c r="C74" s="32"/>
      <c r="D74" s="232"/>
      <c r="E74" s="31"/>
      <c r="F74" s="36">
        <f t="shared" si="177"/>
        <v>1</v>
      </c>
      <c r="G74" s="29">
        <f t="shared" ref="G74" si="188">IF(G73=0,0,G73/$F73)</f>
        <v>0</v>
      </c>
      <c r="H74" s="29">
        <f t="shared" si="180"/>
        <v>0</v>
      </c>
      <c r="I74" s="29">
        <f t="shared" ref="I74" si="189">IF(I73=0,0,I73/$H73)</f>
        <v>0</v>
      </c>
      <c r="J74" s="29">
        <f t="shared" ref="J74" si="190">IF(J73=0,0,J73/$H73)</f>
        <v>0</v>
      </c>
      <c r="K74" s="29">
        <f t="shared" ref="K74" si="191">IF(K73=0,0,K73/$F73)</f>
        <v>0.97959183673469385</v>
      </c>
      <c r="L74" s="29">
        <f t="shared" ref="L74" si="192">IF(L73=0,0,L73/$F73)</f>
        <v>2.0408163265306121E-2</v>
      </c>
      <c r="M74" s="228"/>
    </row>
    <row r="75" spans="1:14" ht="12" customHeight="1" x14ac:dyDescent="0.2">
      <c r="A75" s="157"/>
      <c r="B75" s="157"/>
      <c r="C75" s="35"/>
      <c r="D75" s="231" t="s">
        <v>12</v>
      </c>
      <c r="E75" s="34"/>
      <c r="F75" s="33">
        <f t="shared" si="177"/>
        <v>13</v>
      </c>
      <c r="G75" s="33">
        <v>0</v>
      </c>
      <c r="H75" s="33">
        <f t="shared" si="180"/>
        <v>0</v>
      </c>
      <c r="I75" s="33">
        <v>0</v>
      </c>
      <c r="J75" s="33">
        <v>0</v>
      </c>
      <c r="K75" s="33">
        <v>13</v>
      </c>
      <c r="L75" s="33">
        <v>0</v>
      </c>
      <c r="M75" s="308" t="str">
        <f t="shared" ref="M75" si="193">IF(H75=0,"-",H75/N75*100)</f>
        <v>-</v>
      </c>
      <c r="N75" s="76">
        <v>294</v>
      </c>
    </row>
    <row r="76" spans="1:14" ht="12" customHeight="1" x14ac:dyDescent="0.2">
      <c r="A76" s="157"/>
      <c r="B76" s="157"/>
      <c r="C76" s="32"/>
      <c r="D76" s="232"/>
      <c r="E76" s="31"/>
      <c r="F76" s="36">
        <f t="shared" si="177"/>
        <v>1</v>
      </c>
      <c r="G76" s="29">
        <f t="shared" ref="G76" si="194">IF(G75=0,0,G75/$F75)</f>
        <v>0</v>
      </c>
      <c r="H76" s="29">
        <f t="shared" si="180"/>
        <v>0</v>
      </c>
      <c r="I76" s="29">
        <f t="shared" ref="I76" si="195">IF(I75=0,0,I75/$H75)</f>
        <v>0</v>
      </c>
      <c r="J76" s="29">
        <f t="shared" ref="J76" si="196">IF(J75=0,0,J75/$H75)</f>
        <v>0</v>
      </c>
      <c r="K76" s="29">
        <f t="shared" ref="K76" si="197">IF(K75=0,0,K75/$F75)</f>
        <v>1</v>
      </c>
      <c r="L76" s="29">
        <f t="shared" ref="L76" si="198">IF(L75=0,0,L75/$F75)</f>
        <v>0</v>
      </c>
      <c r="M76" s="228"/>
    </row>
    <row r="77" spans="1:14" ht="12" customHeight="1" x14ac:dyDescent="0.2">
      <c r="A77" s="157"/>
      <c r="B77" s="157"/>
      <c r="C77" s="35"/>
      <c r="D77" s="231" t="s">
        <v>11</v>
      </c>
      <c r="E77" s="34"/>
      <c r="F77" s="33">
        <f t="shared" si="177"/>
        <v>15</v>
      </c>
      <c r="G77" s="33">
        <v>1</v>
      </c>
      <c r="H77" s="33">
        <f t="shared" si="180"/>
        <v>1</v>
      </c>
      <c r="I77" s="33">
        <v>1</v>
      </c>
      <c r="J77" s="33">
        <v>0</v>
      </c>
      <c r="K77" s="33">
        <v>14</v>
      </c>
      <c r="L77" s="33">
        <v>0</v>
      </c>
      <c r="M77" s="308">
        <f t="shared" ref="M77" si="199">IF(H77=0,"-",H77/N77*100)</f>
        <v>0.10224948875255625</v>
      </c>
      <c r="N77" s="76">
        <v>978</v>
      </c>
    </row>
    <row r="78" spans="1:14" ht="12" customHeight="1" x14ac:dyDescent="0.2">
      <c r="A78" s="157"/>
      <c r="B78" s="157"/>
      <c r="C78" s="32"/>
      <c r="D78" s="232"/>
      <c r="E78" s="31"/>
      <c r="F78" s="36">
        <f t="shared" si="177"/>
        <v>1</v>
      </c>
      <c r="G78" s="29">
        <f t="shared" ref="G78" si="200">IF(G77=0,0,G77/$F77)</f>
        <v>6.6666666666666666E-2</v>
      </c>
      <c r="H78" s="29">
        <f t="shared" si="180"/>
        <v>1</v>
      </c>
      <c r="I78" s="29">
        <f t="shared" ref="I78" si="201">IF(I77=0,0,I77/$H77)</f>
        <v>1</v>
      </c>
      <c r="J78" s="29">
        <f t="shared" ref="J78" si="202">IF(J77=0,0,J77/$H77)</f>
        <v>0</v>
      </c>
      <c r="K78" s="29">
        <f t="shared" ref="K78" si="203">IF(K77=0,0,K77/$F77)</f>
        <v>0.93333333333333335</v>
      </c>
      <c r="L78" s="29">
        <f t="shared" ref="L78" si="204">IF(L77=0,0,L77/$F77)</f>
        <v>0</v>
      </c>
      <c r="M78" s="228"/>
    </row>
    <row r="79" spans="1:14" ht="12" customHeight="1" x14ac:dyDescent="0.2">
      <c r="A79" s="157"/>
      <c r="B79" s="157"/>
      <c r="C79" s="35"/>
      <c r="D79" s="231" t="s">
        <v>10</v>
      </c>
      <c r="E79" s="34"/>
      <c r="F79" s="33">
        <f t="shared" si="177"/>
        <v>36</v>
      </c>
      <c r="G79" s="33">
        <v>1</v>
      </c>
      <c r="H79" s="33">
        <f t="shared" si="180"/>
        <v>1</v>
      </c>
      <c r="I79" s="33">
        <v>1</v>
      </c>
      <c r="J79" s="33">
        <v>0</v>
      </c>
      <c r="K79" s="33">
        <v>33</v>
      </c>
      <c r="L79" s="33">
        <v>2</v>
      </c>
      <c r="M79" s="308">
        <f t="shared" ref="M79" si="205">IF(H79=0,"-",H79/N79*100)</f>
        <v>4.4762757385854966E-2</v>
      </c>
      <c r="N79" s="76">
        <v>2234</v>
      </c>
    </row>
    <row r="80" spans="1:14" ht="12" customHeight="1" x14ac:dyDescent="0.2">
      <c r="A80" s="157"/>
      <c r="B80" s="157"/>
      <c r="C80" s="32"/>
      <c r="D80" s="232"/>
      <c r="E80" s="31"/>
      <c r="F80" s="36">
        <f t="shared" si="177"/>
        <v>1</v>
      </c>
      <c r="G80" s="29">
        <f t="shared" ref="G80" si="206">IF(G79=0,0,G79/$F79)</f>
        <v>2.7777777777777776E-2</v>
      </c>
      <c r="H80" s="29">
        <f t="shared" si="180"/>
        <v>1</v>
      </c>
      <c r="I80" s="29">
        <f t="shared" ref="I80" si="207">IF(I79=0,0,I79/$H79)</f>
        <v>1</v>
      </c>
      <c r="J80" s="29">
        <f t="shared" ref="J80" si="208">IF(J79=0,0,J79/$H79)</f>
        <v>0</v>
      </c>
      <c r="K80" s="29">
        <f t="shared" ref="K80" si="209">IF(K79=0,0,K79/$F79)</f>
        <v>0.91666666666666663</v>
      </c>
      <c r="L80" s="29">
        <f t="shared" ref="L80" si="210">IF(L79=0,0,L79/$F79)</f>
        <v>5.5555555555555552E-2</v>
      </c>
      <c r="M80" s="228"/>
    </row>
    <row r="81" spans="1:14" ht="12" customHeight="1" x14ac:dyDescent="0.2">
      <c r="A81" s="157"/>
      <c r="B81" s="157"/>
      <c r="C81" s="35"/>
      <c r="D81" s="231" t="s">
        <v>9</v>
      </c>
      <c r="E81" s="34"/>
      <c r="F81" s="33">
        <f t="shared" si="177"/>
        <v>123</v>
      </c>
      <c r="G81" s="33">
        <v>3</v>
      </c>
      <c r="H81" s="33">
        <f t="shared" si="180"/>
        <v>3</v>
      </c>
      <c r="I81" s="33">
        <v>1</v>
      </c>
      <c r="J81" s="33">
        <v>2</v>
      </c>
      <c r="K81" s="33">
        <v>116</v>
      </c>
      <c r="L81" s="33">
        <v>4</v>
      </c>
      <c r="M81" s="308">
        <f t="shared" ref="M81" si="211">IF(H81=0,"-",H81/N81*100)</f>
        <v>5.9952038369304551E-2</v>
      </c>
      <c r="N81" s="76">
        <v>5004</v>
      </c>
    </row>
    <row r="82" spans="1:14" ht="12" customHeight="1" x14ac:dyDescent="0.2">
      <c r="A82" s="157"/>
      <c r="B82" s="157"/>
      <c r="C82" s="32"/>
      <c r="D82" s="232"/>
      <c r="E82" s="31"/>
      <c r="F82" s="36">
        <f t="shared" si="177"/>
        <v>1</v>
      </c>
      <c r="G82" s="29">
        <f t="shared" ref="G82" si="212">IF(G81=0,0,G81/$F81)</f>
        <v>2.4390243902439025E-2</v>
      </c>
      <c r="H82" s="29">
        <f t="shared" si="180"/>
        <v>1</v>
      </c>
      <c r="I82" s="29">
        <f t="shared" ref="I82" si="213">IF(I81=0,0,I81/$H81)</f>
        <v>0.33333333333333331</v>
      </c>
      <c r="J82" s="29">
        <f t="shared" ref="J82" si="214">IF(J81=0,0,J81/$H81)</f>
        <v>0.66666666666666663</v>
      </c>
      <c r="K82" s="29">
        <f t="shared" ref="K82" si="215">IF(K81=0,0,K81/$F81)</f>
        <v>0.94308943089430897</v>
      </c>
      <c r="L82" s="29">
        <f t="shared" ref="L82" si="216">IF(L81=0,0,L81/$F81)</f>
        <v>3.2520325203252036E-2</v>
      </c>
      <c r="M82" s="228"/>
    </row>
    <row r="83" spans="1:14" ht="12" customHeight="1" x14ac:dyDescent="0.2">
      <c r="A83" s="157"/>
      <c r="B83" s="157"/>
      <c r="C83" s="35"/>
      <c r="D83" s="231" t="s">
        <v>8</v>
      </c>
      <c r="E83" s="34"/>
      <c r="F83" s="33">
        <f t="shared" si="177"/>
        <v>21</v>
      </c>
      <c r="G83" s="33">
        <v>0</v>
      </c>
      <c r="H83" s="33">
        <f t="shared" si="180"/>
        <v>0</v>
      </c>
      <c r="I83" s="33">
        <v>0</v>
      </c>
      <c r="J83" s="33">
        <v>0</v>
      </c>
      <c r="K83" s="33">
        <v>21</v>
      </c>
      <c r="L83" s="33">
        <v>0</v>
      </c>
      <c r="M83" s="308" t="str">
        <f t="shared" ref="M83" si="217">IF(H83=0,"-",H83/N83*100)</f>
        <v>-</v>
      </c>
      <c r="N83" s="76">
        <v>1031</v>
      </c>
    </row>
    <row r="84" spans="1:14" ht="12" customHeight="1" x14ac:dyDescent="0.2">
      <c r="A84" s="157"/>
      <c r="B84" s="157"/>
      <c r="C84" s="32"/>
      <c r="D84" s="232"/>
      <c r="E84" s="31"/>
      <c r="F84" s="36">
        <f t="shared" si="177"/>
        <v>1</v>
      </c>
      <c r="G84" s="29">
        <f t="shared" ref="G84" si="218">IF(G83=0,0,G83/$F83)</f>
        <v>0</v>
      </c>
      <c r="H84" s="29">
        <f t="shared" si="180"/>
        <v>0</v>
      </c>
      <c r="I84" s="29">
        <f t="shared" ref="I84" si="219">IF(I83=0,0,I83/$H83)</f>
        <v>0</v>
      </c>
      <c r="J84" s="29">
        <f t="shared" ref="J84" si="220">IF(J83=0,0,J83/$H83)</f>
        <v>0</v>
      </c>
      <c r="K84" s="29">
        <f t="shared" ref="K84" si="221">IF(K83=0,0,K83/$F83)</f>
        <v>1</v>
      </c>
      <c r="L84" s="29">
        <f t="shared" ref="L84" si="222">IF(L83=0,0,L83/$F83)</f>
        <v>0</v>
      </c>
      <c r="M84" s="228"/>
    </row>
    <row r="85" spans="1:14" ht="12" customHeight="1" x14ac:dyDescent="0.2">
      <c r="A85" s="157"/>
      <c r="B85" s="157"/>
      <c r="C85" s="35"/>
      <c r="D85" s="231" t="s">
        <v>7</v>
      </c>
      <c r="E85" s="34"/>
      <c r="F85" s="33">
        <f t="shared" si="177"/>
        <v>10</v>
      </c>
      <c r="G85" s="33">
        <v>0</v>
      </c>
      <c r="H85" s="33">
        <f t="shared" si="180"/>
        <v>0</v>
      </c>
      <c r="I85" s="33">
        <v>0</v>
      </c>
      <c r="J85" s="33">
        <v>0</v>
      </c>
      <c r="K85" s="33">
        <v>10</v>
      </c>
      <c r="L85" s="33">
        <v>0</v>
      </c>
      <c r="M85" s="308" t="str">
        <f t="shared" ref="M85" si="223">IF(H85=0,"-",H85/N85*100)</f>
        <v>-</v>
      </c>
      <c r="N85" s="76">
        <v>124</v>
      </c>
    </row>
    <row r="86" spans="1:14" ht="12" customHeight="1" x14ac:dyDescent="0.2">
      <c r="A86" s="157"/>
      <c r="B86" s="157"/>
      <c r="C86" s="32"/>
      <c r="D86" s="232"/>
      <c r="E86" s="31"/>
      <c r="F86" s="36">
        <f t="shared" si="177"/>
        <v>1</v>
      </c>
      <c r="G86" s="29">
        <f t="shared" ref="G86" si="224">IF(G85=0,0,G85/$F85)</f>
        <v>0</v>
      </c>
      <c r="H86" s="29">
        <f t="shared" si="180"/>
        <v>0</v>
      </c>
      <c r="I86" s="29">
        <f t="shared" ref="I86" si="225">IF(I85=0,0,I85/$H85)</f>
        <v>0</v>
      </c>
      <c r="J86" s="29">
        <f t="shared" ref="J86" si="226">IF(J85=0,0,J85/$H85)</f>
        <v>0</v>
      </c>
      <c r="K86" s="29">
        <f t="shared" ref="K86" si="227">IF(K85=0,0,K85/$F85)</f>
        <v>1</v>
      </c>
      <c r="L86" s="29">
        <f t="shared" ref="L86" si="228">IF(L85=0,0,L85/$F85)</f>
        <v>0</v>
      </c>
      <c r="M86" s="228"/>
    </row>
    <row r="87" spans="1:14" ht="13.5" customHeight="1" x14ac:dyDescent="0.2">
      <c r="A87" s="157"/>
      <c r="B87" s="157"/>
      <c r="C87" s="35"/>
      <c r="D87" s="248" t="s">
        <v>116</v>
      </c>
      <c r="E87" s="34"/>
      <c r="F87" s="33">
        <f t="shared" si="177"/>
        <v>12</v>
      </c>
      <c r="G87" s="33">
        <v>1</v>
      </c>
      <c r="H87" s="33">
        <f t="shared" si="180"/>
        <v>2</v>
      </c>
      <c r="I87" s="33">
        <v>0</v>
      </c>
      <c r="J87" s="33">
        <v>2</v>
      </c>
      <c r="K87" s="33">
        <v>11</v>
      </c>
      <c r="L87" s="33">
        <v>0</v>
      </c>
      <c r="M87" s="308">
        <f t="shared" ref="M87" si="229">IF(H87=0,"-",H87/N87*100)</f>
        <v>0.39525691699604742</v>
      </c>
      <c r="N87" s="76">
        <v>506</v>
      </c>
    </row>
    <row r="88" spans="1:14" ht="13.5" customHeight="1" x14ac:dyDescent="0.2">
      <c r="A88" s="157"/>
      <c r="B88" s="157"/>
      <c r="C88" s="32"/>
      <c r="D88" s="232"/>
      <c r="E88" s="31"/>
      <c r="F88" s="36">
        <f t="shared" si="177"/>
        <v>1</v>
      </c>
      <c r="G88" s="29">
        <f t="shared" ref="G88" si="230">IF(G87=0,0,G87/$F87)</f>
        <v>8.3333333333333329E-2</v>
      </c>
      <c r="H88" s="29">
        <f t="shared" si="180"/>
        <v>1</v>
      </c>
      <c r="I88" s="29">
        <f t="shared" ref="I88" si="231">IF(I87=0,0,I87/$H87)</f>
        <v>0</v>
      </c>
      <c r="J88" s="29">
        <f t="shared" ref="J88" si="232">IF(J87=0,0,J87/$H87)</f>
        <v>1</v>
      </c>
      <c r="K88" s="29">
        <f t="shared" ref="K88" si="233">IF(K87=0,0,K87/$F87)</f>
        <v>0.91666666666666663</v>
      </c>
      <c r="L88" s="29">
        <f t="shared" ref="L88" si="234">IF(L87=0,0,L87/$F87)</f>
        <v>0</v>
      </c>
      <c r="M88" s="228"/>
    </row>
    <row r="89" spans="1:14" ht="12" customHeight="1" x14ac:dyDescent="0.2">
      <c r="A89" s="157"/>
      <c r="B89" s="157"/>
      <c r="C89" s="35"/>
      <c r="D89" s="231" t="s">
        <v>5</v>
      </c>
      <c r="E89" s="34"/>
      <c r="F89" s="33">
        <f t="shared" si="177"/>
        <v>26</v>
      </c>
      <c r="G89" s="33">
        <v>2</v>
      </c>
      <c r="H89" s="33">
        <f t="shared" si="180"/>
        <v>2</v>
      </c>
      <c r="I89" s="33">
        <v>1</v>
      </c>
      <c r="J89" s="33">
        <v>1</v>
      </c>
      <c r="K89" s="33">
        <v>24</v>
      </c>
      <c r="L89" s="33">
        <v>0</v>
      </c>
      <c r="M89" s="308">
        <f t="shared" ref="M89" si="235">IF(H89=0,"-",H89/N89*100)</f>
        <v>0.19569471624266144</v>
      </c>
      <c r="N89" s="76">
        <v>1022</v>
      </c>
    </row>
    <row r="90" spans="1:14" ht="12" customHeight="1" x14ac:dyDescent="0.2">
      <c r="A90" s="157"/>
      <c r="B90" s="157"/>
      <c r="C90" s="32"/>
      <c r="D90" s="232"/>
      <c r="E90" s="31"/>
      <c r="F90" s="36">
        <f t="shared" si="177"/>
        <v>1</v>
      </c>
      <c r="G90" s="29">
        <f t="shared" ref="G90" si="236">IF(G89=0,0,G89/$F89)</f>
        <v>7.6923076923076927E-2</v>
      </c>
      <c r="H90" s="29">
        <f t="shared" si="180"/>
        <v>1</v>
      </c>
      <c r="I90" s="29">
        <f t="shared" ref="I90" si="237">IF(I89=0,0,I89/$H89)</f>
        <v>0.5</v>
      </c>
      <c r="J90" s="29">
        <f t="shared" ref="J90" si="238">IF(J89=0,0,J89/$H89)</f>
        <v>0.5</v>
      </c>
      <c r="K90" s="29">
        <f t="shared" ref="K90" si="239">IF(K89=0,0,K89/$F89)</f>
        <v>0.92307692307692313</v>
      </c>
      <c r="L90" s="29">
        <f t="shared" ref="L90" si="240">IF(L89=0,0,L89/$F89)</f>
        <v>0</v>
      </c>
      <c r="M90" s="228"/>
    </row>
    <row r="91" spans="1:14" ht="12" customHeight="1" x14ac:dyDescent="0.2">
      <c r="A91" s="157"/>
      <c r="B91" s="157"/>
      <c r="C91" s="35"/>
      <c r="D91" s="231" t="s">
        <v>4</v>
      </c>
      <c r="E91" s="34"/>
      <c r="F91" s="33">
        <f t="shared" si="177"/>
        <v>19</v>
      </c>
      <c r="G91" s="33">
        <v>0</v>
      </c>
      <c r="H91" s="33">
        <f t="shared" si="180"/>
        <v>0</v>
      </c>
      <c r="I91" s="33">
        <v>0</v>
      </c>
      <c r="J91" s="33">
        <v>0</v>
      </c>
      <c r="K91" s="33">
        <v>19</v>
      </c>
      <c r="L91" s="33">
        <v>0</v>
      </c>
      <c r="M91" s="308" t="str">
        <f t="shared" ref="M91" si="241">IF(H91=0,"-",H91/N91*100)</f>
        <v>-</v>
      </c>
      <c r="N91" s="76">
        <v>424</v>
      </c>
    </row>
    <row r="92" spans="1:14" ht="12" customHeight="1" x14ac:dyDescent="0.2">
      <c r="A92" s="157"/>
      <c r="B92" s="157"/>
      <c r="C92" s="32"/>
      <c r="D92" s="232"/>
      <c r="E92" s="31"/>
      <c r="F92" s="36">
        <f t="shared" si="177"/>
        <v>1</v>
      </c>
      <c r="G92" s="29">
        <f t="shared" ref="G92" si="242">IF(G91=0,0,G91/$F91)</f>
        <v>0</v>
      </c>
      <c r="H92" s="29">
        <f t="shared" si="180"/>
        <v>0</v>
      </c>
      <c r="I92" s="29">
        <f t="shared" ref="I92" si="243">IF(I91=0,0,I91/$H91)</f>
        <v>0</v>
      </c>
      <c r="J92" s="29">
        <f t="shared" ref="J92" si="244">IF(J91=0,0,J91/$H91)</f>
        <v>0</v>
      </c>
      <c r="K92" s="29">
        <f t="shared" ref="K92" si="245">IF(K91=0,0,K91/$F91)</f>
        <v>1</v>
      </c>
      <c r="L92" s="29">
        <f t="shared" ref="L92" si="246">IF(L91=0,0,L91/$F91)</f>
        <v>0</v>
      </c>
      <c r="M92" s="228"/>
    </row>
    <row r="93" spans="1:14" ht="12" customHeight="1" x14ac:dyDescent="0.2">
      <c r="A93" s="157"/>
      <c r="B93" s="157"/>
      <c r="C93" s="35"/>
      <c r="D93" s="231" t="s">
        <v>3</v>
      </c>
      <c r="E93" s="34"/>
      <c r="F93" s="33">
        <f t="shared" si="177"/>
        <v>23</v>
      </c>
      <c r="G93" s="33">
        <v>1</v>
      </c>
      <c r="H93" s="33">
        <f t="shared" si="180"/>
        <v>2</v>
      </c>
      <c r="I93" s="33">
        <v>0</v>
      </c>
      <c r="J93" s="33">
        <v>2</v>
      </c>
      <c r="K93" s="33">
        <v>22</v>
      </c>
      <c r="L93" s="33">
        <v>0</v>
      </c>
      <c r="M93" s="308">
        <f t="shared" ref="M93" si="247">IF(H93=0,"-",H93/N93*100)</f>
        <v>8.2747207281754234E-2</v>
      </c>
      <c r="N93" s="76">
        <v>2417</v>
      </c>
    </row>
    <row r="94" spans="1:14" ht="12" customHeight="1" x14ac:dyDescent="0.2">
      <c r="A94" s="157"/>
      <c r="B94" s="157"/>
      <c r="C94" s="32"/>
      <c r="D94" s="232"/>
      <c r="E94" s="31"/>
      <c r="F94" s="36">
        <f t="shared" si="177"/>
        <v>1</v>
      </c>
      <c r="G94" s="29">
        <f t="shared" ref="G94" si="248">IF(G93=0,0,G93/$F93)</f>
        <v>4.3478260869565216E-2</v>
      </c>
      <c r="H94" s="29">
        <f t="shared" si="180"/>
        <v>1</v>
      </c>
      <c r="I94" s="29">
        <f t="shared" ref="I94" si="249">IF(I93=0,0,I93/$H93)</f>
        <v>0</v>
      </c>
      <c r="J94" s="29">
        <f t="shared" ref="J94" si="250">IF(J93=0,0,J93/$H93)</f>
        <v>1</v>
      </c>
      <c r="K94" s="29">
        <f t="shared" ref="K94" si="251">IF(K93=0,0,K93/$F93)</f>
        <v>0.95652173913043481</v>
      </c>
      <c r="L94" s="29">
        <f t="shared" ref="L94" si="252">IF(L93=0,0,L93/$F93)</f>
        <v>0</v>
      </c>
      <c r="M94" s="228"/>
    </row>
    <row r="95" spans="1:14" ht="12" customHeight="1" x14ac:dyDescent="0.2">
      <c r="A95" s="157"/>
      <c r="B95" s="157"/>
      <c r="C95" s="35"/>
      <c r="D95" s="231" t="s">
        <v>2</v>
      </c>
      <c r="E95" s="34"/>
      <c r="F95" s="33">
        <f t="shared" si="177"/>
        <v>147</v>
      </c>
      <c r="G95" s="33">
        <v>21</v>
      </c>
      <c r="H95" s="33">
        <f t="shared" si="180"/>
        <v>29</v>
      </c>
      <c r="I95" s="33">
        <v>1</v>
      </c>
      <c r="J95" s="33">
        <v>28</v>
      </c>
      <c r="K95" s="33">
        <v>119</v>
      </c>
      <c r="L95" s="33">
        <v>7</v>
      </c>
      <c r="M95" s="308">
        <f t="shared" ref="M95" si="253">IF(H95=0,"-",H95/N95*100)</f>
        <v>0.18904823989569752</v>
      </c>
      <c r="N95" s="76">
        <v>15340</v>
      </c>
    </row>
    <row r="96" spans="1:14" ht="12" customHeight="1" x14ac:dyDescent="0.2">
      <c r="A96" s="157"/>
      <c r="B96" s="157"/>
      <c r="C96" s="32"/>
      <c r="D96" s="232"/>
      <c r="E96" s="31"/>
      <c r="F96" s="36">
        <f t="shared" si="177"/>
        <v>1</v>
      </c>
      <c r="G96" s="29">
        <f t="shared" ref="G96" si="254">IF(G95=0,0,G95/$F95)</f>
        <v>0.14285714285714285</v>
      </c>
      <c r="H96" s="29">
        <f t="shared" si="180"/>
        <v>1</v>
      </c>
      <c r="I96" s="29">
        <f t="shared" ref="I96" si="255">IF(I95=0,0,I95/$H95)</f>
        <v>3.4482758620689655E-2</v>
      </c>
      <c r="J96" s="29">
        <f t="shared" ref="J96" si="256">IF(J95=0,0,J95/$H95)</f>
        <v>0.96551724137931039</v>
      </c>
      <c r="K96" s="29">
        <f t="shared" ref="K96" si="257">IF(K95=0,0,K95/$F95)</f>
        <v>0.80952380952380953</v>
      </c>
      <c r="L96" s="29">
        <f t="shared" ref="L96" si="258">IF(L95=0,0,L95/$F95)</f>
        <v>4.7619047619047616E-2</v>
      </c>
      <c r="M96" s="228"/>
    </row>
    <row r="97" spans="1:14" ht="12" customHeight="1" x14ac:dyDescent="0.2">
      <c r="A97" s="157"/>
      <c r="B97" s="157"/>
      <c r="C97" s="35"/>
      <c r="D97" s="231" t="s">
        <v>1</v>
      </c>
      <c r="E97" s="34"/>
      <c r="F97" s="33">
        <f t="shared" si="177"/>
        <v>21</v>
      </c>
      <c r="G97" s="33">
        <v>0</v>
      </c>
      <c r="H97" s="33">
        <f t="shared" si="180"/>
        <v>0</v>
      </c>
      <c r="I97" s="33">
        <v>0</v>
      </c>
      <c r="J97" s="33">
        <v>0</v>
      </c>
      <c r="K97" s="33">
        <v>21</v>
      </c>
      <c r="L97" s="33">
        <v>0</v>
      </c>
      <c r="M97" s="308" t="str">
        <f t="shared" ref="M97" si="259">IF(H97=0,"-",H97/N97*100)</f>
        <v>-</v>
      </c>
      <c r="N97" s="76">
        <v>2012</v>
      </c>
    </row>
    <row r="98" spans="1:14" ht="12" customHeight="1" x14ac:dyDescent="0.2">
      <c r="A98" s="157"/>
      <c r="B98" s="157"/>
      <c r="C98" s="32"/>
      <c r="D98" s="232"/>
      <c r="E98" s="31"/>
      <c r="F98" s="36">
        <f t="shared" si="177"/>
        <v>1</v>
      </c>
      <c r="G98" s="29">
        <f t="shared" ref="G98" si="260">IF(G97=0,0,G97/$F97)</f>
        <v>0</v>
      </c>
      <c r="H98" s="29">
        <f t="shared" si="180"/>
        <v>0</v>
      </c>
      <c r="I98" s="29">
        <f t="shared" ref="I98" si="261">IF(I97=0,0,I97/$H97)</f>
        <v>0</v>
      </c>
      <c r="J98" s="29">
        <f t="shared" ref="J98" si="262">IF(J97=0,0,J97/$H97)</f>
        <v>0</v>
      </c>
      <c r="K98" s="29">
        <f t="shared" ref="K98" si="263">IF(K97=0,0,K97/$F97)</f>
        <v>1</v>
      </c>
      <c r="L98" s="29">
        <f t="shared" ref="L98" si="264">IF(L97=0,0,L97/$F97)</f>
        <v>0</v>
      </c>
      <c r="M98" s="228"/>
    </row>
    <row r="99" spans="1:14" ht="12.75" customHeight="1" x14ac:dyDescent="0.2">
      <c r="A99" s="157"/>
      <c r="B99" s="157"/>
      <c r="C99" s="35"/>
      <c r="D99" s="231" t="s">
        <v>0</v>
      </c>
      <c r="E99" s="34"/>
      <c r="F99" s="33">
        <f t="shared" si="177"/>
        <v>53</v>
      </c>
      <c r="G99" s="33">
        <v>2</v>
      </c>
      <c r="H99" s="33">
        <f t="shared" si="180"/>
        <v>2</v>
      </c>
      <c r="I99" s="33">
        <v>2</v>
      </c>
      <c r="J99" s="33">
        <v>0</v>
      </c>
      <c r="K99" s="33">
        <v>50</v>
      </c>
      <c r="L99" s="33">
        <v>1</v>
      </c>
      <c r="M99" s="308">
        <f t="shared" ref="M99" si="265">IF(H99=0,"-",H99/N99*100)</f>
        <v>3.5880875493362038E-2</v>
      </c>
      <c r="N99" s="76">
        <v>5574</v>
      </c>
    </row>
    <row r="100" spans="1:14" ht="12.75" customHeight="1" x14ac:dyDescent="0.2">
      <c r="A100" s="158"/>
      <c r="B100" s="158"/>
      <c r="C100" s="32"/>
      <c r="D100" s="232"/>
      <c r="E100" s="31"/>
      <c r="F100" s="30">
        <f t="shared" si="177"/>
        <v>1</v>
      </c>
      <c r="G100" s="29">
        <f t="shared" ref="G100" si="266">IF(G99=0,0,G99/$F99)</f>
        <v>3.7735849056603772E-2</v>
      </c>
      <c r="H100" s="29">
        <f t="shared" si="180"/>
        <v>1</v>
      </c>
      <c r="I100" s="29">
        <f t="shared" ref="I100:J100" si="267">IF(I99=0,0,I99/$H99)</f>
        <v>1</v>
      </c>
      <c r="J100" s="29">
        <f t="shared" si="267"/>
        <v>0</v>
      </c>
      <c r="K100" s="29">
        <f t="shared" ref="K100:L100" si="268">IF(K99=0,0,K99/$F99)</f>
        <v>0.94339622641509435</v>
      </c>
      <c r="L100" s="29">
        <f t="shared" si="268"/>
        <v>1.8867924528301886E-2</v>
      </c>
      <c r="M100" s="228"/>
    </row>
  </sheetData>
  <mergeCells count="107">
    <mergeCell ref="K3:K6"/>
    <mergeCell ref="L3:L6"/>
    <mergeCell ref="D79:D80"/>
    <mergeCell ref="D81:D82"/>
    <mergeCell ref="D83:D84"/>
    <mergeCell ref="M3:M6"/>
    <mergeCell ref="H4:H6"/>
    <mergeCell ref="I5:I6"/>
    <mergeCell ref="J5:J6"/>
    <mergeCell ref="A3:E6"/>
    <mergeCell ref="F3:F6"/>
    <mergeCell ref="G3:G6"/>
    <mergeCell ref="D51:D52"/>
    <mergeCell ref="D53:D54"/>
    <mergeCell ref="D67:D68"/>
    <mergeCell ref="D55:D56"/>
    <mergeCell ref="D57:D58"/>
    <mergeCell ref="D77:D78"/>
    <mergeCell ref="A7:E8"/>
    <mergeCell ref="A9:A18"/>
    <mergeCell ref="B9:E10"/>
    <mergeCell ref="B11:E12"/>
    <mergeCell ref="B13:E14"/>
    <mergeCell ref="B15:E16"/>
    <mergeCell ref="B17:E18"/>
    <mergeCell ref="D45:D46"/>
    <mergeCell ref="B69:B100"/>
    <mergeCell ref="D69:D70"/>
    <mergeCell ref="D95:D96"/>
    <mergeCell ref="D63:D64"/>
    <mergeCell ref="D65:D66"/>
    <mergeCell ref="D97:D98"/>
    <mergeCell ref="D99:D100"/>
    <mergeCell ref="D59:D60"/>
    <mergeCell ref="D61:D62"/>
    <mergeCell ref="D29:D30"/>
    <mergeCell ref="D35:D36"/>
    <mergeCell ref="D37:D38"/>
    <mergeCell ref="D39:D40"/>
    <mergeCell ref="D41:D42"/>
    <mergeCell ref="D43:D44"/>
    <mergeCell ref="D31:D32"/>
    <mergeCell ref="D33:D34"/>
    <mergeCell ref="D93:D94"/>
    <mergeCell ref="D47:D48"/>
    <mergeCell ref="D49:D50"/>
    <mergeCell ref="D75:D76"/>
    <mergeCell ref="D85:D86"/>
    <mergeCell ref="A19:A100"/>
    <mergeCell ref="B19:B68"/>
    <mergeCell ref="D19:D20"/>
    <mergeCell ref="D21:D22"/>
    <mergeCell ref="D23:D24"/>
    <mergeCell ref="D25:D26"/>
    <mergeCell ref="D27:D28"/>
    <mergeCell ref="M31:M32"/>
    <mergeCell ref="M33:M34"/>
    <mergeCell ref="M35:M36"/>
    <mergeCell ref="M37:M38"/>
    <mergeCell ref="M39:M40"/>
    <mergeCell ref="M41:M42"/>
    <mergeCell ref="M19:M20"/>
    <mergeCell ref="M21:M22"/>
    <mergeCell ref="M23:M24"/>
    <mergeCell ref="M25:M26"/>
    <mergeCell ref="M27:M28"/>
    <mergeCell ref="M29:M30"/>
    <mergeCell ref="D87:D88"/>
    <mergeCell ref="D89:D90"/>
    <mergeCell ref="D91:D92"/>
    <mergeCell ref="D71:D72"/>
    <mergeCell ref="D73:D74"/>
    <mergeCell ref="M7:M8"/>
    <mergeCell ref="M9:M10"/>
    <mergeCell ref="M11:M12"/>
    <mergeCell ref="M13:M14"/>
    <mergeCell ref="M15:M16"/>
    <mergeCell ref="M17:M18"/>
    <mergeCell ref="M55:M56"/>
    <mergeCell ref="M57:M58"/>
    <mergeCell ref="M59:M60"/>
    <mergeCell ref="M43:M44"/>
    <mergeCell ref="M45:M46"/>
    <mergeCell ref="M47:M48"/>
    <mergeCell ref="M49:M50"/>
    <mergeCell ref="M51:M52"/>
    <mergeCell ref="M53:M54"/>
    <mergeCell ref="M61:M62"/>
    <mergeCell ref="M63:M64"/>
    <mergeCell ref="M65:M66"/>
    <mergeCell ref="M89:M90"/>
    <mergeCell ref="M67:M68"/>
    <mergeCell ref="M69:M70"/>
    <mergeCell ref="M71:M72"/>
    <mergeCell ref="M73:M74"/>
    <mergeCell ref="M75:M76"/>
    <mergeCell ref="M77:M78"/>
    <mergeCell ref="M91:M92"/>
    <mergeCell ref="M93:M94"/>
    <mergeCell ref="M95:M96"/>
    <mergeCell ref="M97:M98"/>
    <mergeCell ref="M99:M100"/>
    <mergeCell ref="M79:M80"/>
    <mergeCell ref="M81:M82"/>
    <mergeCell ref="M83:M84"/>
    <mergeCell ref="M85:M86"/>
    <mergeCell ref="M87:M88"/>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8.109375" style="1" customWidth="1"/>
    <col min="7" max="18" width="7.6640625" style="1" customWidth="1"/>
    <col min="19" max="16384" width="9" style="1"/>
  </cols>
  <sheetData>
    <row r="1" spans="1:18" ht="14.4" x14ac:dyDescent="0.2">
      <c r="A1" s="16" t="s">
        <v>555</v>
      </c>
    </row>
    <row r="3" spans="1:18" ht="14.25" customHeight="1" x14ac:dyDescent="0.2">
      <c r="A3" s="170" t="s">
        <v>63</v>
      </c>
      <c r="B3" s="171"/>
      <c r="C3" s="171"/>
      <c r="D3" s="171"/>
      <c r="E3" s="172"/>
      <c r="F3" s="179" t="s">
        <v>126</v>
      </c>
      <c r="G3" s="194" t="s">
        <v>416</v>
      </c>
      <c r="H3" s="195"/>
      <c r="I3" s="194" t="s">
        <v>417</v>
      </c>
      <c r="J3" s="195"/>
      <c r="K3" s="194" t="s">
        <v>418</v>
      </c>
      <c r="L3" s="195"/>
      <c r="M3" s="194" t="s">
        <v>419</v>
      </c>
      <c r="N3" s="195"/>
      <c r="O3" s="194" t="s">
        <v>415</v>
      </c>
      <c r="P3" s="195"/>
      <c r="Q3" s="222" t="s">
        <v>127</v>
      </c>
      <c r="R3" s="222"/>
    </row>
    <row r="4" spans="1:18" ht="51.75" customHeight="1" x14ac:dyDescent="0.2">
      <c r="A4" s="173"/>
      <c r="B4" s="174"/>
      <c r="C4" s="174"/>
      <c r="D4" s="174"/>
      <c r="E4" s="175"/>
      <c r="F4" s="183"/>
      <c r="G4" s="196"/>
      <c r="H4" s="197"/>
      <c r="I4" s="196"/>
      <c r="J4" s="197"/>
      <c r="K4" s="196"/>
      <c r="L4" s="197"/>
      <c r="M4" s="196"/>
      <c r="N4" s="197"/>
      <c r="O4" s="196"/>
      <c r="P4" s="197"/>
      <c r="Q4" s="222"/>
      <c r="R4" s="222"/>
    </row>
    <row r="5" spans="1:18"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c r="Q5" s="181" t="s">
        <v>51</v>
      </c>
      <c r="R5" s="168" t="s">
        <v>50</v>
      </c>
    </row>
    <row r="6" spans="1:18" ht="15" customHeight="1" x14ac:dyDescent="0.2">
      <c r="A6" s="176"/>
      <c r="B6" s="177"/>
      <c r="C6" s="177"/>
      <c r="D6" s="177"/>
      <c r="E6" s="178"/>
      <c r="F6" s="180"/>
      <c r="G6" s="182"/>
      <c r="H6" s="169"/>
      <c r="I6" s="182"/>
      <c r="J6" s="169"/>
      <c r="K6" s="182"/>
      <c r="L6" s="169"/>
      <c r="M6" s="182"/>
      <c r="N6" s="169"/>
      <c r="O6" s="182"/>
      <c r="P6" s="169"/>
      <c r="Q6" s="182"/>
      <c r="R6" s="169"/>
    </row>
    <row r="7" spans="1:18" ht="23.1" customHeight="1" x14ac:dyDescent="0.2">
      <c r="A7" s="165" t="s">
        <v>49</v>
      </c>
      <c r="B7" s="166"/>
      <c r="C7" s="166"/>
      <c r="D7" s="166"/>
      <c r="E7" s="167"/>
      <c r="F7" s="8">
        <v>920</v>
      </c>
      <c r="G7" s="7">
        <f>SUM(G8:G12)</f>
        <v>650</v>
      </c>
      <c r="H7" s="6">
        <f t="shared" ref="H7:H38" si="0">IF(G7=0,0,G7/$F7*100)</f>
        <v>70.652173913043484</v>
      </c>
      <c r="I7" s="7">
        <f>SUM(I8:I12)</f>
        <v>330</v>
      </c>
      <c r="J7" s="6">
        <f t="shared" ref="J7:J38" si="1">IF(I7=0,0,I7/$F7*100)</f>
        <v>35.869565217391305</v>
      </c>
      <c r="K7" s="7">
        <f>SUM(K8:K12)</f>
        <v>111</v>
      </c>
      <c r="L7" s="6">
        <f t="shared" ref="L7:L38" si="2">IF(K7=0,0,K7/$F7*100)</f>
        <v>12.065217391304348</v>
      </c>
      <c r="M7" s="7">
        <f>SUM(M8:M12)</f>
        <v>341</v>
      </c>
      <c r="N7" s="6">
        <f t="shared" ref="N7:N38" si="3">IF(M7=0,0,M7/$F7*100)</f>
        <v>37.065217391304351</v>
      </c>
      <c r="O7" s="7">
        <f>SUM(O8:O12)</f>
        <v>37</v>
      </c>
      <c r="P7" s="6">
        <f t="shared" ref="P7:P38" si="4">IF(O7=0,0,O7/$F7*100)</f>
        <v>4.0217391304347823</v>
      </c>
      <c r="Q7" s="7">
        <f>SUM(Q8:Q12)</f>
        <v>32</v>
      </c>
      <c r="R7" s="6">
        <f t="shared" ref="R7:R38" si="5">IF(Q7=0,0,Q7/$F7*100)</f>
        <v>3.4782608695652173</v>
      </c>
    </row>
    <row r="8" spans="1:18" ht="23.1" customHeight="1" x14ac:dyDescent="0.2">
      <c r="A8" s="159" t="s">
        <v>48</v>
      </c>
      <c r="B8" s="162" t="s">
        <v>47</v>
      </c>
      <c r="C8" s="163"/>
      <c r="D8" s="163"/>
      <c r="E8" s="164"/>
      <c r="F8" s="8">
        <v>262</v>
      </c>
      <c r="G8" s="7">
        <v>176</v>
      </c>
      <c r="H8" s="6">
        <f t="shared" si="0"/>
        <v>67.175572519083971</v>
      </c>
      <c r="I8" s="7">
        <v>39</v>
      </c>
      <c r="J8" s="6">
        <f t="shared" si="1"/>
        <v>14.885496183206106</v>
      </c>
      <c r="K8" s="7">
        <v>30</v>
      </c>
      <c r="L8" s="6">
        <f t="shared" si="2"/>
        <v>11.450381679389313</v>
      </c>
      <c r="M8" s="7">
        <v>81</v>
      </c>
      <c r="N8" s="6">
        <f t="shared" si="3"/>
        <v>30.916030534351147</v>
      </c>
      <c r="O8" s="7">
        <v>15</v>
      </c>
      <c r="P8" s="6">
        <f t="shared" si="4"/>
        <v>5.7251908396946565</v>
      </c>
      <c r="Q8" s="7">
        <v>21</v>
      </c>
      <c r="R8" s="6">
        <f t="shared" si="5"/>
        <v>8.015267175572518</v>
      </c>
    </row>
    <row r="9" spans="1:18" ht="23.1" customHeight="1" x14ac:dyDescent="0.2">
      <c r="A9" s="160"/>
      <c r="B9" s="162" t="s">
        <v>46</v>
      </c>
      <c r="C9" s="163"/>
      <c r="D9" s="163"/>
      <c r="E9" s="164"/>
      <c r="F9" s="8">
        <v>136</v>
      </c>
      <c r="G9" s="7">
        <v>89</v>
      </c>
      <c r="H9" s="6">
        <f t="shared" ref="H9:H12" si="6">IF(G9=0,0,G9/$F9*100)</f>
        <v>65.441176470588232</v>
      </c>
      <c r="I9" s="7">
        <v>58</v>
      </c>
      <c r="J9" s="6">
        <f t="shared" ref="J9:J12" si="7">IF(I9=0,0,I9/$F9*100)</f>
        <v>42.647058823529413</v>
      </c>
      <c r="K9" s="7">
        <v>18</v>
      </c>
      <c r="L9" s="6">
        <f t="shared" ref="L9:L12" si="8">IF(K9=0,0,K9/$F9*100)</f>
        <v>13.23529411764706</v>
      </c>
      <c r="M9" s="7">
        <v>45</v>
      </c>
      <c r="N9" s="6">
        <f t="shared" ref="N9:N12" si="9">IF(M9=0,0,M9/$F9*100)</f>
        <v>33.088235294117645</v>
      </c>
      <c r="O9" s="7">
        <v>6</v>
      </c>
      <c r="P9" s="6">
        <f t="shared" ref="P9:P12" si="10">IF(O9=0,0,O9/$F9*100)</f>
        <v>4.4117647058823533</v>
      </c>
      <c r="Q9" s="7">
        <v>4</v>
      </c>
      <c r="R9" s="6">
        <f t="shared" ref="R9:R12" si="11">IF(Q9=0,0,Q9/$F9*100)</f>
        <v>2.9411764705882351</v>
      </c>
    </row>
    <row r="10" spans="1:18" ht="23.1" customHeight="1" x14ac:dyDescent="0.2">
      <c r="A10" s="160"/>
      <c r="B10" s="162" t="s">
        <v>45</v>
      </c>
      <c r="C10" s="163"/>
      <c r="D10" s="163"/>
      <c r="E10" s="164"/>
      <c r="F10" s="8">
        <v>249</v>
      </c>
      <c r="G10" s="7">
        <v>197</v>
      </c>
      <c r="H10" s="6">
        <f t="shared" si="6"/>
        <v>79.116465863453811</v>
      </c>
      <c r="I10" s="7">
        <v>104</v>
      </c>
      <c r="J10" s="6">
        <f t="shared" si="7"/>
        <v>41.76706827309237</v>
      </c>
      <c r="K10" s="7">
        <v>38</v>
      </c>
      <c r="L10" s="6">
        <f t="shared" si="8"/>
        <v>15.261044176706829</v>
      </c>
      <c r="M10" s="7">
        <v>97</v>
      </c>
      <c r="N10" s="6">
        <f t="shared" si="9"/>
        <v>38.955823293172692</v>
      </c>
      <c r="O10" s="7">
        <v>5</v>
      </c>
      <c r="P10" s="6">
        <f t="shared" si="10"/>
        <v>2.0080321285140563</v>
      </c>
      <c r="Q10" s="7">
        <v>4</v>
      </c>
      <c r="R10" s="6">
        <f t="shared" si="11"/>
        <v>1.6064257028112447</v>
      </c>
    </row>
    <row r="11" spans="1:18" ht="23.1" customHeight="1" x14ac:dyDescent="0.2">
      <c r="A11" s="160"/>
      <c r="B11" s="162" t="s">
        <v>44</v>
      </c>
      <c r="C11" s="163"/>
      <c r="D11" s="163"/>
      <c r="E11" s="164"/>
      <c r="F11" s="8">
        <v>72</v>
      </c>
      <c r="G11" s="7">
        <v>55</v>
      </c>
      <c r="H11" s="6">
        <f t="shared" si="6"/>
        <v>76.388888888888886</v>
      </c>
      <c r="I11" s="7">
        <v>27</v>
      </c>
      <c r="J11" s="6">
        <f t="shared" si="7"/>
        <v>37.5</v>
      </c>
      <c r="K11" s="7">
        <v>2</v>
      </c>
      <c r="L11" s="6">
        <f t="shared" si="8"/>
        <v>2.7777777777777777</v>
      </c>
      <c r="M11" s="7">
        <v>24</v>
      </c>
      <c r="N11" s="6">
        <f t="shared" si="9"/>
        <v>33.333333333333329</v>
      </c>
      <c r="O11" s="7">
        <v>7</v>
      </c>
      <c r="P11" s="6">
        <f t="shared" si="10"/>
        <v>9.7222222222222232</v>
      </c>
      <c r="Q11" s="7">
        <v>0</v>
      </c>
      <c r="R11" s="6">
        <f t="shared" si="11"/>
        <v>0</v>
      </c>
    </row>
    <row r="12" spans="1:18" ht="23.1" customHeight="1" x14ac:dyDescent="0.2">
      <c r="A12" s="161"/>
      <c r="B12" s="162" t="s">
        <v>43</v>
      </c>
      <c r="C12" s="163"/>
      <c r="D12" s="163"/>
      <c r="E12" s="164"/>
      <c r="F12" s="8">
        <v>201</v>
      </c>
      <c r="G12" s="7">
        <v>133</v>
      </c>
      <c r="H12" s="6">
        <f t="shared" si="6"/>
        <v>66.169154228855717</v>
      </c>
      <c r="I12" s="7">
        <v>102</v>
      </c>
      <c r="J12" s="6">
        <f t="shared" si="7"/>
        <v>50.746268656716417</v>
      </c>
      <c r="K12" s="7">
        <v>23</v>
      </c>
      <c r="L12" s="6">
        <f t="shared" si="8"/>
        <v>11.442786069651742</v>
      </c>
      <c r="M12" s="7">
        <v>94</v>
      </c>
      <c r="N12" s="6">
        <f t="shared" si="9"/>
        <v>46.766169154228855</v>
      </c>
      <c r="O12" s="7">
        <v>4</v>
      </c>
      <c r="P12" s="6">
        <f t="shared" si="10"/>
        <v>1.9900497512437811</v>
      </c>
      <c r="Q12" s="7">
        <v>3</v>
      </c>
      <c r="R12" s="6">
        <f t="shared" si="11"/>
        <v>1.4925373134328357</v>
      </c>
    </row>
    <row r="13" spans="1:18" ht="23.1" customHeight="1" x14ac:dyDescent="0.2">
      <c r="A13" s="156" t="s">
        <v>42</v>
      </c>
      <c r="B13" s="156" t="s">
        <v>41</v>
      </c>
      <c r="C13" s="11"/>
      <c r="D13" s="12" t="s">
        <v>15</v>
      </c>
      <c r="E13" s="9"/>
      <c r="F13" s="8">
        <v>239</v>
      </c>
      <c r="G13" s="7">
        <f>SUM(G14:G37)</f>
        <v>199</v>
      </c>
      <c r="H13" s="6">
        <f t="shared" si="0"/>
        <v>83.26359832635984</v>
      </c>
      <c r="I13" s="7">
        <f>SUM(I14:I37)</f>
        <v>109</v>
      </c>
      <c r="J13" s="6">
        <f t="shared" si="1"/>
        <v>45.60669456066946</v>
      </c>
      <c r="K13" s="7">
        <f>SUM(K14:K37)</f>
        <v>27</v>
      </c>
      <c r="L13" s="6">
        <f t="shared" si="2"/>
        <v>11.297071129707113</v>
      </c>
      <c r="M13" s="7">
        <f>SUM(M14:M37)</f>
        <v>97</v>
      </c>
      <c r="N13" s="6">
        <f t="shared" si="3"/>
        <v>40.585774058577407</v>
      </c>
      <c r="O13" s="7">
        <f>SUM(O14:O37)</f>
        <v>4</v>
      </c>
      <c r="P13" s="6">
        <f t="shared" si="4"/>
        <v>1.6736401673640167</v>
      </c>
      <c r="Q13" s="7">
        <f>SUM(Q14:Q37)</f>
        <v>4</v>
      </c>
      <c r="R13" s="6">
        <f t="shared" si="5"/>
        <v>1.6736401673640167</v>
      </c>
    </row>
    <row r="14" spans="1:18" ht="23.1" customHeight="1" x14ac:dyDescent="0.2">
      <c r="A14" s="157"/>
      <c r="B14" s="157"/>
      <c r="C14" s="11"/>
      <c r="D14" s="12" t="s">
        <v>40</v>
      </c>
      <c r="E14" s="9"/>
      <c r="F14" s="8">
        <v>32</v>
      </c>
      <c r="G14" s="7">
        <v>22</v>
      </c>
      <c r="H14" s="6">
        <f t="shared" ref="H14:H37" si="12">IF(G14=0,0,G14/$F14*100)</f>
        <v>68.75</v>
      </c>
      <c r="I14" s="7">
        <v>15</v>
      </c>
      <c r="J14" s="6">
        <f t="shared" ref="J14:J37" si="13">IF(I14=0,0,I14/$F14*100)</f>
        <v>46.875</v>
      </c>
      <c r="K14" s="7">
        <v>3</v>
      </c>
      <c r="L14" s="6">
        <f t="shared" ref="L14:L37" si="14">IF(K14=0,0,K14/$F14*100)</f>
        <v>9.375</v>
      </c>
      <c r="M14" s="7">
        <v>20</v>
      </c>
      <c r="N14" s="6">
        <f t="shared" ref="N14:N37" si="15">IF(M14=0,0,M14/$F14*100)</f>
        <v>62.5</v>
      </c>
      <c r="O14" s="7">
        <v>1</v>
      </c>
      <c r="P14" s="6">
        <f t="shared" ref="P14:P37" si="16">IF(O14=0,0,O14/$F14*100)</f>
        <v>3.125</v>
      </c>
      <c r="Q14" s="7">
        <v>1</v>
      </c>
      <c r="R14" s="6">
        <f t="shared" ref="R14:R37" si="17">IF(Q14=0,0,Q14/$F14*100)</f>
        <v>3.125</v>
      </c>
    </row>
    <row r="15" spans="1:18" ht="23.1" customHeight="1" x14ac:dyDescent="0.2">
      <c r="A15" s="157"/>
      <c r="B15" s="157"/>
      <c r="C15" s="11"/>
      <c r="D15" s="12" t="s">
        <v>39</v>
      </c>
      <c r="E15" s="9"/>
      <c r="F15" s="8">
        <v>4</v>
      </c>
      <c r="G15" s="7">
        <v>4</v>
      </c>
      <c r="H15" s="6">
        <f t="shared" si="12"/>
        <v>100</v>
      </c>
      <c r="I15" s="7">
        <v>2</v>
      </c>
      <c r="J15" s="6">
        <f t="shared" si="13"/>
        <v>50</v>
      </c>
      <c r="K15" s="7">
        <v>2</v>
      </c>
      <c r="L15" s="6">
        <f t="shared" si="14"/>
        <v>50</v>
      </c>
      <c r="M15" s="7">
        <v>4</v>
      </c>
      <c r="N15" s="6">
        <f t="shared" si="15"/>
        <v>100</v>
      </c>
      <c r="O15" s="7">
        <v>0</v>
      </c>
      <c r="P15" s="6">
        <f t="shared" si="16"/>
        <v>0</v>
      </c>
      <c r="Q15" s="7">
        <v>0</v>
      </c>
      <c r="R15" s="6">
        <f t="shared" si="17"/>
        <v>0</v>
      </c>
    </row>
    <row r="16" spans="1:18" ht="23.1" customHeight="1" x14ac:dyDescent="0.2">
      <c r="A16" s="157"/>
      <c r="B16" s="157"/>
      <c r="C16" s="11"/>
      <c r="D16" s="12" t="s">
        <v>38</v>
      </c>
      <c r="E16" s="9"/>
      <c r="F16" s="8">
        <v>11</v>
      </c>
      <c r="G16" s="7">
        <v>10</v>
      </c>
      <c r="H16" s="6">
        <f t="shared" si="12"/>
        <v>90.909090909090907</v>
      </c>
      <c r="I16" s="7">
        <v>4</v>
      </c>
      <c r="J16" s="6">
        <f t="shared" si="13"/>
        <v>36.363636363636367</v>
      </c>
      <c r="K16" s="7">
        <v>3</v>
      </c>
      <c r="L16" s="6">
        <f t="shared" si="14"/>
        <v>27.27272727272727</v>
      </c>
      <c r="M16" s="7">
        <v>1</v>
      </c>
      <c r="N16" s="6">
        <f t="shared" si="15"/>
        <v>9.0909090909090917</v>
      </c>
      <c r="O16" s="7">
        <v>0</v>
      </c>
      <c r="P16" s="6">
        <f t="shared" si="16"/>
        <v>0</v>
      </c>
      <c r="Q16" s="7">
        <v>1</v>
      </c>
      <c r="R16" s="6">
        <f t="shared" si="17"/>
        <v>9.0909090909090917</v>
      </c>
    </row>
    <row r="17" spans="1:18" ht="23.1" customHeight="1" x14ac:dyDescent="0.2">
      <c r="A17" s="157"/>
      <c r="B17" s="157"/>
      <c r="C17" s="11"/>
      <c r="D17" s="12" t="s">
        <v>37</v>
      </c>
      <c r="E17" s="9"/>
      <c r="F17" s="8">
        <v>2</v>
      </c>
      <c r="G17" s="7">
        <v>2</v>
      </c>
      <c r="H17" s="6">
        <f t="shared" si="12"/>
        <v>100</v>
      </c>
      <c r="I17" s="7">
        <v>0</v>
      </c>
      <c r="J17" s="6">
        <f t="shared" si="13"/>
        <v>0</v>
      </c>
      <c r="K17" s="7">
        <v>0</v>
      </c>
      <c r="L17" s="6">
        <f t="shared" si="14"/>
        <v>0</v>
      </c>
      <c r="M17" s="7">
        <v>0</v>
      </c>
      <c r="N17" s="6">
        <f t="shared" si="15"/>
        <v>0</v>
      </c>
      <c r="O17" s="7">
        <v>0</v>
      </c>
      <c r="P17" s="6">
        <f t="shared" si="16"/>
        <v>0</v>
      </c>
      <c r="Q17" s="7">
        <v>0</v>
      </c>
      <c r="R17" s="6">
        <f t="shared" si="17"/>
        <v>0</v>
      </c>
    </row>
    <row r="18" spans="1:18" ht="23.1" customHeight="1" x14ac:dyDescent="0.2">
      <c r="A18" s="157"/>
      <c r="B18" s="157"/>
      <c r="C18" s="11"/>
      <c r="D18" s="12" t="s">
        <v>36</v>
      </c>
      <c r="E18" s="9"/>
      <c r="F18" s="8">
        <v>6</v>
      </c>
      <c r="G18" s="7">
        <v>4</v>
      </c>
      <c r="H18" s="6">
        <f t="shared" si="12"/>
        <v>66.666666666666657</v>
      </c>
      <c r="I18" s="7">
        <v>1</v>
      </c>
      <c r="J18" s="6">
        <f t="shared" si="13"/>
        <v>16.666666666666664</v>
      </c>
      <c r="K18" s="7">
        <v>1</v>
      </c>
      <c r="L18" s="6">
        <f t="shared" si="14"/>
        <v>16.666666666666664</v>
      </c>
      <c r="M18" s="7">
        <v>2</v>
      </c>
      <c r="N18" s="6">
        <f t="shared" si="15"/>
        <v>33.333333333333329</v>
      </c>
      <c r="O18" s="7">
        <v>0</v>
      </c>
      <c r="P18" s="6">
        <f t="shared" si="16"/>
        <v>0</v>
      </c>
      <c r="Q18" s="7">
        <v>0</v>
      </c>
      <c r="R18" s="6">
        <f t="shared" si="17"/>
        <v>0</v>
      </c>
    </row>
    <row r="19" spans="1:18" ht="23.1" customHeight="1" x14ac:dyDescent="0.2">
      <c r="A19" s="157"/>
      <c r="B19" s="157"/>
      <c r="C19" s="11"/>
      <c r="D19" s="12" t="s">
        <v>35</v>
      </c>
      <c r="E19" s="9"/>
      <c r="F19" s="8">
        <v>1</v>
      </c>
      <c r="G19" s="7">
        <v>1</v>
      </c>
      <c r="H19" s="6">
        <f t="shared" si="12"/>
        <v>100</v>
      </c>
      <c r="I19" s="7">
        <v>1</v>
      </c>
      <c r="J19" s="6">
        <f t="shared" si="13"/>
        <v>100</v>
      </c>
      <c r="K19" s="7">
        <v>0</v>
      </c>
      <c r="L19" s="6">
        <f t="shared" si="14"/>
        <v>0</v>
      </c>
      <c r="M19" s="7">
        <v>1</v>
      </c>
      <c r="N19" s="6">
        <f t="shared" si="15"/>
        <v>100</v>
      </c>
      <c r="O19" s="7">
        <v>0</v>
      </c>
      <c r="P19" s="6">
        <f t="shared" si="16"/>
        <v>0</v>
      </c>
      <c r="Q19" s="7">
        <v>0</v>
      </c>
      <c r="R19" s="6">
        <f t="shared" si="17"/>
        <v>0</v>
      </c>
    </row>
    <row r="20" spans="1:18" ht="23.1" customHeight="1" x14ac:dyDescent="0.2">
      <c r="A20" s="157"/>
      <c r="B20" s="157"/>
      <c r="C20" s="11"/>
      <c r="D20" s="12" t="s">
        <v>34</v>
      </c>
      <c r="E20" s="9"/>
      <c r="F20" s="8">
        <v>8</v>
      </c>
      <c r="G20" s="7">
        <v>8</v>
      </c>
      <c r="H20" s="6">
        <f t="shared" si="12"/>
        <v>100</v>
      </c>
      <c r="I20" s="7">
        <v>1</v>
      </c>
      <c r="J20" s="6">
        <f t="shared" si="13"/>
        <v>12.5</v>
      </c>
      <c r="K20" s="7">
        <v>1</v>
      </c>
      <c r="L20" s="6">
        <f t="shared" si="14"/>
        <v>12.5</v>
      </c>
      <c r="M20" s="7">
        <v>2</v>
      </c>
      <c r="N20" s="6">
        <f t="shared" si="15"/>
        <v>25</v>
      </c>
      <c r="O20" s="7">
        <v>0</v>
      </c>
      <c r="P20" s="6">
        <f t="shared" si="16"/>
        <v>0</v>
      </c>
      <c r="Q20" s="7">
        <v>0</v>
      </c>
      <c r="R20" s="6">
        <f t="shared" si="17"/>
        <v>0</v>
      </c>
    </row>
    <row r="21" spans="1:18" ht="23.1" customHeight="1" x14ac:dyDescent="0.2">
      <c r="A21" s="157"/>
      <c r="B21" s="157"/>
      <c r="C21" s="11"/>
      <c r="D21" s="12" t="s">
        <v>33</v>
      </c>
      <c r="E21" s="9"/>
      <c r="F21" s="8">
        <v>7</v>
      </c>
      <c r="G21" s="7">
        <v>7</v>
      </c>
      <c r="H21" s="6">
        <f t="shared" si="12"/>
        <v>100</v>
      </c>
      <c r="I21" s="7">
        <v>5</v>
      </c>
      <c r="J21" s="6">
        <f t="shared" si="13"/>
        <v>71.428571428571431</v>
      </c>
      <c r="K21" s="7">
        <v>2</v>
      </c>
      <c r="L21" s="6">
        <f t="shared" si="14"/>
        <v>28.571428571428569</v>
      </c>
      <c r="M21" s="7">
        <v>4</v>
      </c>
      <c r="N21" s="6">
        <f t="shared" si="15"/>
        <v>57.142857142857139</v>
      </c>
      <c r="O21" s="7">
        <v>0</v>
      </c>
      <c r="P21" s="6">
        <f t="shared" si="16"/>
        <v>0</v>
      </c>
      <c r="Q21" s="7">
        <v>0</v>
      </c>
      <c r="R21" s="6">
        <f t="shared" si="17"/>
        <v>0</v>
      </c>
    </row>
    <row r="22" spans="1:18" ht="23.1" customHeight="1" x14ac:dyDescent="0.2">
      <c r="A22" s="157"/>
      <c r="B22" s="157"/>
      <c r="C22" s="11"/>
      <c r="D22" s="12" t="s">
        <v>32</v>
      </c>
      <c r="E22" s="9"/>
      <c r="F22" s="8">
        <v>1</v>
      </c>
      <c r="G22" s="7">
        <v>1</v>
      </c>
      <c r="H22" s="6">
        <f t="shared" si="12"/>
        <v>100</v>
      </c>
      <c r="I22" s="7">
        <v>0</v>
      </c>
      <c r="J22" s="6">
        <f t="shared" si="13"/>
        <v>0</v>
      </c>
      <c r="K22" s="7">
        <v>0</v>
      </c>
      <c r="L22" s="6">
        <f t="shared" si="14"/>
        <v>0</v>
      </c>
      <c r="M22" s="7">
        <v>0</v>
      </c>
      <c r="N22" s="6">
        <f t="shared" si="15"/>
        <v>0</v>
      </c>
      <c r="O22" s="7">
        <v>0</v>
      </c>
      <c r="P22" s="6">
        <f t="shared" si="16"/>
        <v>0</v>
      </c>
      <c r="Q22" s="7">
        <v>0</v>
      </c>
      <c r="R22" s="6">
        <f t="shared" si="17"/>
        <v>0</v>
      </c>
    </row>
    <row r="23" spans="1:18" ht="23.1" customHeight="1" x14ac:dyDescent="0.2">
      <c r="A23" s="157"/>
      <c r="B23" s="157"/>
      <c r="C23" s="11"/>
      <c r="D23" s="12" t="s">
        <v>31</v>
      </c>
      <c r="E23" s="9"/>
      <c r="F23" s="8">
        <v>9</v>
      </c>
      <c r="G23" s="7">
        <v>8</v>
      </c>
      <c r="H23" s="6">
        <f t="shared" si="12"/>
        <v>88.888888888888886</v>
      </c>
      <c r="I23" s="7">
        <v>4</v>
      </c>
      <c r="J23" s="6">
        <f t="shared" si="13"/>
        <v>44.444444444444443</v>
      </c>
      <c r="K23" s="7">
        <v>0</v>
      </c>
      <c r="L23" s="6">
        <f t="shared" si="14"/>
        <v>0</v>
      </c>
      <c r="M23" s="7">
        <v>2</v>
      </c>
      <c r="N23" s="6">
        <f t="shared" si="15"/>
        <v>22.222222222222221</v>
      </c>
      <c r="O23" s="7">
        <v>0</v>
      </c>
      <c r="P23" s="6">
        <f t="shared" si="16"/>
        <v>0</v>
      </c>
      <c r="Q23" s="7">
        <v>0</v>
      </c>
      <c r="R23" s="6">
        <f t="shared" si="17"/>
        <v>0</v>
      </c>
    </row>
    <row r="24" spans="1:18" ht="23.1" customHeight="1" x14ac:dyDescent="0.2">
      <c r="A24" s="157"/>
      <c r="B24" s="157"/>
      <c r="C24" s="11"/>
      <c r="D24" s="12" t="s">
        <v>30</v>
      </c>
      <c r="E24" s="9"/>
      <c r="F24" s="8">
        <v>1</v>
      </c>
      <c r="G24" s="7">
        <v>1</v>
      </c>
      <c r="H24" s="6">
        <f t="shared" si="12"/>
        <v>100</v>
      </c>
      <c r="I24" s="7">
        <v>1</v>
      </c>
      <c r="J24" s="6">
        <f t="shared" si="13"/>
        <v>100</v>
      </c>
      <c r="K24" s="7">
        <v>0</v>
      </c>
      <c r="L24" s="6">
        <f t="shared" si="14"/>
        <v>0</v>
      </c>
      <c r="M24" s="7">
        <v>1</v>
      </c>
      <c r="N24" s="6">
        <f t="shared" si="15"/>
        <v>100</v>
      </c>
      <c r="O24" s="7">
        <v>0</v>
      </c>
      <c r="P24" s="6">
        <f t="shared" si="16"/>
        <v>0</v>
      </c>
      <c r="Q24" s="7">
        <v>0</v>
      </c>
      <c r="R24" s="6">
        <f t="shared" si="17"/>
        <v>0</v>
      </c>
    </row>
    <row r="25" spans="1:18" ht="23.1" customHeight="1" x14ac:dyDescent="0.2">
      <c r="A25" s="157"/>
      <c r="B25" s="157"/>
      <c r="C25" s="11"/>
      <c r="D25" s="10" t="s">
        <v>29</v>
      </c>
      <c r="E25" s="9"/>
      <c r="F25" s="8">
        <v>2</v>
      </c>
      <c r="G25" s="7">
        <v>2</v>
      </c>
      <c r="H25" s="6">
        <f t="shared" si="12"/>
        <v>100</v>
      </c>
      <c r="I25" s="7">
        <v>0</v>
      </c>
      <c r="J25" s="6">
        <f t="shared" si="13"/>
        <v>0</v>
      </c>
      <c r="K25" s="7">
        <v>0</v>
      </c>
      <c r="L25" s="6">
        <f t="shared" si="14"/>
        <v>0</v>
      </c>
      <c r="M25" s="7">
        <v>0</v>
      </c>
      <c r="N25" s="6">
        <f t="shared" si="15"/>
        <v>0</v>
      </c>
      <c r="O25" s="7">
        <v>0</v>
      </c>
      <c r="P25" s="6">
        <f t="shared" si="16"/>
        <v>0</v>
      </c>
      <c r="Q25" s="7">
        <v>0</v>
      </c>
      <c r="R25" s="6">
        <f t="shared" si="17"/>
        <v>0</v>
      </c>
    </row>
    <row r="26" spans="1:18" ht="23.1" customHeight="1" x14ac:dyDescent="0.2">
      <c r="A26" s="157"/>
      <c r="B26" s="157"/>
      <c r="C26" s="11"/>
      <c r="D26" s="12" t="s">
        <v>28</v>
      </c>
      <c r="E26" s="9"/>
      <c r="F26" s="8">
        <v>11</v>
      </c>
      <c r="G26" s="7">
        <v>9</v>
      </c>
      <c r="H26" s="6">
        <f t="shared" si="12"/>
        <v>81.818181818181827</v>
      </c>
      <c r="I26" s="7">
        <v>2</v>
      </c>
      <c r="J26" s="6">
        <f t="shared" si="13"/>
        <v>18.181818181818183</v>
      </c>
      <c r="K26" s="7">
        <v>0</v>
      </c>
      <c r="L26" s="6">
        <f t="shared" si="14"/>
        <v>0</v>
      </c>
      <c r="M26" s="7">
        <v>2</v>
      </c>
      <c r="N26" s="6">
        <f t="shared" si="15"/>
        <v>18.181818181818183</v>
      </c>
      <c r="O26" s="7">
        <v>1</v>
      </c>
      <c r="P26" s="6">
        <f t="shared" si="16"/>
        <v>9.0909090909090917</v>
      </c>
      <c r="Q26" s="7">
        <v>0</v>
      </c>
      <c r="R26" s="6">
        <f t="shared" si="17"/>
        <v>0</v>
      </c>
    </row>
    <row r="27" spans="1:18" ht="23.1" customHeight="1" x14ac:dyDescent="0.2">
      <c r="A27" s="157"/>
      <c r="B27" s="157"/>
      <c r="C27" s="11"/>
      <c r="D27" s="12" t="s">
        <v>27</v>
      </c>
      <c r="E27" s="9"/>
      <c r="F27" s="8">
        <v>4</v>
      </c>
      <c r="G27" s="7">
        <v>4</v>
      </c>
      <c r="H27" s="6">
        <f t="shared" si="12"/>
        <v>100</v>
      </c>
      <c r="I27" s="7">
        <v>2</v>
      </c>
      <c r="J27" s="6">
        <f t="shared" si="13"/>
        <v>50</v>
      </c>
      <c r="K27" s="7">
        <v>0</v>
      </c>
      <c r="L27" s="6">
        <f t="shared" si="14"/>
        <v>0</v>
      </c>
      <c r="M27" s="7">
        <v>0</v>
      </c>
      <c r="N27" s="6">
        <f t="shared" si="15"/>
        <v>0</v>
      </c>
      <c r="O27" s="7">
        <v>0</v>
      </c>
      <c r="P27" s="6">
        <f t="shared" si="16"/>
        <v>0</v>
      </c>
      <c r="Q27" s="7">
        <v>0</v>
      </c>
      <c r="R27" s="6">
        <f t="shared" si="17"/>
        <v>0</v>
      </c>
    </row>
    <row r="28" spans="1:18" ht="23.1" customHeight="1" x14ac:dyDescent="0.2">
      <c r="A28" s="157"/>
      <c r="B28" s="157"/>
      <c r="C28" s="11"/>
      <c r="D28" s="12" t="s">
        <v>26</v>
      </c>
      <c r="E28" s="9"/>
      <c r="F28" s="8">
        <v>5</v>
      </c>
      <c r="G28" s="7">
        <v>2</v>
      </c>
      <c r="H28" s="6">
        <f t="shared" si="12"/>
        <v>40</v>
      </c>
      <c r="I28" s="7">
        <v>3</v>
      </c>
      <c r="J28" s="6">
        <f t="shared" si="13"/>
        <v>60</v>
      </c>
      <c r="K28" s="7">
        <v>0</v>
      </c>
      <c r="L28" s="6">
        <f t="shared" si="14"/>
        <v>0</v>
      </c>
      <c r="M28" s="7">
        <v>3</v>
      </c>
      <c r="N28" s="6">
        <f t="shared" si="15"/>
        <v>60</v>
      </c>
      <c r="O28" s="7">
        <v>0</v>
      </c>
      <c r="P28" s="6">
        <f t="shared" si="16"/>
        <v>0</v>
      </c>
      <c r="Q28" s="7">
        <v>0</v>
      </c>
      <c r="R28" s="6">
        <f t="shared" si="17"/>
        <v>0</v>
      </c>
    </row>
    <row r="29" spans="1:18" ht="23.1" customHeight="1" x14ac:dyDescent="0.2">
      <c r="A29" s="157"/>
      <c r="B29" s="157"/>
      <c r="C29" s="11"/>
      <c r="D29" s="12" t="s">
        <v>25</v>
      </c>
      <c r="E29" s="9"/>
      <c r="F29" s="8">
        <v>13</v>
      </c>
      <c r="G29" s="7">
        <v>11</v>
      </c>
      <c r="H29" s="6">
        <f t="shared" si="12"/>
        <v>84.615384615384613</v>
      </c>
      <c r="I29" s="7">
        <v>8</v>
      </c>
      <c r="J29" s="6">
        <f t="shared" si="13"/>
        <v>61.53846153846154</v>
      </c>
      <c r="K29" s="7">
        <v>0</v>
      </c>
      <c r="L29" s="6">
        <f t="shared" si="14"/>
        <v>0</v>
      </c>
      <c r="M29" s="7">
        <v>3</v>
      </c>
      <c r="N29" s="6">
        <f t="shared" si="15"/>
        <v>23.076923076923077</v>
      </c>
      <c r="O29" s="7">
        <v>1</v>
      </c>
      <c r="P29" s="6">
        <f t="shared" si="16"/>
        <v>7.6923076923076925</v>
      </c>
      <c r="Q29" s="7">
        <v>0</v>
      </c>
      <c r="R29" s="6">
        <f t="shared" si="17"/>
        <v>0</v>
      </c>
    </row>
    <row r="30" spans="1:18" ht="23.1" customHeight="1" x14ac:dyDescent="0.2">
      <c r="A30" s="157"/>
      <c r="B30" s="157"/>
      <c r="C30" s="11"/>
      <c r="D30" s="12" t="s">
        <v>24</v>
      </c>
      <c r="E30" s="9"/>
      <c r="F30" s="8">
        <v>5</v>
      </c>
      <c r="G30" s="7">
        <v>5</v>
      </c>
      <c r="H30" s="6">
        <f t="shared" si="12"/>
        <v>100</v>
      </c>
      <c r="I30" s="7">
        <v>3</v>
      </c>
      <c r="J30" s="6">
        <f t="shared" si="13"/>
        <v>60</v>
      </c>
      <c r="K30" s="7">
        <v>1</v>
      </c>
      <c r="L30" s="6">
        <f t="shared" si="14"/>
        <v>20</v>
      </c>
      <c r="M30" s="7">
        <v>3</v>
      </c>
      <c r="N30" s="6">
        <f t="shared" si="15"/>
        <v>60</v>
      </c>
      <c r="O30" s="7">
        <v>0</v>
      </c>
      <c r="P30" s="6">
        <f t="shared" si="16"/>
        <v>0</v>
      </c>
      <c r="Q30" s="7">
        <v>0</v>
      </c>
      <c r="R30" s="6">
        <f t="shared" si="17"/>
        <v>0</v>
      </c>
    </row>
    <row r="31" spans="1:18" ht="23.1" customHeight="1" x14ac:dyDescent="0.2">
      <c r="A31" s="157"/>
      <c r="B31" s="157"/>
      <c r="C31" s="11"/>
      <c r="D31" s="12" t="s">
        <v>23</v>
      </c>
      <c r="E31" s="9"/>
      <c r="F31" s="8">
        <v>33</v>
      </c>
      <c r="G31" s="7">
        <v>28</v>
      </c>
      <c r="H31" s="6">
        <f t="shared" si="12"/>
        <v>84.848484848484844</v>
      </c>
      <c r="I31" s="7">
        <v>12</v>
      </c>
      <c r="J31" s="6">
        <f t="shared" si="13"/>
        <v>36.363636363636367</v>
      </c>
      <c r="K31" s="7">
        <v>5</v>
      </c>
      <c r="L31" s="6">
        <f t="shared" si="14"/>
        <v>15.151515151515152</v>
      </c>
      <c r="M31" s="7">
        <v>7</v>
      </c>
      <c r="N31" s="6">
        <f t="shared" si="15"/>
        <v>21.212121212121211</v>
      </c>
      <c r="O31" s="7">
        <v>0</v>
      </c>
      <c r="P31" s="6">
        <f t="shared" si="16"/>
        <v>0</v>
      </c>
      <c r="Q31" s="7">
        <v>1</v>
      </c>
      <c r="R31" s="6">
        <f t="shared" si="17"/>
        <v>3.0303030303030303</v>
      </c>
    </row>
    <row r="32" spans="1:18" ht="23.1" customHeight="1" x14ac:dyDescent="0.2">
      <c r="A32" s="157"/>
      <c r="B32" s="157"/>
      <c r="C32" s="11"/>
      <c r="D32" s="12" t="s">
        <v>22</v>
      </c>
      <c r="E32" s="9"/>
      <c r="F32" s="8">
        <v>5</v>
      </c>
      <c r="G32" s="7">
        <v>3</v>
      </c>
      <c r="H32" s="6">
        <f t="shared" si="12"/>
        <v>60</v>
      </c>
      <c r="I32" s="7">
        <v>2</v>
      </c>
      <c r="J32" s="6">
        <f t="shared" si="13"/>
        <v>40</v>
      </c>
      <c r="K32" s="7">
        <v>1</v>
      </c>
      <c r="L32" s="6">
        <f t="shared" si="14"/>
        <v>20</v>
      </c>
      <c r="M32" s="7">
        <v>3</v>
      </c>
      <c r="N32" s="6">
        <f t="shared" si="15"/>
        <v>60</v>
      </c>
      <c r="O32" s="7">
        <v>0</v>
      </c>
      <c r="P32" s="6">
        <f t="shared" si="16"/>
        <v>0</v>
      </c>
      <c r="Q32" s="7">
        <v>0</v>
      </c>
      <c r="R32" s="6">
        <f t="shared" si="17"/>
        <v>0</v>
      </c>
    </row>
    <row r="33" spans="1:18" ht="24" customHeight="1" x14ac:dyDescent="0.2">
      <c r="A33" s="157"/>
      <c r="B33" s="157"/>
      <c r="C33" s="11"/>
      <c r="D33" s="12" t="s">
        <v>21</v>
      </c>
      <c r="E33" s="9"/>
      <c r="F33" s="8">
        <v>32</v>
      </c>
      <c r="G33" s="7">
        <v>27</v>
      </c>
      <c r="H33" s="6">
        <f t="shared" si="12"/>
        <v>84.375</v>
      </c>
      <c r="I33" s="7">
        <v>18</v>
      </c>
      <c r="J33" s="6">
        <f t="shared" si="13"/>
        <v>56.25</v>
      </c>
      <c r="K33" s="7">
        <v>1</v>
      </c>
      <c r="L33" s="6">
        <f t="shared" si="14"/>
        <v>3.125</v>
      </c>
      <c r="M33" s="7">
        <v>12</v>
      </c>
      <c r="N33" s="6">
        <f t="shared" si="15"/>
        <v>37.5</v>
      </c>
      <c r="O33" s="7">
        <v>0</v>
      </c>
      <c r="P33" s="6">
        <f t="shared" si="16"/>
        <v>0</v>
      </c>
      <c r="Q33" s="7">
        <v>1</v>
      </c>
      <c r="R33" s="6">
        <f t="shared" si="17"/>
        <v>3.125</v>
      </c>
    </row>
    <row r="34" spans="1:18" ht="23.1" customHeight="1" x14ac:dyDescent="0.2">
      <c r="A34" s="157"/>
      <c r="B34" s="157"/>
      <c r="C34" s="11"/>
      <c r="D34" s="12" t="s">
        <v>20</v>
      </c>
      <c r="E34" s="9"/>
      <c r="F34" s="8">
        <v>17</v>
      </c>
      <c r="G34" s="7">
        <v>15</v>
      </c>
      <c r="H34" s="6">
        <f t="shared" si="12"/>
        <v>88.235294117647058</v>
      </c>
      <c r="I34" s="7">
        <v>9</v>
      </c>
      <c r="J34" s="6">
        <f t="shared" si="13"/>
        <v>52.941176470588239</v>
      </c>
      <c r="K34" s="7">
        <v>4</v>
      </c>
      <c r="L34" s="6">
        <f t="shared" si="14"/>
        <v>23.52941176470588</v>
      </c>
      <c r="M34" s="7">
        <v>11</v>
      </c>
      <c r="N34" s="6">
        <f t="shared" si="15"/>
        <v>64.705882352941174</v>
      </c>
      <c r="O34" s="7">
        <v>1</v>
      </c>
      <c r="P34" s="6">
        <f t="shared" si="16"/>
        <v>5.8823529411764701</v>
      </c>
      <c r="Q34" s="7">
        <v>0</v>
      </c>
      <c r="R34" s="6">
        <f t="shared" si="17"/>
        <v>0</v>
      </c>
    </row>
    <row r="35" spans="1:18" ht="23.1" customHeight="1" x14ac:dyDescent="0.2">
      <c r="A35" s="157"/>
      <c r="B35" s="157"/>
      <c r="C35" s="11"/>
      <c r="D35" s="12" t="s">
        <v>19</v>
      </c>
      <c r="E35" s="9"/>
      <c r="F35" s="8">
        <v>8</v>
      </c>
      <c r="G35" s="7">
        <v>7</v>
      </c>
      <c r="H35" s="6">
        <f t="shared" si="12"/>
        <v>87.5</v>
      </c>
      <c r="I35" s="7">
        <v>3</v>
      </c>
      <c r="J35" s="6">
        <f t="shared" si="13"/>
        <v>37.5</v>
      </c>
      <c r="K35" s="7">
        <v>0</v>
      </c>
      <c r="L35" s="6">
        <f t="shared" si="14"/>
        <v>0</v>
      </c>
      <c r="M35" s="7">
        <v>4</v>
      </c>
      <c r="N35" s="6">
        <f t="shared" si="15"/>
        <v>50</v>
      </c>
      <c r="O35" s="7">
        <v>0</v>
      </c>
      <c r="P35" s="6">
        <f t="shared" si="16"/>
        <v>0</v>
      </c>
      <c r="Q35" s="7">
        <v>0</v>
      </c>
      <c r="R35" s="6">
        <f t="shared" si="17"/>
        <v>0</v>
      </c>
    </row>
    <row r="36" spans="1:18" ht="23.1" customHeight="1" x14ac:dyDescent="0.2">
      <c r="A36" s="157"/>
      <c r="B36" s="157"/>
      <c r="C36" s="11"/>
      <c r="D36" s="12" t="s">
        <v>18</v>
      </c>
      <c r="E36" s="9"/>
      <c r="F36" s="8">
        <v>14</v>
      </c>
      <c r="G36" s="7">
        <v>11</v>
      </c>
      <c r="H36" s="6">
        <f t="shared" si="12"/>
        <v>78.571428571428569</v>
      </c>
      <c r="I36" s="7">
        <v>8</v>
      </c>
      <c r="J36" s="6">
        <f t="shared" si="13"/>
        <v>57.142857142857139</v>
      </c>
      <c r="K36" s="7">
        <v>2</v>
      </c>
      <c r="L36" s="6">
        <f t="shared" si="14"/>
        <v>14.285714285714285</v>
      </c>
      <c r="M36" s="7">
        <v>8</v>
      </c>
      <c r="N36" s="6">
        <f t="shared" si="15"/>
        <v>57.142857142857139</v>
      </c>
      <c r="O36" s="7">
        <v>0</v>
      </c>
      <c r="P36" s="6">
        <f t="shared" si="16"/>
        <v>0</v>
      </c>
      <c r="Q36" s="7">
        <v>0</v>
      </c>
      <c r="R36" s="6">
        <f t="shared" si="17"/>
        <v>0</v>
      </c>
    </row>
    <row r="37" spans="1:18" ht="23.1" customHeight="1" x14ac:dyDescent="0.2">
      <c r="A37" s="157"/>
      <c r="B37" s="158"/>
      <c r="C37" s="11"/>
      <c r="D37" s="12" t="s">
        <v>17</v>
      </c>
      <c r="E37" s="9"/>
      <c r="F37" s="8">
        <v>8</v>
      </c>
      <c r="G37" s="7">
        <v>7</v>
      </c>
      <c r="H37" s="6">
        <f t="shared" si="12"/>
        <v>87.5</v>
      </c>
      <c r="I37" s="7">
        <v>5</v>
      </c>
      <c r="J37" s="6">
        <f t="shared" si="13"/>
        <v>62.5</v>
      </c>
      <c r="K37" s="7">
        <v>1</v>
      </c>
      <c r="L37" s="6">
        <f t="shared" si="14"/>
        <v>12.5</v>
      </c>
      <c r="M37" s="7">
        <v>4</v>
      </c>
      <c r="N37" s="6">
        <f t="shared" si="15"/>
        <v>50</v>
      </c>
      <c r="O37" s="7">
        <v>0</v>
      </c>
      <c r="P37" s="6">
        <f t="shared" si="16"/>
        <v>0</v>
      </c>
      <c r="Q37" s="7">
        <v>0</v>
      </c>
      <c r="R37" s="6">
        <f t="shared" si="17"/>
        <v>0</v>
      </c>
    </row>
    <row r="38" spans="1:18" ht="23.1" customHeight="1" x14ac:dyDescent="0.2">
      <c r="A38" s="157"/>
      <c r="B38" s="156" t="s">
        <v>16</v>
      </c>
      <c r="C38" s="11"/>
      <c r="D38" s="12" t="s">
        <v>15</v>
      </c>
      <c r="E38" s="9"/>
      <c r="F38" s="8">
        <v>681</v>
      </c>
      <c r="G38" s="7">
        <f>SUM(G39:G53)</f>
        <v>451</v>
      </c>
      <c r="H38" s="6">
        <f t="shared" si="0"/>
        <v>66.226138032305442</v>
      </c>
      <c r="I38" s="7">
        <f>SUM(I39:I53)</f>
        <v>221</v>
      </c>
      <c r="J38" s="6">
        <f t="shared" si="1"/>
        <v>32.452276064610871</v>
      </c>
      <c r="K38" s="7">
        <f>SUM(K39:K53)</f>
        <v>84</v>
      </c>
      <c r="L38" s="6">
        <f t="shared" si="2"/>
        <v>12.334801762114537</v>
      </c>
      <c r="M38" s="7">
        <f>SUM(M39:M53)</f>
        <v>244</v>
      </c>
      <c r="N38" s="6">
        <f t="shared" si="3"/>
        <v>35.829662261380321</v>
      </c>
      <c r="O38" s="7">
        <f>SUM(O39:O53)</f>
        <v>33</v>
      </c>
      <c r="P38" s="6">
        <f t="shared" si="4"/>
        <v>4.8458149779735686</v>
      </c>
      <c r="Q38" s="7">
        <f>SUM(Q39:Q53)</f>
        <v>28</v>
      </c>
      <c r="R38" s="6">
        <f t="shared" si="5"/>
        <v>4.1116005873715125</v>
      </c>
    </row>
    <row r="39" spans="1:18" ht="23.1" customHeight="1" x14ac:dyDescent="0.2">
      <c r="A39" s="157"/>
      <c r="B39" s="157"/>
      <c r="C39" s="11"/>
      <c r="D39" s="12" t="s">
        <v>14</v>
      </c>
      <c r="E39" s="9"/>
      <c r="F39" s="8">
        <v>6</v>
      </c>
      <c r="G39" s="7">
        <v>5</v>
      </c>
      <c r="H39" s="6">
        <f t="shared" ref="H39:H53" si="18">IF(G39=0,0,G39/$F39*100)</f>
        <v>83.333333333333343</v>
      </c>
      <c r="I39" s="7">
        <v>1</v>
      </c>
      <c r="J39" s="6">
        <f t="shared" ref="J39:J53" si="19">IF(I39=0,0,I39/$F39*100)</f>
        <v>16.666666666666664</v>
      </c>
      <c r="K39" s="7">
        <v>0</v>
      </c>
      <c r="L39" s="6">
        <f t="shared" ref="L39:L53" si="20">IF(K39=0,0,K39/$F39*100)</f>
        <v>0</v>
      </c>
      <c r="M39" s="7">
        <v>1</v>
      </c>
      <c r="N39" s="6">
        <f t="shared" ref="N39:N53" si="21">IF(M39=0,0,M39/$F39*100)</f>
        <v>16.666666666666664</v>
      </c>
      <c r="O39" s="7">
        <v>0</v>
      </c>
      <c r="P39" s="6">
        <f t="shared" ref="P39:P53" si="22">IF(O39=0,0,O39/$F39*100)</f>
        <v>0</v>
      </c>
      <c r="Q39" s="7">
        <v>0</v>
      </c>
      <c r="R39" s="6">
        <f t="shared" ref="R39:R53" si="23">IF(Q39=0,0,Q39/$F39*100)</f>
        <v>0</v>
      </c>
    </row>
    <row r="40" spans="1:18" ht="23.1" customHeight="1" x14ac:dyDescent="0.2">
      <c r="A40" s="157"/>
      <c r="B40" s="157"/>
      <c r="C40" s="11"/>
      <c r="D40" s="12" t="s">
        <v>13</v>
      </c>
      <c r="E40" s="9"/>
      <c r="F40" s="8">
        <v>77</v>
      </c>
      <c r="G40" s="7">
        <v>58</v>
      </c>
      <c r="H40" s="6">
        <f t="shared" si="18"/>
        <v>75.324675324675326</v>
      </c>
      <c r="I40" s="7">
        <v>11</v>
      </c>
      <c r="J40" s="6">
        <f t="shared" si="19"/>
        <v>14.285714285714285</v>
      </c>
      <c r="K40" s="7">
        <v>5</v>
      </c>
      <c r="L40" s="6">
        <f t="shared" si="20"/>
        <v>6.4935064935064926</v>
      </c>
      <c r="M40" s="7">
        <v>21</v>
      </c>
      <c r="N40" s="6">
        <f t="shared" si="21"/>
        <v>27.27272727272727</v>
      </c>
      <c r="O40" s="7">
        <v>4</v>
      </c>
      <c r="P40" s="6">
        <f t="shared" si="22"/>
        <v>5.1948051948051948</v>
      </c>
      <c r="Q40" s="7">
        <v>3</v>
      </c>
      <c r="R40" s="6">
        <f t="shared" si="23"/>
        <v>3.8961038961038961</v>
      </c>
    </row>
    <row r="41" spans="1:18" ht="23.1" customHeight="1" x14ac:dyDescent="0.2">
      <c r="A41" s="157"/>
      <c r="B41" s="157"/>
      <c r="C41" s="11"/>
      <c r="D41" s="12" t="s">
        <v>12</v>
      </c>
      <c r="E41" s="9"/>
      <c r="F41" s="8">
        <v>13</v>
      </c>
      <c r="G41" s="7">
        <v>10</v>
      </c>
      <c r="H41" s="6">
        <f t="shared" si="18"/>
        <v>76.923076923076934</v>
      </c>
      <c r="I41" s="7">
        <v>3</v>
      </c>
      <c r="J41" s="6">
        <f t="shared" si="19"/>
        <v>23.076923076923077</v>
      </c>
      <c r="K41" s="7">
        <v>0</v>
      </c>
      <c r="L41" s="6">
        <f t="shared" si="20"/>
        <v>0</v>
      </c>
      <c r="M41" s="7">
        <v>1</v>
      </c>
      <c r="N41" s="6">
        <f t="shared" si="21"/>
        <v>7.6923076923076925</v>
      </c>
      <c r="O41" s="7">
        <v>1</v>
      </c>
      <c r="P41" s="6">
        <f t="shared" si="22"/>
        <v>7.6923076923076925</v>
      </c>
      <c r="Q41" s="7">
        <v>1</v>
      </c>
      <c r="R41" s="6">
        <f t="shared" si="23"/>
        <v>7.6923076923076925</v>
      </c>
    </row>
    <row r="42" spans="1:18" ht="23.1" customHeight="1" x14ac:dyDescent="0.2">
      <c r="A42" s="157"/>
      <c r="B42" s="157"/>
      <c r="C42" s="11"/>
      <c r="D42" s="12" t="s">
        <v>11</v>
      </c>
      <c r="E42" s="9"/>
      <c r="F42" s="8">
        <v>15</v>
      </c>
      <c r="G42" s="7">
        <v>12</v>
      </c>
      <c r="H42" s="6">
        <f t="shared" si="18"/>
        <v>80</v>
      </c>
      <c r="I42" s="7">
        <v>4</v>
      </c>
      <c r="J42" s="6">
        <f t="shared" si="19"/>
        <v>26.666666666666668</v>
      </c>
      <c r="K42" s="7">
        <v>1</v>
      </c>
      <c r="L42" s="6">
        <f t="shared" si="20"/>
        <v>6.666666666666667</v>
      </c>
      <c r="M42" s="7">
        <v>4</v>
      </c>
      <c r="N42" s="6">
        <f t="shared" si="21"/>
        <v>26.666666666666668</v>
      </c>
      <c r="O42" s="7">
        <v>2</v>
      </c>
      <c r="P42" s="6">
        <f t="shared" si="22"/>
        <v>13.333333333333334</v>
      </c>
      <c r="Q42" s="7">
        <v>1</v>
      </c>
      <c r="R42" s="6">
        <f t="shared" si="23"/>
        <v>6.666666666666667</v>
      </c>
    </row>
    <row r="43" spans="1:18" ht="23.1" customHeight="1" x14ac:dyDescent="0.2">
      <c r="A43" s="157"/>
      <c r="B43" s="157"/>
      <c r="C43" s="11"/>
      <c r="D43" s="12" t="s">
        <v>10</v>
      </c>
      <c r="E43" s="9"/>
      <c r="F43" s="8">
        <v>38</v>
      </c>
      <c r="G43" s="7">
        <v>28</v>
      </c>
      <c r="H43" s="6">
        <f t="shared" si="18"/>
        <v>73.68421052631578</v>
      </c>
      <c r="I43" s="7">
        <v>15</v>
      </c>
      <c r="J43" s="6">
        <f t="shared" si="19"/>
        <v>39.473684210526315</v>
      </c>
      <c r="K43" s="7">
        <v>3</v>
      </c>
      <c r="L43" s="6">
        <f t="shared" si="20"/>
        <v>7.8947368421052628</v>
      </c>
      <c r="M43" s="7">
        <v>8</v>
      </c>
      <c r="N43" s="6">
        <f t="shared" si="21"/>
        <v>21.052631578947366</v>
      </c>
      <c r="O43" s="7">
        <v>1</v>
      </c>
      <c r="P43" s="6">
        <f t="shared" si="22"/>
        <v>2.6315789473684208</v>
      </c>
      <c r="Q43" s="7">
        <v>3</v>
      </c>
      <c r="R43" s="6">
        <f t="shared" si="23"/>
        <v>7.8947368421052628</v>
      </c>
    </row>
    <row r="44" spans="1:18" ht="23.1" customHeight="1" x14ac:dyDescent="0.2">
      <c r="A44" s="157"/>
      <c r="B44" s="157"/>
      <c r="C44" s="11"/>
      <c r="D44" s="12" t="s">
        <v>9</v>
      </c>
      <c r="E44" s="9"/>
      <c r="F44" s="8">
        <v>154</v>
      </c>
      <c r="G44" s="7">
        <v>100</v>
      </c>
      <c r="H44" s="6">
        <f t="shared" si="18"/>
        <v>64.935064935064929</v>
      </c>
      <c r="I44" s="7">
        <v>55</v>
      </c>
      <c r="J44" s="6">
        <f t="shared" si="19"/>
        <v>35.714285714285715</v>
      </c>
      <c r="K44" s="7">
        <v>19</v>
      </c>
      <c r="L44" s="6">
        <f t="shared" si="20"/>
        <v>12.337662337662337</v>
      </c>
      <c r="M44" s="7">
        <v>51</v>
      </c>
      <c r="N44" s="6">
        <f t="shared" si="21"/>
        <v>33.116883116883116</v>
      </c>
      <c r="O44" s="7">
        <v>8</v>
      </c>
      <c r="P44" s="6">
        <f t="shared" si="22"/>
        <v>5.1948051948051948</v>
      </c>
      <c r="Q44" s="7">
        <v>11</v>
      </c>
      <c r="R44" s="6">
        <f t="shared" si="23"/>
        <v>7.1428571428571423</v>
      </c>
    </row>
    <row r="45" spans="1:18" ht="23.1" customHeight="1" x14ac:dyDescent="0.2">
      <c r="A45" s="157"/>
      <c r="B45" s="157"/>
      <c r="C45" s="11"/>
      <c r="D45" s="12" t="s">
        <v>8</v>
      </c>
      <c r="E45" s="9"/>
      <c r="F45" s="8">
        <v>22</v>
      </c>
      <c r="G45" s="7">
        <v>12</v>
      </c>
      <c r="H45" s="6">
        <f t="shared" si="18"/>
        <v>54.54545454545454</v>
      </c>
      <c r="I45" s="7">
        <v>11</v>
      </c>
      <c r="J45" s="6">
        <f t="shared" si="19"/>
        <v>50</v>
      </c>
      <c r="K45" s="7">
        <v>1</v>
      </c>
      <c r="L45" s="6">
        <f t="shared" si="20"/>
        <v>4.5454545454545459</v>
      </c>
      <c r="M45" s="7">
        <v>5</v>
      </c>
      <c r="N45" s="6">
        <f t="shared" si="21"/>
        <v>22.727272727272727</v>
      </c>
      <c r="O45" s="7">
        <v>0</v>
      </c>
      <c r="P45" s="6">
        <f t="shared" si="22"/>
        <v>0</v>
      </c>
      <c r="Q45" s="7">
        <v>0</v>
      </c>
      <c r="R45" s="6">
        <f t="shared" si="23"/>
        <v>0</v>
      </c>
    </row>
    <row r="46" spans="1:18" ht="23.1" customHeight="1" x14ac:dyDescent="0.2">
      <c r="A46" s="157"/>
      <c r="B46" s="157"/>
      <c r="C46" s="11"/>
      <c r="D46" s="12" t="s">
        <v>7</v>
      </c>
      <c r="E46" s="9"/>
      <c r="F46" s="8">
        <v>10</v>
      </c>
      <c r="G46" s="7">
        <v>5</v>
      </c>
      <c r="H46" s="6">
        <f t="shared" si="18"/>
        <v>50</v>
      </c>
      <c r="I46" s="7">
        <v>5</v>
      </c>
      <c r="J46" s="6">
        <f t="shared" si="19"/>
        <v>50</v>
      </c>
      <c r="K46" s="7">
        <v>2</v>
      </c>
      <c r="L46" s="6">
        <f t="shared" si="20"/>
        <v>20</v>
      </c>
      <c r="M46" s="7">
        <v>2</v>
      </c>
      <c r="N46" s="6">
        <f t="shared" si="21"/>
        <v>20</v>
      </c>
      <c r="O46" s="7">
        <v>1</v>
      </c>
      <c r="P46" s="6">
        <f t="shared" si="22"/>
        <v>10</v>
      </c>
      <c r="Q46" s="7">
        <v>0</v>
      </c>
      <c r="R46" s="6">
        <f t="shared" si="23"/>
        <v>0</v>
      </c>
    </row>
    <row r="47" spans="1:18" ht="24" customHeight="1" x14ac:dyDescent="0.2">
      <c r="A47" s="157"/>
      <c r="B47" s="157"/>
      <c r="C47" s="11"/>
      <c r="D47" s="10" t="s">
        <v>6</v>
      </c>
      <c r="E47" s="9"/>
      <c r="F47" s="8">
        <v>17</v>
      </c>
      <c r="G47" s="7">
        <v>15</v>
      </c>
      <c r="H47" s="6">
        <f t="shared" si="18"/>
        <v>88.235294117647058</v>
      </c>
      <c r="I47" s="7">
        <v>2</v>
      </c>
      <c r="J47" s="6">
        <f t="shared" si="19"/>
        <v>11.76470588235294</v>
      </c>
      <c r="K47" s="7">
        <v>4</v>
      </c>
      <c r="L47" s="6">
        <f t="shared" si="20"/>
        <v>23.52941176470588</v>
      </c>
      <c r="M47" s="7">
        <v>6</v>
      </c>
      <c r="N47" s="6">
        <f t="shared" si="21"/>
        <v>35.294117647058826</v>
      </c>
      <c r="O47" s="7">
        <v>1</v>
      </c>
      <c r="P47" s="6">
        <f t="shared" si="22"/>
        <v>5.8823529411764701</v>
      </c>
      <c r="Q47" s="7">
        <v>0</v>
      </c>
      <c r="R47" s="6">
        <f t="shared" si="23"/>
        <v>0</v>
      </c>
    </row>
    <row r="48" spans="1:18" ht="23.1" customHeight="1" x14ac:dyDescent="0.2">
      <c r="A48" s="157"/>
      <c r="B48" s="157"/>
      <c r="C48" s="11"/>
      <c r="D48" s="12" t="s">
        <v>5</v>
      </c>
      <c r="E48" s="9"/>
      <c r="F48" s="8">
        <v>41</v>
      </c>
      <c r="G48" s="7">
        <v>25</v>
      </c>
      <c r="H48" s="6">
        <f t="shared" si="18"/>
        <v>60.975609756097562</v>
      </c>
      <c r="I48" s="7">
        <v>19</v>
      </c>
      <c r="J48" s="6">
        <f t="shared" si="19"/>
        <v>46.341463414634148</v>
      </c>
      <c r="K48" s="7">
        <v>0</v>
      </c>
      <c r="L48" s="6">
        <f t="shared" si="20"/>
        <v>0</v>
      </c>
      <c r="M48" s="7">
        <v>20</v>
      </c>
      <c r="N48" s="6">
        <f t="shared" si="21"/>
        <v>48.780487804878049</v>
      </c>
      <c r="O48" s="7">
        <v>1</v>
      </c>
      <c r="P48" s="6">
        <f t="shared" si="22"/>
        <v>2.4390243902439024</v>
      </c>
      <c r="Q48" s="7">
        <v>2</v>
      </c>
      <c r="R48" s="6">
        <f t="shared" si="23"/>
        <v>4.8780487804878048</v>
      </c>
    </row>
    <row r="49" spans="1:18" ht="23.1" customHeight="1" x14ac:dyDescent="0.2">
      <c r="A49" s="157"/>
      <c r="B49" s="157"/>
      <c r="C49" s="11"/>
      <c r="D49" s="12" t="s">
        <v>4</v>
      </c>
      <c r="E49" s="9"/>
      <c r="F49" s="8">
        <v>23</v>
      </c>
      <c r="G49" s="7">
        <v>18</v>
      </c>
      <c r="H49" s="6">
        <f t="shared" si="18"/>
        <v>78.260869565217391</v>
      </c>
      <c r="I49" s="7">
        <v>8</v>
      </c>
      <c r="J49" s="6">
        <f t="shared" si="19"/>
        <v>34.782608695652172</v>
      </c>
      <c r="K49" s="7">
        <v>3</v>
      </c>
      <c r="L49" s="6">
        <f t="shared" si="20"/>
        <v>13.043478260869565</v>
      </c>
      <c r="M49" s="7">
        <v>7</v>
      </c>
      <c r="N49" s="6">
        <f t="shared" si="21"/>
        <v>30.434782608695656</v>
      </c>
      <c r="O49" s="7">
        <v>1</v>
      </c>
      <c r="P49" s="6">
        <f t="shared" si="22"/>
        <v>4.3478260869565215</v>
      </c>
      <c r="Q49" s="7">
        <v>0</v>
      </c>
      <c r="R49" s="6">
        <f t="shared" si="23"/>
        <v>0</v>
      </c>
    </row>
    <row r="50" spans="1:18" ht="23.1" customHeight="1" x14ac:dyDescent="0.2">
      <c r="A50" s="157"/>
      <c r="B50" s="157"/>
      <c r="C50" s="11"/>
      <c r="D50" s="12" t="s">
        <v>3</v>
      </c>
      <c r="E50" s="9"/>
      <c r="F50" s="8">
        <v>24</v>
      </c>
      <c r="G50" s="7">
        <v>10</v>
      </c>
      <c r="H50" s="6">
        <f t="shared" si="18"/>
        <v>41.666666666666671</v>
      </c>
      <c r="I50" s="7">
        <v>5</v>
      </c>
      <c r="J50" s="6">
        <f t="shared" si="19"/>
        <v>20.833333333333336</v>
      </c>
      <c r="K50" s="7">
        <v>1</v>
      </c>
      <c r="L50" s="6">
        <f t="shared" si="20"/>
        <v>4.1666666666666661</v>
      </c>
      <c r="M50" s="7">
        <v>18</v>
      </c>
      <c r="N50" s="6">
        <f t="shared" si="21"/>
        <v>75</v>
      </c>
      <c r="O50" s="7">
        <v>1</v>
      </c>
      <c r="P50" s="6">
        <f t="shared" si="22"/>
        <v>4.1666666666666661</v>
      </c>
      <c r="Q50" s="7">
        <v>0</v>
      </c>
      <c r="R50" s="6">
        <f t="shared" si="23"/>
        <v>0</v>
      </c>
    </row>
    <row r="51" spans="1:18" ht="23.1" customHeight="1" x14ac:dyDescent="0.2">
      <c r="A51" s="157"/>
      <c r="B51" s="157"/>
      <c r="C51" s="11"/>
      <c r="D51" s="12" t="s">
        <v>2</v>
      </c>
      <c r="E51" s="9"/>
      <c r="F51" s="8">
        <v>159</v>
      </c>
      <c r="G51" s="7">
        <v>102</v>
      </c>
      <c r="H51" s="6">
        <f t="shared" si="18"/>
        <v>64.15094339622641</v>
      </c>
      <c r="I51" s="7">
        <v>61</v>
      </c>
      <c r="J51" s="6">
        <f t="shared" si="19"/>
        <v>38.364779874213838</v>
      </c>
      <c r="K51" s="7">
        <v>35</v>
      </c>
      <c r="L51" s="6">
        <f t="shared" si="20"/>
        <v>22.012578616352201</v>
      </c>
      <c r="M51" s="7">
        <v>69</v>
      </c>
      <c r="N51" s="6">
        <f t="shared" si="21"/>
        <v>43.39622641509434</v>
      </c>
      <c r="O51" s="7">
        <v>4</v>
      </c>
      <c r="P51" s="6">
        <f t="shared" si="22"/>
        <v>2.5157232704402519</v>
      </c>
      <c r="Q51" s="7">
        <v>3</v>
      </c>
      <c r="R51" s="6">
        <f t="shared" si="23"/>
        <v>1.8867924528301887</v>
      </c>
    </row>
    <row r="52" spans="1:18" ht="23.1" customHeight="1" x14ac:dyDescent="0.2">
      <c r="A52" s="157"/>
      <c r="B52" s="157"/>
      <c r="C52" s="11"/>
      <c r="D52" s="12" t="s">
        <v>1</v>
      </c>
      <c r="E52" s="9"/>
      <c r="F52" s="8">
        <v>21</v>
      </c>
      <c r="G52" s="7">
        <v>15</v>
      </c>
      <c r="H52" s="6">
        <f t="shared" si="18"/>
        <v>71.428571428571431</v>
      </c>
      <c r="I52" s="7">
        <v>2</v>
      </c>
      <c r="J52" s="6">
        <f t="shared" si="19"/>
        <v>9.5238095238095237</v>
      </c>
      <c r="K52" s="7">
        <v>0</v>
      </c>
      <c r="L52" s="6">
        <f t="shared" si="20"/>
        <v>0</v>
      </c>
      <c r="M52" s="7">
        <v>7</v>
      </c>
      <c r="N52" s="6">
        <f t="shared" si="21"/>
        <v>33.333333333333329</v>
      </c>
      <c r="O52" s="7">
        <v>3</v>
      </c>
      <c r="P52" s="6">
        <f t="shared" si="22"/>
        <v>14.285714285714285</v>
      </c>
      <c r="Q52" s="7">
        <v>0</v>
      </c>
      <c r="R52" s="6">
        <f t="shared" si="23"/>
        <v>0</v>
      </c>
    </row>
    <row r="53" spans="1:18" ht="24" customHeight="1" x14ac:dyDescent="0.2">
      <c r="A53" s="158"/>
      <c r="B53" s="158"/>
      <c r="C53" s="11"/>
      <c r="D53" s="10" t="s">
        <v>0</v>
      </c>
      <c r="E53" s="9"/>
      <c r="F53" s="8">
        <v>61</v>
      </c>
      <c r="G53" s="7">
        <v>36</v>
      </c>
      <c r="H53" s="6">
        <f t="shared" si="18"/>
        <v>59.016393442622949</v>
      </c>
      <c r="I53" s="7">
        <v>19</v>
      </c>
      <c r="J53" s="6">
        <f t="shared" si="19"/>
        <v>31.147540983606557</v>
      </c>
      <c r="K53" s="7">
        <v>10</v>
      </c>
      <c r="L53" s="6">
        <f t="shared" si="20"/>
        <v>16.393442622950818</v>
      </c>
      <c r="M53" s="7">
        <v>24</v>
      </c>
      <c r="N53" s="6">
        <f t="shared" si="21"/>
        <v>39.344262295081968</v>
      </c>
      <c r="O53" s="7">
        <v>5</v>
      </c>
      <c r="P53" s="6">
        <f t="shared" si="22"/>
        <v>8.1967213114754092</v>
      </c>
      <c r="Q53" s="7">
        <v>4</v>
      </c>
      <c r="R53" s="6">
        <f t="shared" si="23"/>
        <v>6.557377049180328</v>
      </c>
    </row>
    <row r="55" spans="1:18" ht="12.75" customHeight="1" x14ac:dyDescent="0.2"/>
    <row r="56" spans="1:18" ht="12.75" customHeight="1" x14ac:dyDescent="0.2"/>
    <row r="57" spans="1:18" x14ac:dyDescent="0.2">
      <c r="D57" s="3"/>
    </row>
    <row r="63" spans="1:18"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30">
    <mergeCell ref="Q3:R4"/>
    <mergeCell ref="G5:G6"/>
    <mergeCell ref="H5:H6"/>
    <mergeCell ref="I5:I6"/>
    <mergeCell ref="J5:J6"/>
    <mergeCell ref="K5:K6"/>
    <mergeCell ref="L5:L6"/>
    <mergeCell ref="M5:M6"/>
    <mergeCell ref="N5:N6"/>
    <mergeCell ref="Q5:Q6"/>
    <mergeCell ref="G3:H4"/>
    <mergeCell ref="I3:J4"/>
    <mergeCell ref="K3:L4"/>
    <mergeCell ref="M3:N4"/>
    <mergeCell ref="R5:R6"/>
    <mergeCell ref="O3:P4"/>
    <mergeCell ref="O5:O6"/>
    <mergeCell ref="P5:P6"/>
    <mergeCell ref="A3:E6"/>
    <mergeCell ref="F3:F6"/>
    <mergeCell ref="A13:A53"/>
    <mergeCell ref="B13:B37"/>
    <mergeCell ref="B38:B53"/>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8.109375" style="1" customWidth="1"/>
    <col min="7" max="18" width="7.88671875" style="1" customWidth="1"/>
    <col min="19" max="16384" width="9" style="1"/>
  </cols>
  <sheetData>
    <row r="1" spans="1:18" ht="14.4" x14ac:dyDescent="0.2">
      <c r="A1" s="16" t="s">
        <v>556</v>
      </c>
    </row>
    <row r="3" spans="1:18" ht="14.25" customHeight="1" x14ac:dyDescent="0.2">
      <c r="A3" s="170" t="s">
        <v>63</v>
      </c>
      <c r="B3" s="171"/>
      <c r="C3" s="171"/>
      <c r="D3" s="171"/>
      <c r="E3" s="172"/>
      <c r="F3" s="179" t="s">
        <v>126</v>
      </c>
      <c r="G3" s="194" t="s">
        <v>416</v>
      </c>
      <c r="H3" s="195"/>
      <c r="I3" s="194" t="s">
        <v>417</v>
      </c>
      <c r="J3" s="195"/>
      <c r="K3" s="194" t="s">
        <v>418</v>
      </c>
      <c r="L3" s="195"/>
      <c r="M3" s="194" t="s">
        <v>419</v>
      </c>
      <c r="N3" s="195"/>
      <c r="O3" s="194" t="s">
        <v>415</v>
      </c>
      <c r="P3" s="195"/>
      <c r="Q3" s="194" t="s">
        <v>127</v>
      </c>
      <c r="R3" s="195"/>
    </row>
    <row r="4" spans="1:18" ht="51.75" customHeight="1" x14ac:dyDescent="0.2">
      <c r="A4" s="173"/>
      <c r="B4" s="174"/>
      <c r="C4" s="174"/>
      <c r="D4" s="174"/>
      <c r="E4" s="175"/>
      <c r="F4" s="183"/>
      <c r="G4" s="196"/>
      <c r="H4" s="197"/>
      <c r="I4" s="196"/>
      <c r="J4" s="197"/>
      <c r="K4" s="196"/>
      <c r="L4" s="197"/>
      <c r="M4" s="196"/>
      <c r="N4" s="197"/>
      <c r="O4" s="196"/>
      <c r="P4" s="197"/>
      <c r="Q4" s="196"/>
      <c r="R4" s="197"/>
    </row>
    <row r="5" spans="1:18" ht="15" customHeight="1" x14ac:dyDescent="0.2">
      <c r="A5" s="173"/>
      <c r="B5" s="174"/>
      <c r="C5" s="174"/>
      <c r="D5" s="174"/>
      <c r="E5" s="175"/>
      <c r="F5" s="180"/>
      <c r="G5" s="181" t="s">
        <v>51</v>
      </c>
      <c r="H5" s="168" t="s">
        <v>50</v>
      </c>
      <c r="I5" s="181" t="s">
        <v>51</v>
      </c>
      <c r="J5" s="168" t="s">
        <v>50</v>
      </c>
      <c r="K5" s="181" t="s">
        <v>51</v>
      </c>
      <c r="L5" s="168" t="s">
        <v>50</v>
      </c>
      <c r="M5" s="252" t="s">
        <v>51</v>
      </c>
      <c r="N5" s="168" t="s">
        <v>50</v>
      </c>
      <c r="O5" s="181" t="s">
        <v>51</v>
      </c>
      <c r="P5" s="168" t="s">
        <v>50</v>
      </c>
      <c r="Q5" s="252" t="s">
        <v>51</v>
      </c>
      <c r="R5" s="168" t="s">
        <v>50</v>
      </c>
    </row>
    <row r="6" spans="1:18" ht="15" customHeight="1" x14ac:dyDescent="0.2">
      <c r="A6" s="176"/>
      <c r="B6" s="177"/>
      <c r="C6" s="177"/>
      <c r="D6" s="177"/>
      <c r="E6" s="178"/>
      <c r="F6" s="180"/>
      <c r="G6" s="182"/>
      <c r="H6" s="169"/>
      <c r="I6" s="182"/>
      <c r="J6" s="169"/>
      <c r="K6" s="182"/>
      <c r="L6" s="169"/>
      <c r="M6" s="253"/>
      <c r="N6" s="169"/>
      <c r="O6" s="182"/>
      <c r="P6" s="169"/>
      <c r="Q6" s="253"/>
      <c r="R6" s="169"/>
    </row>
    <row r="7" spans="1:18" ht="23.1" customHeight="1" x14ac:dyDescent="0.2">
      <c r="A7" s="165" t="s">
        <v>49</v>
      </c>
      <c r="B7" s="166"/>
      <c r="C7" s="166"/>
      <c r="D7" s="166"/>
      <c r="E7" s="167"/>
      <c r="F7" s="8">
        <v>920</v>
      </c>
      <c r="G7" s="7">
        <f>SUM(G8:G12)</f>
        <v>675</v>
      </c>
      <c r="H7" s="6">
        <f t="shared" ref="H7:H53" si="0">IF(G7=0,0,G7/$F7*100)</f>
        <v>73.369565217391312</v>
      </c>
      <c r="I7" s="7">
        <f>SUM(I8:I12)</f>
        <v>292</v>
      </c>
      <c r="J7" s="6">
        <f t="shared" ref="J7:J53" si="1">IF(I7=0,0,I7/$F7*100)</f>
        <v>31.739130434782609</v>
      </c>
      <c r="K7" s="7">
        <f>SUM(K8:K12)</f>
        <v>83</v>
      </c>
      <c r="L7" s="6">
        <f t="shared" ref="L7:L53" si="2">IF(K7=0,0,K7/$F7*100)</f>
        <v>9.0217391304347831</v>
      </c>
      <c r="M7" s="7">
        <f>SUM(M8:M12)</f>
        <v>284</v>
      </c>
      <c r="N7" s="6">
        <f t="shared" ref="N7:N53" si="3">IF(M7=0,0,M7/$F7*100)</f>
        <v>30.869565217391305</v>
      </c>
      <c r="O7" s="7">
        <f>SUM(O8:O12)</f>
        <v>38</v>
      </c>
      <c r="P7" s="6">
        <f t="shared" ref="P7:P53" si="4">IF(O7=0,0,O7/$F7*100)</f>
        <v>4.1304347826086953</v>
      </c>
      <c r="Q7" s="7">
        <f>SUM(Q8:Q12)</f>
        <v>50</v>
      </c>
      <c r="R7" s="6">
        <f t="shared" ref="R7:R53" si="5">IF(Q7=0,0,Q7/$F7*100)</f>
        <v>5.4347826086956523</v>
      </c>
    </row>
    <row r="8" spans="1:18" ht="23.1" customHeight="1" x14ac:dyDescent="0.2">
      <c r="A8" s="159" t="s">
        <v>48</v>
      </c>
      <c r="B8" s="162" t="s">
        <v>47</v>
      </c>
      <c r="C8" s="163"/>
      <c r="D8" s="163"/>
      <c r="E8" s="164"/>
      <c r="F8" s="8">
        <v>262</v>
      </c>
      <c r="G8" s="7">
        <v>181</v>
      </c>
      <c r="H8" s="6">
        <f t="shared" si="0"/>
        <v>69.083969465648849</v>
      </c>
      <c r="I8" s="7">
        <v>37</v>
      </c>
      <c r="J8" s="6">
        <f t="shared" si="1"/>
        <v>14.122137404580155</v>
      </c>
      <c r="K8" s="7">
        <v>24</v>
      </c>
      <c r="L8" s="6">
        <f t="shared" si="2"/>
        <v>9.1603053435114496</v>
      </c>
      <c r="M8" s="7">
        <v>78</v>
      </c>
      <c r="N8" s="6">
        <f t="shared" si="3"/>
        <v>29.770992366412212</v>
      </c>
      <c r="O8" s="7">
        <v>15</v>
      </c>
      <c r="P8" s="6">
        <f t="shared" si="4"/>
        <v>5.7251908396946565</v>
      </c>
      <c r="Q8" s="7">
        <v>23</v>
      </c>
      <c r="R8" s="6">
        <f t="shared" si="5"/>
        <v>8.778625954198473</v>
      </c>
    </row>
    <row r="9" spans="1:18" ht="23.1" customHeight="1" x14ac:dyDescent="0.2">
      <c r="A9" s="160"/>
      <c r="B9" s="162" t="s">
        <v>46</v>
      </c>
      <c r="C9" s="163"/>
      <c r="D9" s="163"/>
      <c r="E9" s="164"/>
      <c r="F9" s="8">
        <v>136</v>
      </c>
      <c r="G9" s="7">
        <v>92</v>
      </c>
      <c r="H9" s="6">
        <f t="shared" si="0"/>
        <v>67.64705882352942</v>
      </c>
      <c r="I9" s="7">
        <v>54</v>
      </c>
      <c r="J9" s="6">
        <f t="shared" si="1"/>
        <v>39.705882352941174</v>
      </c>
      <c r="K9" s="7">
        <v>14</v>
      </c>
      <c r="L9" s="6">
        <f t="shared" si="2"/>
        <v>10.294117647058822</v>
      </c>
      <c r="M9" s="7">
        <v>40</v>
      </c>
      <c r="N9" s="6">
        <f t="shared" si="3"/>
        <v>29.411764705882355</v>
      </c>
      <c r="O9" s="7">
        <v>6</v>
      </c>
      <c r="P9" s="6">
        <f t="shared" si="4"/>
        <v>4.4117647058823533</v>
      </c>
      <c r="Q9" s="7">
        <v>6</v>
      </c>
      <c r="R9" s="6">
        <f t="shared" si="5"/>
        <v>4.4117647058823533</v>
      </c>
    </row>
    <row r="10" spans="1:18" ht="23.1" customHeight="1" x14ac:dyDescent="0.2">
      <c r="A10" s="160"/>
      <c r="B10" s="162" t="s">
        <v>45</v>
      </c>
      <c r="C10" s="163"/>
      <c r="D10" s="163"/>
      <c r="E10" s="164"/>
      <c r="F10" s="8">
        <v>249</v>
      </c>
      <c r="G10" s="7">
        <v>199</v>
      </c>
      <c r="H10" s="6">
        <f t="shared" si="0"/>
        <v>79.91967871485943</v>
      </c>
      <c r="I10" s="7">
        <v>94</v>
      </c>
      <c r="J10" s="6">
        <f t="shared" si="1"/>
        <v>37.751004016064257</v>
      </c>
      <c r="K10" s="7">
        <v>27</v>
      </c>
      <c r="L10" s="6">
        <f t="shared" si="2"/>
        <v>10.843373493975903</v>
      </c>
      <c r="M10" s="7">
        <v>74</v>
      </c>
      <c r="N10" s="6">
        <f t="shared" si="3"/>
        <v>29.718875502008029</v>
      </c>
      <c r="O10" s="7">
        <v>5</v>
      </c>
      <c r="P10" s="6">
        <f t="shared" si="4"/>
        <v>2.0080321285140563</v>
      </c>
      <c r="Q10" s="7">
        <v>12</v>
      </c>
      <c r="R10" s="6">
        <f t="shared" si="5"/>
        <v>4.8192771084337354</v>
      </c>
    </row>
    <row r="11" spans="1:18" ht="23.1" customHeight="1" x14ac:dyDescent="0.2">
      <c r="A11" s="160"/>
      <c r="B11" s="162" t="s">
        <v>44</v>
      </c>
      <c r="C11" s="163"/>
      <c r="D11" s="163"/>
      <c r="E11" s="164"/>
      <c r="F11" s="8">
        <v>72</v>
      </c>
      <c r="G11" s="7">
        <v>57</v>
      </c>
      <c r="H11" s="6">
        <f t="shared" si="0"/>
        <v>79.166666666666657</v>
      </c>
      <c r="I11" s="7">
        <v>24</v>
      </c>
      <c r="J11" s="6">
        <f t="shared" si="1"/>
        <v>33.333333333333329</v>
      </c>
      <c r="K11" s="7">
        <v>1</v>
      </c>
      <c r="L11" s="6">
        <f t="shared" si="2"/>
        <v>1.3888888888888888</v>
      </c>
      <c r="M11" s="7">
        <v>18</v>
      </c>
      <c r="N11" s="6">
        <f t="shared" si="3"/>
        <v>25</v>
      </c>
      <c r="O11" s="7">
        <v>7</v>
      </c>
      <c r="P11" s="6">
        <f t="shared" si="4"/>
        <v>9.7222222222222232</v>
      </c>
      <c r="Q11" s="7">
        <v>2</v>
      </c>
      <c r="R11" s="6">
        <f t="shared" si="5"/>
        <v>2.7777777777777777</v>
      </c>
    </row>
    <row r="12" spans="1:18" ht="23.1" customHeight="1" x14ac:dyDescent="0.2">
      <c r="A12" s="161"/>
      <c r="B12" s="162" t="s">
        <v>43</v>
      </c>
      <c r="C12" s="163"/>
      <c r="D12" s="163"/>
      <c r="E12" s="164"/>
      <c r="F12" s="8">
        <v>201</v>
      </c>
      <c r="G12" s="7">
        <v>146</v>
      </c>
      <c r="H12" s="6">
        <f t="shared" si="0"/>
        <v>72.636815920398007</v>
      </c>
      <c r="I12" s="7">
        <v>83</v>
      </c>
      <c r="J12" s="6">
        <f t="shared" si="1"/>
        <v>41.293532338308459</v>
      </c>
      <c r="K12" s="7">
        <v>17</v>
      </c>
      <c r="L12" s="6">
        <f t="shared" si="2"/>
        <v>8.4577114427860707</v>
      </c>
      <c r="M12" s="7">
        <v>74</v>
      </c>
      <c r="N12" s="6">
        <f t="shared" si="3"/>
        <v>36.815920398009951</v>
      </c>
      <c r="O12" s="7">
        <v>5</v>
      </c>
      <c r="P12" s="6">
        <f t="shared" si="4"/>
        <v>2.4875621890547266</v>
      </c>
      <c r="Q12" s="7">
        <v>7</v>
      </c>
      <c r="R12" s="6">
        <f t="shared" si="5"/>
        <v>3.4825870646766171</v>
      </c>
    </row>
    <row r="13" spans="1:18" ht="23.1" customHeight="1" x14ac:dyDescent="0.2">
      <c r="A13" s="156" t="s">
        <v>42</v>
      </c>
      <c r="B13" s="156" t="s">
        <v>41</v>
      </c>
      <c r="C13" s="11"/>
      <c r="D13" s="12" t="s">
        <v>15</v>
      </c>
      <c r="E13" s="9"/>
      <c r="F13" s="8">
        <v>239</v>
      </c>
      <c r="G13" s="7">
        <f>SUM(G14:G37)</f>
        <v>198</v>
      </c>
      <c r="H13" s="6">
        <f t="shared" si="0"/>
        <v>82.845188284518827</v>
      </c>
      <c r="I13" s="7">
        <f>SUM(I14:I37)</f>
        <v>96</v>
      </c>
      <c r="J13" s="6">
        <f t="shared" si="1"/>
        <v>40.1673640167364</v>
      </c>
      <c r="K13" s="7">
        <f>SUM(K14:K37)</f>
        <v>22</v>
      </c>
      <c r="L13" s="6">
        <f t="shared" si="2"/>
        <v>9.2050209205020916</v>
      </c>
      <c r="M13" s="7">
        <f>SUM(M14:M37)</f>
        <v>78</v>
      </c>
      <c r="N13" s="6">
        <f t="shared" si="3"/>
        <v>32.635983263598327</v>
      </c>
      <c r="O13" s="7">
        <f>SUM(O14:O37)</f>
        <v>4</v>
      </c>
      <c r="P13" s="6">
        <f t="shared" si="4"/>
        <v>1.6736401673640167</v>
      </c>
      <c r="Q13" s="7">
        <f>SUM(Q14:Q37)</f>
        <v>10</v>
      </c>
      <c r="R13" s="6">
        <f t="shared" si="5"/>
        <v>4.1841004184100417</v>
      </c>
    </row>
    <row r="14" spans="1:18" ht="23.1" customHeight="1" x14ac:dyDescent="0.2">
      <c r="A14" s="157"/>
      <c r="B14" s="157"/>
      <c r="C14" s="11"/>
      <c r="D14" s="12" t="s">
        <v>40</v>
      </c>
      <c r="E14" s="9"/>
      <c r="F14" s="8">
        <v>32</v>
      </c>
      <c r="G14" s="7">
        <v>19</v>
      </c>
      <c r="H14" s="6">
        <f t="shared" si="0"/>
        <v>59.375</v>
      </c>
      <c r="I14" s="7">
        <v>11</v>
      </c>
      <c r="J14" s="6">
        <f t="shared" si="1"/>
        <v>34.375</v>
      </c>
      <c r="K14" s="7">
        <v>4</v>
      </c>
      <c r="L14" s="6">
        <f t="shared" si="2"/>
        <v>12.5</v>
      </c>
      <c r="M14" s="7">
        <v>15</v>
      </c>
      <c r="N14" s="6">
        <f t="shared" si="3"/>
        <v>46.875</v>
      </c>
      <c r="O14" s="7">
        <v>1</v>
      </c>
      <c r="P14" s="6">
        <f t="shared" si="4"/>
        <v>3.125</v>
      </c>
      <c r="Q14" s="7">
        <v>4</v>
      </c>
      <c r="R14" s="6">
        <f t="shared" si="5"/>
        <v>12.5</v>
      </c>
    </row>
    <row r="15" spans="1:18" ht="23.1" customHeight="1" x14ac:dyDescent="0.2">
      <c r="A15" s="157"/>
      <c r="B15" s="157"/>
      <c r="C15" s="11"/>
      <c r="D15" s="12" t="s">
        <v>39</v>
      </c>
      <c r="E15" s="9"/>
      <c r="F15" s="8">
        <v>4</v>
      </c>
      <c r="G15" s="7">
        <v>4</v>
      </c>
      <c r="H15" s="6">
        <f t="shared" si="0"/>
        <v>100</v>
      </c>
      <c r="I15" s="7">
        <v>2</v>
      </c>
      <c r="J15" s="6">
        <f t="shared" si="1"/>
        <v>50</v>
      </c>
      <c r="K15" s="7">
        <v>2</v>
      </c>
      <c r="L15" s="6">
        <f t="shared" si="2"/>
        <v>50</v>
      </c>
      <c r="M15" s="7">
        <v>4</v>
      </c>
      <c r="N15" s="6">
        <f t="shared" si="3"/>
        <v>100</v>
      </c>
      <c r="O15" s="7">
        <v>0</v>
      </c>
      <c r="P15" s="6">
        <f t="shared" si="4"/>
        <v>0</v>
      </c>
      <c r="Q15" s="7">
        <v>0</v>
      </c>
      <c r="R15" s="6">
        <f t="shared" si="5"/>
        <v>0</v>
      </c>
    </row>
    <row r="16" spans="1:18" ht="23.1" customHeight="1" x14ac:dyDescent="0.2">
      <c r="A16" s="157"/>
      <c r="B16" s="157"/>
      <c r="C16" s="11"/>
      <c r="D16" s="12" t="s">
        <v>38</v>
      </c>
      <c r="E16" s="9"/>
      <c r="F16" s="8">
        <v>11</v>
      </c>
      <c r="G16" s="7">
        <v>11</v>
      </c>
      <c r="H16" s="6">
        <f t="shared" si="0"/>
        <v>100</v>
      </c>
      <c r="I16" s="7">
        <v>4</v>
      </c>
      <c r="J16" s="6">
        <f t="shared" si="1"/>
        <v>36.363636363636367</v>
      </c>
      <c r="K16" s="7">
        <v>2</v>
      </c>
      <c r="L16" s="6">
        <f t="shared" si="2"/>
        <v>18.181818181818183</v>
      </c>
      <c r="M16" s="7">
        <v>0</v>
      </c>
      <c r="N16" s="6">
        <f t="shared" si="3"/>
        <v>0</v>
      </c>
      <c r="O16" s="7">
        <v>0</v>
      </c>
      <c r="P16" s="6">
        <f t="shared" si="4"/>
        <v>0</v>
      </c>
      <c r="Q16" s="7">
        <v>0</v>
      </c>
      <c r="R16" s="6">
        <f t="shared" si="5"/>
        <v>0</v>
      </c>
    </row>
    <row r="17" spans="1:18" ht="23.1" customHeight="1" x14ac:dyDescent="0.2">
      <c r="A17" s="157"/>
      <c r="B17" s="157"/>
      <c r="C17" s="11"/>
      <c r="D17" s="12" t="s">
        <v>37</v>
      </c>
      <c r="E17" s="9"/>
      <c r="F17" s="8">
        <v>2</v>
      </c>
      <c r="G17" s="7">
        <v>2</v>
      </c>
      <c r="H17" s="6">
        <f t="shared" si="0"/>
        <v>100</v>
      </c>
      <c r="I17" s="7">
        <v>0</v>
      </c>
      <c r="J17" s="6">
        <f t="shared" si="1"/>
        <v>0</v>
      </c>
      <c r="K17" s="7">
        <v>0</v>
      </c>
      <c r="L17" s="6">
        <f t="shared" si="2"/>
        <v>0</v>
      </c>
      <c r="M17" s="7">
        <v>0</v>
      </c>
      <c r="N17" s="6">
        <f t="shared" si="3"/>
        <v>0</v>
      </c>
      <c r="O17" s="7">
        <v>0</v>
      </c>
      <c r="P17" s="6">
        <f t="shared" si="4"/>
        <v>0</v>
      </c>
      <c r="Q17" s="7">
        <v>0</v>
      </c>
      <c r="R17" s="6">
        <f t="shared" si="5"/>
        <v>0</v>
      </c>
    </row>
    <row r="18" spans="1:18" ht="23.1" customHeight="1" x14ac:dyDescent="0.2">
      <c r="A18" s="157"/>
      <c r="B18" s="157"/>
      <c r="C18" s="11"/>
      <c r="D18" s="12" t="s">
        <v>36</v>
      </c>
      <c r="E18" s="9"/>
      <c r="F18" s="8">
        <v>6</v>
      </c>
      <c r="G18" s="7">
        <v>4</v>
      </c>
      <c r="H18" s="6">
        <f t="shared" si="0"/>
        <v>66.666666666666657</v>
      </c>
      <c r="I18" s="7">
        <v>1</v>
      </c>
      <c r="J18" s="6">
        <f t="shared" si="1"/>
        <v>16.666666666666664</v>
      </c>
      <c r="K18" s="7">
        <v>1</v>
      </c>
      <c r="L18" s="6">
        <f t="shared" si="2"/>
        <v>16.666666666666664</v>
      </c>
      <c r="M18" s="7">
        <v>2</v>
      </c>
      <c r="N18" s="6">
        <f t="shared" si="3"/>
        <v>33.333333333333329</v>
      </c>
      <c r="O18" s="7">
        <v>0</v>
      </c>
      <c r="P18" s="6">
        <f t="shared" si="4"/>
        <v>0</v>
      </c>
      <c r="Q18" s="7">
        <v>0</v>
      </c>
      <c r="R18" s="6">
        <f t="shared" si="5"/>
        <v>0</v>
      </c>
    </row>
    <row r="19" spans="1:18" ht="23.1" customHeight="1" x14ac:dyDescent="0.2">
      <c r="A19" s="157"/>
      <c r="B19" s="157"/>
      <c r="C19" s="11"/>
      <c r="D19" s="12" t="s">
        <v>35</v>
      </c>
      <c r="E19" s="9"/>
      <c r="F19" s="8">
        <v>1</v>
      </c>
      <c r="G19" s="7">
        <v>1</v>
      </c>
      <c r="H19" s="6">
        <f t="shared" si="0"/>
        <v>100</v>
      </c>
      <c r="I19" s="7">
        <v>1</v>
      </c>
      <c r="J19" s="6">
        <f t="shared" si="1"/>
        <v>100</v>
      </c>
      <c r="K19" s="7">
        <v>0</v>
      </c>
      <c r="L19" s="6">
        <f t="shared" si="2"/>
        <v>0</v>
      </c>
      <c r="M19" s="7">
        <v>1</v>
      </c>
      <c r="N19" s="6">
        <f t="shared" si="3"/>
        <v>100</v>
      </c>
      <c r="O19" s="7">
        <v>0</v>
      </c>
      <c r="P19" s="6">
        <f t="shared" si="4"/>
        <v>0</v>
      </c>
      <c r="Q19" s="7">
        <v>0</v>
      </c>
      <c r="R19" s="6">
        <f t="shared" si="5"/>
        <v>0</v>
      </c>
    </row>
    <row r="20" spans="1:18" ht="23.1" customHeight="1" x14ac:dyDescent="0.2">
      <c r="A20" s="157"/>
      <c r="B20" s="157"/>
      <c r="C20" s="11"/>
      <c r="D20" s="12" t="s">
        <v>34</v>
      </c>
      <c r="E20" s="9"/>
      <c r="F20" s="8">
        <v>8</v>
      </c>
      <c r="G20" s="7">
        <v>8</v>
      </c>
      <c r="H20" s="6">
        <f t="shared" si="0"/>
        <v>100</v>
      </c>
      <c r="I20" s="7">
        <v>1</v>
      </c>
      <c r="J20" s="6">
        <f t="shared" si="1"/>
        <v>12.5</v>
      </c>
      <c r="K20" s="7">
        <v>1</v>
      </c>
      <c r="L20" s="6">
        <f t="shared" si="2"/>
        <v>12.5</v>
      </c>
      <c r="M20" s="7">
        <v>2</v>
      </c>
      <c r="N20" s="6">
        <f t="shared" si="3"/>
        <v>25</v>
      </c>
      <c r="O20" s="7">
        <v>0</v>
      </c>
      <c r="P20" s="6">
        <f t="shared" si="4"/>
        <v>0</v>
      </c>
      <c r="Q20" s="7">
        <v>0</v>
      </c>
      <c r="R20" s="6">
        <f t="shared" si="5"/>
        <v>0</v>
      </c>
    </row>
    <row r="21" spans="1:18" ht="23.1" customHeight="1" x14ac:dyDescent="0.2">
      <c r="A21" s="157"/>
      <c r="B21" s="157"/>
      <c r="C21" s="11"/>
      <c r="D21" s="12" t="s">
        <v>33</v>
      </c>
      <c r="E21" s="9"/>
      <c r="F21" s="8">
        <v>7</v>
      </c>
      <c r="G21" s="7">
        <v>7</v>
      </c>
      <c r="H21" s="6">
        <f t="shared" si="0"/>
        <v>100</v>
      </c>
      <c r="I21" s="7">
        <v>2</v>
      </c>
      <c r="J21" s="6">
        <f t="shared" si="1"/>
        <v>28.571428571428569</v>
      </c>
      <c r="K21" s="7">
        <v>0</v>
      </c>
      <c r="L21" s="6">
        <f t="shared" si="2"/>
        <v>0</v>
      </c>
      <c r="M21" s="7">
        <v>1</v>
      </c>
      <c r="N21" s="6">
        <f t="shared" si="3"/>
        <v>14.285714285714285</v>
      </c>
      <c r="O21" s="7">
        <v>0</v>
      </c>
      <c r="P21" s="6">
        <f t="shared" si="4"/>
        <v>0</v>
      </c>
      <c r="Q21" s="7">
        <v>0</v>
      </c>
      <c r="R21" s="6">
        <f t="shared" si="5"/>
        <v>0</v>
      </c>
    </row>
    <row r="22" spans="1:18" ht="23.1" customHeight="1" x14ac:dyDescent="0.2">
      <c r="A22" s="157"/>
      <c r="B22" s="157"/>
      <c r="C22" s="11"/>
      <c r="D22" s="12" t="s">
        <v>32</v>
      </c>
      <c r="E22" s="9"/>
      <c r="F22" s="8">
        <v>1</v>
      </c>
      <c r="G22" s="7">
        <v>1</v>
      </c>
      <c r="H22" s="6">
        <f t="shared" si="0"/>
        <v>100</v>
      </c>
      <c r="I22" s="7">
        <v>0</v>
      </c>
      <c r="J22" s="6">
        <f t="shared" si="1"/>
        <v>0</v>
      </c>
      <c r="K22" s="7">
        <v>0</v>
      </c>
      <c r="L22" s="6">
        <f t="shared" si="2"/>
        <v>0</v>
      </c>
      <c r="M22" s="7">
        <v>0</v>
      </c>
      <c r="N22" s="6">
        <f t="shared" si="3"/>
        <v>0</v>
      </c>
      <c r="O22" s="7">
        <v>0</v>
      </c>
      <c r="P22" s="6">
        <f t="shared" si="4"/>
        <v>0</v>
      </c>
      <c r="Q22" s="7">
        <v>0</v>
      </c>
      <c r="R22" s="6">
        <f t="shared" si="5"/>
        <v>0</v>
      </c>
    </row>
    <row r="23" spans="1:18" ht="23.1" customHeight="1" x14ac:dyDescent="0.2">
      <c r="A23" s="157"/>
      <c r="B23" s="157"/>
      <c r="C23" s="11"/>
      <c r="D23" s="12" t="s">
        <v>31</v>
      </c>
      <c r="E23" s="9"/>
      <c r="F23" s="8">
        <v>9</v>
      </c>
      <c r="G23" s="7">
        <v>7</v>
      </c>
      <c r="H23" s="6">
        <f t="shared" si="0"/>
        <v>77.777777777777786</v>
      </c>
      <c r="I23" s="7">
        <v>3</v>
      </c>
      <c r="J23" s="6">
        <f t="shared" si="1"/>
        <v>33.333333333333329</v>
      </c>
      <c r="K23" s="7">
        <v>0</v>
      </c>
      <c r="L23" s="6">
        <f t="shared" si="2"/>
        <v>0</v>
      </c>
      <c r="M23" s="7">
        <v>2</v>
      </c>
      <c r="N23" s="6">
        <f t="shared" si="3"/>
        <v>22.222222222222221</v>
      </c>
      <c r="O23" s="7">
        <v>0</v>
      </c>
      <c r="P23" s="6">
        <f t="shared" si="4"/>
        <v>0</v>
      </c>
      <c r="Q23" s="7">
        <v>1</v>
      </c>
      <c r="R23" s="6">
        <f t="shared" si="5"/>
        <v>11.111111111111111</v>
      </c>
    </row>
    <row r="24" spans="1:18" ht="23.1" customHeight="1" x14ac:dyDescent="0.2">
      <c r="A24" s="157"/>
      <c r="B24" s="157"/>
      <c r="C24" s="11"/>
      <c r="D24" s="12" t="s">
        <v>30</v>
      </c>
      <c r="E24" s="9"/>
      <c r="F24" s="8">
        <v>1</v>
      </c>
      <c r="G24" s="7">
        <v>1</v>
      </c>
      <c r="H24" s="6">
        <f t="shared" si="0"/>
        <v>100</v>
      </c>
      <c r="I24" s="7">
        <v>1</v>
      </c>
      <c r="J24" s="6">
        <f t="shared" si="1"/>
        <v>100</v>
      </c>
      <c r="K24" s="7">
        <v>0</v>
      </c>
      <c r="L24" s="6">
        <f t="shared" si="2"/>
        <v>0</v>
      </c>
      <c r="M24" s="7">
        <v>1</v>
      </c>
      <c r="N24" s="6">
        <f t="shared" si="3"/>
        <v>100</v>
      </c>
      <c r="O24" s="7">
        <v>0</v>
      </c>
      <c r="P24" s="6">
        <f t="shared" si="4"/>
        <v>0</v>
      </c>
      <c r="Q24" s="7">
        <v>0</v>
      </c>
      <c r="R24" s="6">
        <f t="shared" si="5"/>
        <v>0</v>
      </c>
    </row>
    <row r="25" spans="1:18" ht="23.1" customHeight="1" x14ac:dyDescent="0.2">
      <c r="A25" s="157"/>
      <c r="B25" s="157"/>
      <c r="C25" s="11"/>
      <c r="D25" s="10" t="s">
        <v>29</v>
      </c>
      <c r="E25" s="9"/>
      <c r="F25" s="8">
        <v>2</v>
      </c>
      <c r="G25" s="7">
        <v>2</v>
      </c>
      <c r="H25" s="6">
        <f t="shared" si="0"/>
        <v>100</v>
      </c>
      <c r="I25" s="7">
        <v>0</v>
      </c>
      <c r="J25" s="6">
        <f t="shared" si="1"/>
        <v>0</v>
      </c>
      <c r="K25" s="7">
        <v>0</v>
      </c>
      <c r="L25" s="6">
        <f t="shared" si="2"/>
        <v>0</v>
      </c>
      <c r="M25" s="7">
        <v>0</v>
      </c>
      <c r="N25" s="6">
        <f t="shared" si="3"/>
        <v>0</v>
      </c>
      <c r="O25" s="7">
        <v>0</v>
      </c>
      <c r="P25" s="6">
        <f t="shared" si="4"/>
        <v>0</v>
      </c>
      <c r="Q25" s="7">
        <v>0</v>
      </c>
      <c r="R25" s="6">
        <f t="shared" si="5"/>
        <v>0</v>
      </c>
    </row>
    <row r="26" spans="1:18" ht="23.1" customHeight="1" x14ac:dyDescent="0.2">
      <c r="A26" s="157"/>
      <c r="B26" s="157"/>
      <c r="C26" s="11"/>
      <c r="D26" s="12" t="s">
        <v>28</v>
      </c>
      <c r="E26" s="9"/>
      <c r="F26" s="8">
        <v>11</v>
      </c>
      <c r="G26" s="7">
        <v>9</v>
      </c>
      <c r="H26" s="6">
        <f t="shared" si="0"/>
        <v>81.818181818181827</v>
      </c>
      <c r="I26" s="7">
        <v>2</v>
      </c>
      <c r="J26" s="6">
        <f t="shared" si="1"/>
        <v>18.181818181818183</v>
      </c>
      <c r="K26" s="7">
        <v>0</v>
      </c>
      <c r="L26" s="6">
        <f t="shared" si="2"/>
        <v>0</v>
      </c>
      <c r="M26" s="7">
        <v>1</v>
      </c>
      <c r="N26" s="6">
        <f t="shared" si="3"/>
        <v>9.0909090909090917</v>
      </c>
      <c r="O26" s="7">
        <v>1</v>
      </c>
      <c r="P26" s="6">
        <f t="shared" si="4"/>
        <v>9.0909090909090917</v>
      </c>
      <c r="Q26" s="7">
        <v>0</v>
      </c>
      <c r="R26" s="6">
        <f t="shared" si="5"/>
        <v>0</v>
      </c>
    </row>
    <row r="27" spans="1:18" ht="23.1" customHeight="1" x14ac:dyDescent="0.2">
      <c r="A27" s="157"/>
      <c r="B27" s="157"/>
      <c r="C27" s="11"/>
      <c r="D27" s="12" t="s">
        <v>27</v>
      </c>
      <c r="E27" s="9"/>
      <c r="F27" s="8">
        <v>4</v>
      </c>
      <c r="G27" s="7">
        <v>4</v>
      </c>
      <c r="H27" s="6">
        <f t="shared" si="0"/>
        <v>100</v>
      </c>
      <c r="I27" s="7">
        <v>2</v>
      </c>
      <c r="J27" s="6">
        <f t="shared" si="1"/>
        <v>50</v>
      </c>
      <c r="K27" s="7">
        <v>0</v>
      </c>
      <c r="L27" s="6">
        <f t="shared" si="2"/>
        <v>0</v>
      </c>
      <c r="M27" s="7">
        <v>0</v>
      </c>
      <c r="N27" s="6">
        <f t="shared" si="3"/>
        <v>0</v>
      </c>
      <c r="O27" s="7">
        <v>0</v>
      </c>
      <c r="P27" s="6">
        <f t="shared" si="4"/>
        <v>0</v>
      </c>
      <c r="Q27" s="7">
        <v>0</v>
      </c>
      <c r="R27" s="6">
        <f t="shared" si="5"/>
        <v>0</v>
      </c>
    </row>
    <row r="28" spans="1:18" ht="23.1" customHeight="1" x14ac:dyDescent="0.2">
      <c r="A28" s="157"/>
      <c r="B28" s="157"/>
      <c r="C28" s="11"/>
      <c r="D28" s="12" t="s">
        <v>26</v>
      </c>
      <c r="E28" s="9"/>
      <c r="F28" s="8">
        <v>5</v>
      </c>
      <c r="G28" s="7">
        <v>3</v>
      </c>
      <c r="H28" s="6">
        <f t="shared" si="0"/>
        <v>60</v>
      </c>
      <c r="I28" s="7">
        <v>1</v>
      </c>
      <c r="J28" s="6">
        <f t="shared" si="1"/>
        <v>20</v>
      </c>
      <c r="K28" s="7">
        <v>0</v>
      </c>
      <c r="L28" s="6">
        <f t="shared" si="2"/>
        <v>0</v>
      </c>
      <c r="M28" s="7">
        <v>2</v>
      </c>
      <c r="N28" s="6">
        <f t="shared" si="3"/>
        <v>40</v>
      </c>
      <c r="O28" s="7">
        <v>0</v>
      </c>
      <c r="P28" s="6">
        <f t="shared" si="4"/>
        <v>0</v>
      </c>
      <c r="Q28" s="7">
        <v>1</v>
      </c>
      <c r="R28" s="6">
        <f t="shared" si="5"/>
        <v>20</v>
      </c>
    </row>
    <row r="29" spans="1:18" ht="23.1" customHeight="1" x14ac:dyDescent="0.2">
      <c r="A29" s="157"/>
      <c r="B29" s="157"/>
      <c r="C29" s="11"/>
      <c r="D29" s="12" t="s">
        <v>25</v>
      </c>
      <c r="E29" s="9"/>
      <c r="F29" s="8">
        <v>13</v>
      </c>
      <c r="G29" s="7">
        <v>11</v>
      </c>
      <c r="H29" s="6">
        <f t="shared" si="0"/>
        <v>84.615384615384613</v>
      </c>
      <c r="I29" s="7">
        <v>8</v>
      </c>
      <c r="J29" s="6">
        <f t="shared" si="1"/>
        <v>61.53846153846154</v>
      </c>
      <c r="K29" s="7">
        <v>0</v>
      </c>
      <c r="L29" s="6">
        <f t="shared" si="2"/>
        <v>0</v>
      </c>
      <c r="M29" s="7">
        <v>2</v>
      </c>
      <c r="N29" s="6">
        <f t="shared" si="3"/>
        <v>15.384615384615385</v>
      </c>
      <c r="O29" s="7">
        <v>1</v>
      </c>
      <c r="P29" s="6">
        <f t="shared" si="4"/>
        <v>7.6923076923076925</v>
      </c>
      <c r="Q29" s="7">
        <v>0</v>
      </c>
      <c r="R29" s="6">
        <f t="shared" si="5"/>
        <v>0</v>
      </c>
    </row>
    <row r="30" spans="1:18" ht="23.1" customHeight="1" x14ac:dyDescent="0.2">
      <c r="A30" s="157"/>
      <c r="B30" s="157"/>
      <c r="C30" s="11"/>
      <c r="D30" s="12" t="s">
        <v>24</v>
      </c>
      <c r="E30" s="9"/>
      <c r="F30" s="8">
        <v>5</v>
      </c>
      <c r="G30" s="7">
        <v>3</v>
      </c>
      <c r="H30" s="6">
        <f t="shared" si="0"/>
        <v>60</v>
      </c>
      <c r="I30" s="7">
        <v>1</v>
      </c>
      <c r="J30" s="6">
        <f t="shared" si="1"/>
        <v>20</v>
      </c>
      <c r="K30" s="7">
        <v>0</v>
      </c>
      <c r="L30" s="6">
        <f t="shared" si="2"/>
        <v>0</v>
      </c>
      <c r="M30" s="7">
        <v>2</v>
      </c>
      <c r="N30" s="6">
        <f t="shared" si="3"/>
        <v>40</v>
      </c>
      <c r="O30" s="7">
        <v>0</v>
      </c>
      <c r="P30" s="6">
        <f t="shared" si="4"/>
        <v>0</v>
      </c>
      <c r="Q30" s="7">
        <v>1</v>
      </c>
      <c r="R30" s="6">
        <f t="shared" si="5"/>
        <v>20</v>
      </c>
    </row>
    <row r="31" spans="1:18" ht="23.1" customHeight="1" x14ac:dyDescent="0.2">
      <c r="A31" s="157"/>
      <c r="B31" s="157"/>
      <c r="C31" s="11"/>
      <c r="D31" s="12" t="s">
        <v>23</v>
      </c>
      <c r="E31" s="9"/>
      <c r="F31" s="8">
        <v>33</v>
      </c>
      <c r="G31" s="7">
        <v>29</v>
      </c>
      <c r="H31" s="6">
        <f t="shared" si="0"/>
        <v>87.878787878787875</v>
      </c>
      <c r="I31" s="7">
        <v>11</v>
      </c>
      <c r="J31" s="6">
        <f t="shared" si="1"/>
        <v>33.333333333333329</v>
      </c>
      <c r="K31" s="7">
        <v>6</v>
      </c>
      <c r="L31" s="6">
        <f t="shared" si="2"/>
        <v>18.181818181818183</v>
      </c>
      <c r="M31" s="7">
        <v>6</v>
      </c>
      <c r="N31" s="6">
        <f t="shared" si="3"/>
        <v>18.181818181818183</v>
      </c>
      <c r="O31" s="7">
        <v>0</v>
      </c>
      <c r="P31" s="6">
        <f t="shared" si="4"/>
        <v>0</v>
      </c>
      <c r="Q31" s="7">
        <v>1</v>
      </c>
      <c r="R31" s="6">
        <f t="shared" si="5"/>
        <v>3.0303030303030303</v>
      </c>
    </row>
    <row r="32" spans="1:18" ht="23.1" customHeight="1" x14ac:dyDescent="0.2">
      <c r="A32" s="157"/>
      <c r="B32" s="157"/>
      <c r="C32" s="11"/>
      <c r="D32" s="12" t="s">
        <v>22</v>
      </c>
      <c r="E32" s="9"/>
      <c r="F32" s="8">
        <v>5</v>
      </c>
      <c r="G32" s="7">
        <v>4</v>
      </c>
      <c r="H32" s="6">
        <f t="shared" si="0"/>
        <v>80</v>
      </c>
      <c r="I32" s="7">
        <v>2</v>
      </c>
      <c r="J32" s="6">
        <f t="shared" si="1"/>
        <v>40</v>
      </c>
      <c r="K32" s="7">
        <v>0</v>
      </c>
      <c r="L32" s="6">
        <f t="shared" si="2"/>
        <v>0</v>
      </c>
      <c r="M32" s="7">
        <v>2</v>
      </c>
      <c r="N32" s="6">
        <f t="shared" si="3"/>
        <v>40</v>
      </c>
      <c r="O32" s="7">
        <v>0</v>
      </c>
      <c r="P32" s="6">
        <f t="shared" si="4"/>
        <v>0</v>
      </c>
      <c r="Q32" s="7">
        <v>0</v>
      </c>
      <c r="R32" s="6">
        <f t="shared" si="5"/>
        <v>0</v>
      </c>
    </row>
    <row r="33" spans="1:18" ht="24" customHeight="1" x14ac:dyDescent="0.2">
      <c r="A33" s="157"/>
      <c r="B33" s="157"/>
      <c r="C33" s="11"/>
      <c r="D33" s="12" t="s">
        <v>21</v>
      </c>
      <c r="E33" s="9"/>
      <c r="F33" s="8">
        <v>32</v>
      </c>
      <c r="G33" s="7">
        <v>28</v>
      </c>
      <c r="H33" s="6">
        <f t="shared" si="0"/>
        <v>87.5</v>
      </c>
      <c r="I33" s="7">
        <v>18</v>
      </c>
      <c r="J33" s="6">
        <f t="shared" si="1"/>
        <v>56.25</v>
      </c>
      <c r="K33" s="7">
        <v>1</v>
      </c>
      <c r="L33" s="6">
        <f t="shared" si="2"/>
        <v>3.125</v>
      </c>
      <c r="M33" s="7">
        <v>11</v>
      </c>
      <c r="N33" s="6">
        <f t="shared" si="3"/>
        <v>34.375</v>
      </c>
      <c r="O33" s="7">
        <v>0</v>
      </c>
      <c r="P33" s="6">
        <f t="shared" si="4"/>
        <v>0</v>
      </c>
      <c r="Q33" s="7">
        <v>1</v>
      </c>
      <c r="R33" s="6">
        <f t="shared" si="5"/>
        <v>3.125</v>
      </c>
    </row>
    <row r="34" spans="1:18" ht="23.1" customHeight="1" x14ac:dyDescent="0.2">
      <c r="A34" s="157"/>
      <c r="B34" s="157"/>
      <c r="C34" s="11"/>
      <c r="D34" s="12" t="s">
        <v>20</v>
      </c>
      <c r="E34" s="9"/>
      <c r="F34" s="8">
        <v>17</v>
      </c>
      <c r="G34" s="7">
        <v>15</v>
      </c>
      <c r="H34" s="6">
        <f t="shared" si="0"/>
        <v>88.235294117647058</v>
      </c>
      <c r="I34" s="7">
        <v>9</v>
      </c>
      <c r="J34" s="6">
        <f t="shared" si="1"/>
        <v>52.941176470588239</v>
      </c>
      <c r="K34" s="7">
        <v>4</v>
      </c>
      <c r="L34" s="6">
        <f t="shared" si="2"/>
        <v>23.52941176470588</v>
      </c>
      <c r="M34" s="7">
        <v>9</v>
      </c>
      <c r="N34" s="6">
        <f t="shared" si="3"/>
        <v>52.941176470588239</v>
      </c>
      <c r="O34" s="7">
        <v>1</v>
      </c>
      <c r="P34" s="6">
        <f t="shared" si="4"/>
        <v>5.8823529411764701</v>
      </c>
      <c r="Q34" s="7">
        <v>1</v>
      </c>
      <c r="R34" s="6">
        <f t="shared" si="5"/>
        <v>5.8823529411764701</v>
      </c>
    </row>
    <row r="35" spans="1:18" ht="23.1" customHeight="1" x14ac:dyDescent="0.2">
      <c r="A35" s="157"/>
      <c r="B35" s="157"/>
      <c r="C35" s="11"/>
      <c r="D35" s="12" t="s">
        <v>19</v>
      </c>
      <c r="E35" s="9"/>
      <c r="F35" s="8">
        <v>8</v>
      </c>
      <c r="G35" s="7">
        <v>7</v>
      </c>
      <c r="H35" s="6">
        <f t="shared" si="0"/>
        <v>87.5</v>
      </c>
      <c r="I35" s="7">
        <v>3</v>
      </c>
      <c r="J35" s="6">
        <f t="shared" si="1"/>
        <v>37.5</v>
      </c>
      <c r="K35" s="7">
        <v>0</v>
      </c>
      <c r="L35" s="6">
        <f t="shared" si="2"/>
        <v>0</v>
      </c>
      <c r="M35" s="7">
        <v>4</v>
      </c>
      <c r="N35" s="6">
        <f t="shared" si="3"/>
        <v>50</v>
      </c>
      <c r="O35" s="7">
        <v>0</v>
      </c>
      <c r="P35" s="6">
        <f t="shared" si="4"/>
        <v>0</v>
      </c>
      <c r="Q35" s="7">
        <v>0</v>
      </c>
      <c r="R35" s="6">
        <f t="shared" si="5"/>
        <v>0</v>
      </c>
    </row>
    <row r="36" spans="1:18" ht="23.1" customHeight="1" x14ac:dyDescent="0.2">
      <c r="A36" s="157"/>
      <c r="B36" s="157"/>
      <c r="C36" s="11"/>
      <c r="D36" s="12" t="s">
        <v>18</v>
      </c>
      <c r="E36" s="9"/>
      <c r="F36" s="8">
        <v>14</v>
      </c>
      <c r="G36" s="7">
        <v>11</v>
      </c>
      <c r="H36" s="6">
        <f t="shared" si="0"/>
        <v>78.571428571428569</v>
      </c>
      <c r="I36" s="7">
        <v>8</v>
      </c>
      <c r="J36" s="6">
        <f t="shared" si="1"/>
        <v>57.142857142857139</v>
      </c>
      <c r="K36" s="7">
        <v>0</v>
      </c>
      <c r="L36" s="6">
        <f t="shared" si="2"/>
        <v>0</v>
      </c>
      <c r="M36" s="7">
        <v>7</v>
      </c>
      <c r="N36" s="6">
        <f t="shared" si="3"/>
        <v>50</v>
      </c>
      <c r="O36" s="7">
        <v>0</v>
      </c>
      <c r="P36" s="6">
        <f t="shared" si="4"/>
        <v>0</v>
      </c>
      <c r="Q36" s="7">
        <v>0</v>
      </c>
      <c r="R36" s="6">
        <f t="shared" si="5"/>
        <v>0</v>
      </c>
    </row>
    <row r="37" spans="1:18" ht="23.1" customHeight="1" x14ac:dyDescent="0.2">
      <c r="A37" s="157"/>
      <c r="B37" s="158"/>
      <c r="C37" s="11"/>
      <c r="D37" s="12" t="s">
        <v>17</v>
      </c>
      <c r="E37" s="9"/>
      <c r="F37" s="8">
        <v>8</v>
      </c>
      <c r="G37" s="7">
        <v>7</v>
      </c>
      <c r="H37" s="6">
        <f t="shared" si="0"/>
        <v>87.5</v>
      </c>
      <c r="I37" s="7">
        <v>5</v>
      </c>
      <c r="J37" s="6">
        <f t="shared" si="1"/>
        <v>62.5</v>
      </c>
      <c r="K37" s="7">
        <v>1</v>
      </c>
      <c r="L37" s="6">
        <f t="shared" si="2"/>
        <v>12.5</v>
      </c>
      <c r="M37" s="7">
        <v>4</v>
      </c>
      <c r="N37" s="6">
        <f t="shared" si="3"/>
        <v>50</v>
      </c>
      <c r="O37" s="7">
        <v>0</v>
      </c>
      <c r="P37" s="6">
        <f t="shared" si="4"/>
        <v>0</v>
      </c>
      <c r="Q37" s="7">
        <v>0</v>
      </c>
      <c r="R37" s="6">
        <f t="shared" si="5"/>
        <v>0</v>
      </c>
    </row>
    <row r="38" spans="1:18" ht="23.1" customHeight="1" x14ac:dyDescent="0.2">
      <c r="A38" s="157"/>
      <c r="B38" s="156" t="s">
        <v>16</v>
      </c>
      <c r="C38" s="11"/>
      <c r="D38" s="12" t="s">
        <v>15</v>
      </c>
      <c r="E38" s="9"/>
      <c r="F38" s="8">
        <v>681</v>
      </c>
      <c r="G38" s="7">
        <f>SUM(G39:G53)</f>
        <v>477</v>
      </c>
      <c r="H38" s="6">
        <f t="shared" si="0"/>
        <v>70.044052863436121</v>
      </c>
      <c r="I38" s="7">
        <f>SUM(I39:I53)</f>
        <v>196</v>
      </c>
      <c r="J38" s="6">
        <f t="shared" si="1"/>
        <v>28.781204111600587</v>
      </c>
      <c r="K38" s="7">
        <f>SUM(K39:K53)</f>
        <v>61</v>
      </c>
      <c r="L38" s="6">
        <f t="shared" si="2"/>
        <v>8.9574155653450802</v>
      </c>
      <c r="M38" s="7">
        <f>SUM(M39:M53)</f>
        <v>206</v>
      </c>
      <c r="N38" s="6">
        <f t="shared" si="3"/>
        <v>30.249632892804701</v>
      </c>
      <c r="O38" s="7">
        <f>SUM(O39:O53)</f>
        <v>34</v>
      </c>
      <c r="P38" s="6">
        <f t="shared" si="4"/>
        <v>4.9926578560939792</v>
      </c>
      <c r="Q38" s="7">
        <f>SUM(Q39:Q53)</f>
        <v>40</v>
      </c>
      <c r="R38" s="6">
        <f t="shared" si="5"/>
        <v>5.8737151248164459</v>
      </c>
    </row>
    <row r="39" spans="1:18" ht="23.1" customHeight="1" x14ac:dyDescent="0.2">
      <c r="A39" s="157"/>
      <c r="B39" s="157"/>
      <c r="C39" s="11"/>
      <c r="D39" s="12" t="s">
        <v>14</v>
      </c>
      <c r="E39" s="9"/>
      <c r="F39" s="8">
        <v>6</v>
      </c>
      <c r="G39" s="7">
        <v>6</v>
      </c>
      <c r="H39" s="6">
        <f t="shared" si="0"/>
        <v>100</v>
      </c>
      <c r="I39" s="7">
        <v>2</v>
      </c>
      <c r="J39" s="6">
        <f t="shared" si="1"/>
        <v>33.333333333333329</v>
      </c>
      <c r="K39" s="7">
        <v>1</v>
      </c>
      <c r="L39" s="6">
        <f t="shared" si="2"/>
        <v>16.666666666666664</v>
      </c>
      <c r="M39" s="7">
        <v>1</v>
      </c>
      <c r="N39" s="6">
        <f t="shared" si="3"/>
        <v>16.666666666666664</v>
      </c>
      <c r="O39" s="7">
        <v>0</v>
      </c>
      <c r="P39" s="6">
        <f t="shared" si="4"/>
        <v>0</v>
      </c>
      <c r="Q39" s="7">
        <v>0</v>
      </c>
      <c r="R39" s="6">
        <f t="shared" si="5"/>
        <v>0</v>
      </c>
    </row>
    <row r="40" spans="1:18" ht="23.1" customHeight="1" x14ac:dyDescent="0.2">
      <c r="A40" s="157"/>
      <c r="B40" s="157"/>
      <c r="C40" s="11"/>
      <c r="D40" s="12" t="s">
        <v>13</v>
      </c>
      <c r="E40" s="9"/>
      <c r="F40" s="8">
        <v>77</v>
      </c>
      <c r="G40" s="7">
        <v>62</v>
      </c>
      <c r="H40" s="6">
        <f t="shared" si="0"/>
        <v>80.519480519480524</v>
      </c>
      <c r="I40" s="7">
        <v>11</v>
      </c>
      <c r="J40" s="6">
        <f t="shared" si="1"/>
        <v>14.285714285714285</v>
      </c>
      <c r="K40" s="7">
        <v>5</v>
      </c>
      <c r="L40" s="6">
        <f t="shared" si="2"/>
        <v>6.4935064935064926</v>
      </c>
      <c r="M40" s="7">
        <v>19</v>
      </c>
      <c r="N40" s="6">
        <f t="shared" si="3"/>
        <v>24.675324675324674</v>
      </c>
      <c r="O40" s="7">
        <v>4</v>
      </c>
      <c r="P40" s="6">
        <f t="shared" si="4"/>
        <v>5.1948051948051948</v>
      </c>
      <c r="Q40" s="7">
        <v>2</v>
      </c>
      <c r="R40" s="6">
        <f t="shared" si="5"/>
        <v>2.5974025974025974</v>
      </c>
    </row>
    <row r="41" spans="1:18" ht="23.1" customHeight="1" x14ac:dyDescent="0.2">
      <c r="A41" s="157"/>
      <c r="B41" s="157"/>
      <c r="C41" s="11"/>
      <c r="D41" s="12" t="s">
        <v>12</v>
      </c>
      <c r="E41" s="9"/>
      <c r="F41" s="8">
        <v>13</v>
      </c>
      <c r="G41" s="7">
        <v>10</v>
      </c>
      <c r="H41" s="6">
        <f t="shared" si="0"/>
        <v>76.923076923076934</v>
      </c>
      <c r="I41" s="7">
        <v>3</v>
      </c>
      <c r="J41" s="6">
        <f t="shared" si="1"/>
        <v>23.076923076923077</v>
      </c>
      <c r="K41" s="7">
        <v>0</v>
      </c>
      <c r="L41" s="6">
        <f t="shared" si="2"/>
        <v>0</v>
      </c>
      <c r="M41" s="7">
        <v>1</v>
      </c>
      <c r="N41" s="6">
        <f t="shared" si="3"/>
        <v>7.6923076923076925</v>
      </c>
      <c r="O41" s="7">
        <v>1</v>
      </c>
      <c r="P41" s="6">
        <f t="shared" si="4"/>
        <v>7.6923076923076925</v>
      </c>
      <c r="Q41" s="7">
        <v>1</v>
      </c>
      <c r="R41" s="6">
        <f t="shared" si="5"/>
        <v>7.6923076923076925</v>
      </c>
    </row>
    <row r="42" spans="1:18" ht="23.1" customHeight="1" x14ac:dyDescent="0.2">
      <c r="A42" s="157"/>
      <c r="B42" s="157"/>
      <c r="C42" s="11"/>
      <c r="D42" s="12" t="s">
        <v>11</v>
      </c>
      <c r="E42" s="9"/>
      <c r="F42" s="8">
        <v>15</v>
      </c>
      <c r="G42" s="7">
        <v>11</v>
      </c>
      <c r="H42" s="6">
        <f t="shared" si="0"/>
        <v>73.333333333333329</v>
      </c>
      <c r="I42" s="7">
        <v>2</v>
      </c>
      <c r="J42" s="6">
        <f t="shared" si="1"/>
        <v>13.333333333333334</v>
      </c>
      <c r="K42" s="7">
        <v>0</v>
      </c>
      <c r="L42" s="6">
        <f t="shared" si="2"/>
        <v>0</v>
      </c>
      <c r="M42" s="7">
        <v>1</v>
      </c>
      <c r="N42" s="6">
        <f t="shared" si="3"/>
        <v>6.666666666666667</v>
      </c>
      <c r="O42" s="7">
        <v>3</v>
      </c>
      <c r="P42" s="6">
        <f t="shared" si="4"/>
        <v>20</v>
      </c>
      <c r="Q42" s="7">
        <v>1</v>
      </c>
      <c r="R42" s="6">
        <f t="shared" si="5"/>
        <v>6.666666666666667</v>
      </c>
    </row>
    <row r="43" spans="1:18" ht="23.1" customHeight="1" x14ac:dyDescent="0.2">
      <c r="A43" s="157"/>
      <c r="B43" s="157"/>
      <c r="C43" s="11"/>
      <c r="D43" s="12" t="s">
        <v>10</v>
      </c>
      <c r="E43" s="9"/>
      <c r="F43" s="8">
        <v>38</v>
      </c>
      <c r="G43" s="7">
        <v>30</v>
      </c>
      <c r="H43" s="6">
        <f t="shared" si="0"/>
        <v>78.94736842105263</v>
      </c>
      <c r="I43" s="7">
        <v>16</v>
      </c>
      <c r="J43" s="6">
        <f t="shared" si="1"/>
        <v>42.105263157894733</v>
      </c>
      <c r="K43" s="7">
        <v>2</v>
      </c>
      <c r="L43" s="6">
        <f t="shared" si="2"/>
        <v>5.2631578947368416</v>
      </c>
      <c r="M43" s="7">
        <v>7</v>
      </c>
      <c r="N43" s="6">
        <f t="shared" si="3"/>
        <v>18.421052631578945</v>
      </c>
      <c r="O43" s="7">
        <v>1</v>
      </c>
      <c r="P43" s="6">
        <f t="shared" si="4"/>
        <v>2.6315789473684208</v>
      </c>
      <c r="Q43" s="7">
        <v>2</v>
      </c>
      <c r="R43" s="6">
        <f t="shared" si="5"/>
        <v>5.2631578947368416</v>
      </c>
    </row>
    <row r="44" spans="1:18" ht="23.1" customHeight="1" x14ac:dyDescent="0.2">
      <c r="A44" s="157"/>
      <c r="B44" s="157"/>
      <c r="C44" s="11"/>
      <c r="D44" s="12" t="s">
        <v>9</v>
      </c>
      <c r="E44" s="9"/>
      <c r="F44" s="8">
        <v>154</v>
      </c>
      <c r="G44" s="7">
        <v>101</v>
      </c>
      <c r="H44" s="6">
        <f t="shared" si="0"/>
        <v>65.584415584415595</v>
      </c>
      <c r="I44" s="7">
        <v>51</v>
      </c>
      <c r="J44" s="6">
        <f t="shared" si="1"/>
        <v>33.116883116883116</v>
      </c>
      <c r="K44" s="7">
        <v>14</v>
      </c>
      <c r="L44" s="6">
        <f t="shared" si="2"/>
        <v>9.0909090909090917</v>
      </c>
      <c r="M44" s="7">
        <v>45</v>
      </c>
      <c r="N44" s="6">
        <f t="shared" si="3"/>
        <v>29.220779220779221</v>
      </c>
      <c r="O44" s="7">
        <v>8</v>
      </c>
      <c r="P44" s="6">
        <f t="shared" si="4"/>
        <v>5.1948051948051948</v>
      </c>
      <c r="Q44" s="7">
        <v>16</v>
      </c>
      <c r="R44" s="6">
        <f t="shared" si="5"/>
        <v>10.38961038961039</v>
      </c>
    </row>
    <row r="45" spans="1:18" ht="23.1" customHeight="1" x14ac:dyDescent="0.2">
      <c r="A45" s="157"/>
      <c r="B45" s="157"/>
      <c r="C45" s="11"/>
      <c r="D45" s="12" t="s">
        <v>8</v>
      </c>
      <c r="E45" s="9"/>
      <c r="F45" s="8">
        <v>22</v>
      </c>
      <c r="G45" s="7">
        <v>13</v>
      </c>
      <c r="H45" s="6">
        <f t="shared" si="0"/>
        <v>59.090909090909093</v>
      </c>
      <c r="I45" s="7">
        <v>11</v>
      </c>
      <c r="J45" s="6">
        <f t="shared" si="1"/>
        <v>50</v>
      </c>
      <c r="K45" s="7">
        <v>1</v>
      </c>
      <c r="L45" s="6">
        <f t="shared" si="2"/>
        <v>4.5454545454545459</v>
      </c>
      <c r="M45" s="7">
        <v>4</v>
      </c>
      <c r="N45" s="6">
        <f t="shared" si="3"/>
        <v>18.181818181818183</v>
      </c>
      <c r="O45" s="7">
        <v>0</v>
      </c>
      <c r="P45" s="6">
        <f t="shared" si="4"/>
        <v>0</v>
      </c>
      <c r="Q45" s="7">
        <v>0</v>
      </c>
      <c r="R45" s="6">
        <f t="shared" si="5"/>
        <v>0</v>
      </c>
    </row>
    <row r="46" spans="1:18" ht="23.1" customHeight="1" x14ac:dyDescent="0.2">
      <c r="A46" s="157"/>
      <c r="B46" s="157"/>
      <c r="C46" s="11"/>
      <c r="D46" s="12" t="s">
        <v>7</v>
      </c>
      <c r="E46" s="9"/>
      <c r="F46" s="8">
        <v>10</v>
      </c>
      <c r="G46" s="7">
        <v>7</v>
      </c>
      <c r="H46" s="6">
        <f t="shared" si="0"/>
        <v>70</v>
      </c>
      <c r="I46" s="7">
        <v>4</v>
      </c>
      <c r="J46" s="6">
        <f t="shared" si="1"/>
        <v>40</v>
      </c>
      <c r="K46" s="7">
        <v>1</v>
      </c>
      <c r="L46" s="6">
        <f t="shared" si="2"/>
        <v>10</v>
      </c>
      <c r="M46" s="7">
        <v>2</v>
      </c>
      <c r="N46" s="6">
        <f t="shared" si="3"/>
        <v>20</v>
      </c>
      <c r="O46" s="7">
        <v>1</v>
      </c>
      <c r="P46" s="6">
        <f t="shared" si="4"/>
        <v>10</v>
      </c>
      <c r="Q46" s="7">
        <v>0</v>
      </c>
      <c r="R46" s="6">
        <f t="shared" si="5"/>
        <v>0</v>
      </c>
    </row>
    <row r="47" spans="1:18" ht="24" customHeight="1" x14ac:dyDescent="0.2">
      <c r="A47" s="157"/>
      <c r="B47" s="157"/>
      <c r="C47" s="11"/>
      <c r="D47" s="10" t="s">
        <v>6</v>
      </c>
      <c r="E47" s="9"/>
      <c r="F47" s="8">
        <v>17</v>
      </c>
      <c r="G47" s="7">
        <v>13</v>
      </c>
      <c r="H47" s="6">
        <f t="shared" si="0"/>
        <v>76.470588235294116</v>
      </c>
      <c r="I47" s="7">
        <v>2</v>
      </c>
      <c r="J47" s="6">
        <f t="shared" si="1"/>
        <v>11.76470588235294</v>
      </c>
      <c r="K47" s="7">
        <v>3</v>
      </c>
      <c r="L47" s="6">
        <f t="shared" si="2"/>
        <v>17.647058823529413</v>
      </c>
      <c r="M47" s="7">
        <v>4</v>
      </c>
      <c r="N47" s="6">
        <f t="shared" si="3"/>
        <v>23.52941176470588</v>
      </c>
      <c r="O47" s="7">
        <v>1</v>
      </c>
      <c r="P47" s="6">
        <f t="shared" si="4"/>
        <v>5.8823529411764701</v>
      </c>
      <c r="Q47" s="7">
        <v>2</v>
      </c>
      <c r="R47" s="6">
        <f t="shared" si="5"/>
        <v>11.76470588235294</v>
      </c>
    </row>
    <row r="48" spans="1:18" ht="23.1" customHeight="1" x14ac:dyDescent="0.2">
      <c r="A48" s="157"/>
      <c r="B48" s="157"/>
      <c r="C48" s="11"/>
      <c r="D48" s="12" t="s">
        <v>5</v>
      </c>
      <c r="E48" s="9"/>
      <c r="F48" s="8">
        <v>41</v>
      </c>
      <c r="G48" s="7">
        <v>28</v>
      </c>
      <c r="H48" s="6">
        <f t="shared" si="0"/>
        <v>68.292682926829272</v>
      </c>
      <c r="I48" s="7">
        <v>14</v>
      </c>
      <c r="J48" s="6">
        <f t="shared" si="1"/>
        <v>34.146341463414636</v>
      </c>
      <c r="K48" s="7">
        <v>0</v>
      </c>
      <c r="L48" s="6">
        <f t="shared" si="2"/>
        <v>0</v>
      </c>
      <c r="M48" s="7">
        <v>19</v>
      </c>
      <c r="N48" s="6">
        <f t="shared" si="3"/>
        <v>46.341463414634148</v>
      </c>
      <c r="O48" s="7">
        <v>1</v>
      </c>
      <c r="P48" s="6">
        <f t="shared" si="4"/>
        <v>2.4390243902439024</v>
      </c>
      <c r="Q48" s="7">
        <v>3</v>
      </c>
      <c r="R48" s="6">
        <f t="shared" si="5"/>
        <v>7.3170731707317067</v>
      </c>
    </row>
    <row r="49" spans="1:18" ht="23.1" customHeight="1" x14ac:dyDescent="0.2">
      <c r="A49" s="157"/>
      <c r="B49" s="157"/>
      <c r="C49" s="11"/>
      <c r="D49" s="12" t="s">
        <v>4</v>
      </c>
      <c r="E49" s="9"/>
      <c r="F49" s="8">
        <v>23</v>
      </c>
      <c r="G49" s="7">
        <v>19</v>
      </c>
      <c r="H49" s="6">
        <f t="shared" si="0"/>
        <v>82.608695652173907</v>
      </c>
      <c r="I49" s="7">
        <v>6</v>
      </c>
      <c r="J49" s="6">
        <f t="shared" si="1"/>
        <v>26.086956521739129</v>
      </c>
      <c r="K49" s="7">
        <v>1</v>
      </c>
      <c r="L49" s="6">
        <f t="shared" si="2"/>
        <v>4.3478260869565215</v>
      </c>
      <c r="M49" s="7">
        <v>5</v>
      </c>
      <c r="N49" s="6">
        <f t="shared" si="3"/>
        <v>21.739130434782609</v>
      </c>
      <c r="O49" s="7">
        <v>1</v>
      </c>
      <c r="P49" s="6">
        <f t="shared" si="4"/>
        <v>4.3478260869565215</v>
      </c>
      <c r="Q49" s="7">
        <v>1</v>
      </c>
      <c r="R49" s="6">
        <f t="shared" si="5"/>
        <v>4.3478260869565215</v>
      </c>
    </row>
    <row r="50" spans="1:18" ht="23.1" customHeight="1" x14ac:dyDescent="0.2">
      <c r="A50" s="157"/>
      <c r="B50" s="157"/>
      <c r="C50" s="11"/>
      <c r="D50" s="12" t="s">
        <v>3</v>
      </c>
      <c r="E50" s="9"/>
      <c r="F50" s="8">
        <v>24</v>
      </c>
      <c r="G50" s="7">
        <v>15</v>
      </c>
      <c r="H50" s="6">
        <f t="shared" si="0"/>
        <v>62.5</v>
      </c>
      <c r="I50" s="7">
        <v>4</v>
      </c>
      <c r="J50" s="6">
        <f t="shared" si="1"/>
        <v>16.666666666666664</v>
      </c>
      <c r="K50" s="7">
        <v>0</v>
      </c>
      <c r="L50" s="6">
        <f t="shared" si="2"/>
        <v>0</v>
      </c>
      <c r="M50" s="7">
        <v>13</v>
      </c>
      <c r="N50" s="6">
        <f t="shared" si="3"/>
        <v>54.166666666666664</v>
      </c>
      <c r="O50" s="7">
        <v>2</v>
      </c>
      <c r="P50" s="6">
        <f t="shared" si="4"/>
        <v>8.3333333333333321</v>
      </c>
      <c r="Q50" s="7">
        <v>0</v>
      </c>
      <c r="R50" s="6">
        <f t="shared" si="5"/>
        <v>0</v>
      </c>
    </row>
    <row r="51" spans="1:18" ht="23.1" customHeight="1" x14ac:dyDescent="0.2">
      <c r="A51" s="157"/>
      <c r="B51" s="157"/>
      <c r="C51" s="11"/>
      <c r="D51" s="12" t="s">
        <v>2</v>
      </c>
      <c r="E51" s="9"/>
      <c r="F51" s="8">
        <v>159</v>
      </c>
      <c r="G51" s="7">
        <v>109</v>
      </c>
      <c r="H51" s="6">
        <f t="shared" si="0"/>
        <v>68.55345911949685</v>
      </c>
      <c r="I51" s="7">
        <v>51</v>
      </c>
      <c r="J51" s="6">
        <f t="shared" si="1"/>
        <v>32.075471698113205</v>
      </c>
      <c r="K51" s="7">
        <v>26</v>
      </c>
      <c r="L51" s="6">
        <f t="shared" si="2"/>
        <v>16.352201257861633</v>
      </c>
      <c r="M51" s="7">
        <v>55</v>
      </c>
      <c r="N51" s="6">
        <f t="shared" si="3"/>
        <v>34.591194968553459</v>
      </c>
      <c r="O51" s="7">
        <v>4</v>
      </c>
      <c r="P51" s="6">
        <f t="shared" si="4"/>
        <v>2.5157232704402519</v>
      </c>
      <c r="Q51" s="7">
        <v>8</v>
      </c>
      <c r="R51" s="6">
        <f t="shared" si="5"/>
        <v>5.0314465408805038</v>
      </c>
    </row>
    <row r="52" spans="1:18" ht="23.1" customHeight="1" x14ac:dyDescent="0.2">
      <c r="A52" s="157"/>
      <c r="B52" s="157"/>
      <c r="C52" s="11"/>
      <c r="D52" s="12" t="s">
        <v>1</v>
      </c>
      <c r="E52" s="9"/>
      <c r="F52" s="8">
        <v>21</v>
      </c>
      <c r="G52" s="7">
        <v>15</v>
      </c>
      <c r="H52" s="6">
        <f t="shared" si="0"/>
        <v>71.428571428571431</v>
      </c>
      <c r="I52" s="7">
        <v>2</v>
      </c>
      <c r="J52" s="6">
        <f t="shared" si="1"/>
        <v>9.5238095238095237</v>
      </c>
      <c r="K52" s="7">
        <v>0</v>
      </c>
      <c r="L52" s="6">
        <f t="shared" si="2"/>
        <v>0</v>
      </c>
      <c r="M52" s="7">
        <v>7</v>
      </c>
      <c r="N52" s="6">
        <f t="shared" si="3"/>
        <v>33.333333333333329</v>
      </c>
      <c r="O52" s="7">
        <v>3</v>
      </c>
      <c r="P52" s="6">
        <f t="shared" si="4"/>
        <v>14.285714285714285</v>
      </c>
      <c r="Q52" s="7">
        <v>0</v>
      </c>
      <c r="R52" s="6">
        <f t="shared" si="5"/>
        <v>0</v>
      </c>
    </row>
    <row r="53" spans="1:18" ht="24" customHeight="1" x14ac:dyDescent="0.2">
      <c r="A53" s="158"/>
      <c r="B53" s="158"/>
      <c r="C53" s="11"/>
      <c r="D53" s="10" t="s">
        <v>0</v>
      </c>
      <c r="E53" s="9"/>
      <c r="F53" s="8">
        <v>61</v>
      </c>
      <c r="G53" s="7">
        <v>38</v>
      </c>
      <c r="H53" s="6">
        <f t="shared" si="0"/>
        <v>62.295081967213115</v>
      </c>
      <c r="I53" s="7">
        <v>17</v>
      </c>
      <c r="J53" s="6">
        <f t="shared" si="1"/>
        <v>27.868852459016392</v>
      </c>
      <c r="K53" s="7">
        <v>7</v>
      </c>
      <c r="L53" s="6">
        <f t="shared" si="2"/>
        <v>11.475409836065573</v>
      </c>
      <c r="M53" s="7">
        <v>23</v>
      </c>
      <c r="N53" s="6">
        <f t="shared" si="3"/>
        <v>37.704918032786885</v>
      </c>
      <c r="O53" s="7">
        <v>4</v>
      </c>
      <c r="P53" s="6">
        <f t="shared" si="4"/>
        <v>6.557377049180328</v>
      </c>
      <c r="Q53" s="7">
        <v>4</v>
      </c>
      <c r="R53" s="6">
        <f t="shared" si="5"/>
        <v>6.557377049180328</v>
      </c>
    </row>
    <row r="55" spans="1:18" ht="12.75" customHeight="1" x14ac:dyDescent="0.2"/>
    <row r="56" spans="1:18" ht="12.75" customHeight="1" x14ac:dyDescent="0.2"/>
    <row r="57" spans="1:18" x14ac:dyDescent="0.2">
      <c r="D57" s="3"/>
    </row>
    <row r="63" spans="1:18"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30">
    <mergeCell ref="L5:L6"/>
    <mergeCell ref="M5:M6"/>
    <mergeCell ref="N5:N6"/>
    <mergeCell ref="A3:E6"/>
    <mergeCell ref="F3:F6"/>
    <mergeCell ref="G3:H4"/>
    <mergeCell ref="I3:J4"/>
    <mergeCell ref="K3:L4"/>
    <mergeCell ref="R5:R6"/>
    <mergeCell ref="Q5:Q6"/>
    <mergeCell ref="Q3:R4"/>
    <mergeCell ref="O5:O6"/>
    <mergeCell ref="P5:P6"/>
    <mergeCell ref="O3:P4"/>
    <mergeCell ref="B12:E12"/>
    <mergeCell ref="A13:A53"/>
    <mergeCell ref="B13:B37"/>
    <mergeCell ref="B38:B53"/>
    <mergeCell ref="M3:N4"/>
    <mergeCell ref="A7:E7"/>
    <mergeCell ref="A8:A12"/>
    <mergeCell ref="B8:E8"/>
    <mergeCell ref="B9:E9"/>
    <mergeCell ref="B10:E10"/>
    <mergeCell ref="B11:E11"/>
    <mergeCell ref="G5:G6"/>
    <mergeCell ref="H5:H6"/>
    <mergeCell ref="I5:I6"/>
    <mergeCell ref="J5:J6"/>
    <mergeCell ref="K5:K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109375" style="1" customWidth="1"/>
    <col min="17" max="16384" width="9" style="1"/>
  </cols>
  <sheetData>
    <row r="1" spans="1:17" ht="14.4" x14ac:dyDescent="0.2">
      <c r="A1" s="16" t="s">
        <v>557</v>
      </c>
    </row>
    <row r="3" spans="1:17" ht="14.25" customHeight="1" x14ac:dyDescent="0.2">
      <c r="A3" s="170" t="s">
        <v>63</v>
      </c>
      <c r="B3" s="171"/>
      <c r="C3" s="171"/>
      <c r="D3" s="171"/>
      <c r="E3" s="172"/>
      <c r="F3" s="179" t="s">
        <v>126</v>
      </c>
      <c r="G3" s="194" t="s">
        <v>420</v>
      </c>
      <c r="H3" s="195"/>
      <c r="I3" s="194" t="s">
        <v>421</v>
      </c>
      <c r="J3" s="195"/>
      <c r="K3" s="194" t="s">
        <v>415</v>
      </c>
      <c r="L3" s="195"/>
      <c r="M3" s="194" t="s">
        <v>517</v>
      </c>
      <c r="N3" s="195"/>
      <c r="O3" s="222" t="s">
        <v>127</v>
      </c>
      <c r="P3" s="222"/>
    </row>
    <row r="4" spans="1:17" ht="51.75" customHeight="1" x14ac:dyDescent="0.2">
      <c r="A4" s="173"/>
      <c r="B4" s="174"/>
      <c r="C4" s="174"/>
      <c r="D4" s="174"/>
      <c r="E4" s="175"/>
      <c r="F4" s="183"/>
      <c r="G4" s="196"/>
      <c r="H4" s="197"/>
      <c r="I4" s="196"/>
      <c r="J4" s="197"/>
      <c r="K4" s="196"/>
      <c r="L4" s="197"/>
      <c r="M4" s="196"/>
      <c r="N4" s="197"/>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8">
        <v>920</v>
      </c>
      <c r="G7" s="7">
        <f>SUM(G8:G12)</f>
        <v>273</v>
      </c>
      <c r="H7" s="6">
        <f t="shared" ref="H7:H38" si="0">IF(G7=0,0,G7/$F7*100)</f>
        <v>29.673913043478262</v>
      </c>
      <c r="I7" s="7">
        <f>SUM(I8:I12)</f>
        <v>108</v>
      </c>
      <c r="J7" s="6">
        <f t="shared" ref="J7:J38" si="1">IF(I7=0,0,I7/$F7*100)</f>
        <v>11.739130434782609</v>
      </c>
      <c r="K7" s="7">
        <f>SUM(K8:K12)</f>
        <v>82</v>
      </c>
      <c r="L7" s="6">
        <f t="shared" ref="L7:L38" si="2">IF(K7=0,0,K7/$F7*100)</f>
        <v>8.9130434782608692</v>
      </c>
      <c r="M7" s="7">
        <f>SUM(M8:M12)</f>
        <v>499</v>
      </c>
      <c r="N7" s="6">
        <f t="shared" ref="N7:N38" si="3">IF(M7=0,0,M7/$F7*100)</f>
        <v>54.239130434782609</v>
      </c>
      <c r="O7" s="7">
        <f>SUM(O8:O12)</f>
        <v>32</v>
      </c>
      <c r="P7" s="6">
        <f t="shared" ref="P7:P38" si="4">IF(O7=0,0,O7/$F7*100)</f>
        <v>3.4782608695652173</v>
      </c>
    </row>
    <row r="8" spans="1:17" ht="23.1" customHeight="1" x14ac:dyDescent="0.2">
      <c r="A8" s="159" t="s">
        <v>48</v>
      </c>
      <c r="B8" s="162" t="s">
        <v>47</v>
      </c>
      <c r="C8" s="163"/>
      <c r="D8" s="163"/>
      <c r="E8" s="164"/>
      <c r="F8" s="8">
        <v>262</v>
      </c>
      <c r="G8" s="7">
        <v>36</v>
      </c>
      <c r="H8" s="6">
        <f t="shared" si="0"/>
        <v>13.740458015267176</v>
      </c>
      <c r="I8" s="7">
        <v>8</v>
      </c>
      <c r="J8" s="6">
        <f t="shared" si="1"/>
        <v>3.0534351145038165</v>
      </c>
      <c r="K8" s="7">
        <v>11</v>
      </c>
      <c r="L8" s="6">
        <f t="shared" si="2"/>
        <v>4.1984732824427482</v>
      </c>
      <c r="M8" s="7">
        <v>193</v>
      </c>
      <c r="N8" s="6">
        <f t="shared" si="3"/>
        <v>73.664122137404576</v>
      </c>
      <c r="O8" s="7">
        <v>20</v>
      </c>
      <c r="P8" s="6">
        <f t="shared" si="4"/>
        <v>7.6335877862595423</v>
      </c>
      <c r="Q8" s="1">
        <v>43</v>
      </c>
    </row>
    <row r="9" spans="1:17" ht="23.1" customHeight="1" x14ac:dyDescent="0.2">
      <c r="A9" s="160"/>
      <c r="B9" s="162" t="s">
        <v>46</v>
      </c>
      <c r="C9" s="163"/>
      <c r="D9" s="163"/>
      <c r="E9" s="164"/>
      <c r="F9" s="8">
        <v>136</v>
      </c>
      <c r="G9" s="7">
        <v>39</v>
      </c>
      <c r="H9" s="6">
        <f t="shared" ref="H9:H12" si="5">IF(G9=0,0,G9/$F9*100)</f>
        <v>28.676470588235293</v>
      </c>
      <c r="I9" s="7">
        <v>9</v>
      </c>
      <c r="J9" s="6">
        <f t="shared" ref="J9:J12" si="6">IF(I9=0,0,I9/$F9*100)</f>
        <v>6.6176470588235299</v>
      </c>
      <c r="K9" s="7">
        <v>7</v>
      </c>
      <c r="L9" s="6">
        <f t="shared" ref="L9:L12" si="7">IF(K9=0,0,K9/$F9*100)</f>
        <v>5.1470588235294112</v>
      </c>
      <c r="M9" s="7">
        <v>85</v>
      </c>
      <c r="N9" s="6">
        <f t="shared" ref="N9:N12" si="8">IF(M9=0,0,M9/$F9*100)</f>
        <v>62.5</v>
      </c>
      <c r="O9" s="7">
        <v>5</v>
      </c>
      <c r="P9" s="6">
        <f t="shared" ref="P9:P12" si="9">IF(O9=0,0,O9/$F9*100)</f>
        <v>3.6764705882352944</v>
      </c>
      <c r="Q9" s="1">
        <v>9</v>
      </c>
    </row>
    <row r="10" spans="1:17" ht="23.1" customHeight="1" x14ac:dyDescent="0.2">
      <c r="A10" s="160"/>
      <c r="B10" s="162" t="s">
        <v>45</v>
      </c>
      <c r="C10" s="163"/>
      <c r="D10" s="163"/>
      <c r="E10" s="164"/>
      <c r="F10" s="8">
        <v>249</v>
      </c>
      <c r="G10" s="7">
        <v>83</v>
      </c>
      <c r="H10" s="6">
        <f t="shared" si="5"/>
        <v>33.333333333333329</v>
      </c>
      <c r="I10" s="7">
        <v>34</v>
      </c>
      <c r="J10" s="6">
        <f t="shared" si="6"/>
        <v>13.654618473895583</v>
      </c>
      <c r="K10" s="7">
        <v>36</v>
      </c>
      <c r="L10" s="6">
        <f t="shared" si="7"/>
        <v>14.457831325301203</v>
      </c>
      <c r="M10" s="7">
        <v>119</v>
      </c>
      <c r="N10" s="6">
        <f t="shared" si="8"/>
        <v>47.791164658634536</v>
      </c>
      <c r="O10" s="7">
        <v>3</v>
      </c>
      <c r="P10" s="6">
        <f t="shared" si="9"/>
        <v>1.2048192771084338</v>
      </c>
      <c r="Q10" s="1">
        <v>8</v>
      </c>
    </row>
    <row r="11" spans="1:17" ht="23.1" customHeight="1" x14ac:dyDescent="0.2">
      <c r="A11" s="160"/>
      <c r="B11" s="162" t="s">
        <v>44</v>
      </c>
      <c r="C11" s="163"/>
      <c r="D11" s="163"/>
      <c r="E11" s="164"/>
      <c r="F11" s="8">
        <v>72</v>
      </c>
      <c r="G11" s="7">
        <v>19</v>
      </c>
      <c r="H11" s="6">
        <f t="shared" si="5"/>
        <v>26.388888888888889</v>
      </c>
      <c r="I11" s="7">
        <v>6</v>
      </c>
      <c r="J11" s="6">
        <f t="shared" si="6"/>
        <v>8.3333333333333321</v>
      </c>
      <c r="K11" s="7">
        <v>15</v>
      </c>
      <c r="L11" s="6">
        <f t="shared" si="7"/>
        <v>20.833333333333336</v>
      </c>
      <c r="M11" s="7">
        <v>35</v>
      </c>
      <c r="N11" s="6">
        <f t="shared" si="8"/>
        <v>48.611111111111107</v>
      </c>
      <c r="O11" s="7">
        <v>0</v>
      </c>
      <c r="P11" s="6">
        <f t="shared" si="9"/>
        <v>0</v>
      </c>
      <c r="Q11" s="1">
        <v>4</v>
      </c>
    </row>
    <row r="12" spans="1:17" ht="23.1" customHeight="1" x14ac:dyDescent="0.2">
      <c r="A12" s="161"/>
      <c r="B12" s="162" t="s">
        <v>43</v>
      </c>
      <c r="C12" s="163"/>
      <c r="D12" s="163"/>
      <c r="E12" s="164"/>
      <c r="F12" s="8">
        <v>201</v>
      </c>
      <c r="G12" s="7">
        <v>96</v>
      </c>
      <c r="H12" s="6">
        <f t="shared" si="5"/>
        <v>47.761194029850742</v>
      </c>
      <c r="I12" s="7">
        <v>51</v>
      </c>
      <c r="J12" s="6">
        <f t="shared" si="6"/>
        <v>25.373134328358208</v>
      </c>
      <c r="K12" s="7">
        <v>13</v>
      </c>
      <c r="L12" s="6">
        <f t="shared" si="7"/>
        <v>6.467661691542288</v>
      </c>
      <c r="M12" s="7">
        <v>67</v>
      </c>
      <c r="N12" s="6">
        <f t="shared" si="8"/>
        <v>33.333333333333329</v>
      </c>
      <c r="O12" s="7">
        <v>4</v>
      </c>
      <c r="P12" s="6">
        <f t="shared" si="9"/>
        <v>1.9900497512437811</v>
      </c>
      <c r="Q12" s="1">
        <v>12</v>
      </c>
    </row>
    <row r="13" spans="1:17" ht="23.1" customHeight="1" x14ac:dyDescent="0.2">
      <c r="A13" s="156" t="s">
        <v>42</v>
      </c>
      <c r="B13" s="156" t="s">
        <v>41</v>
      </c>
      <c r="C13" s="11"/>
      <c r="D13" s="12" t="s">
        <v>15</v>
      </c>
      <c r="E13" s="9"/>
      <c r="F13" s="8">
        <v>239</v>
      </c>
      <c r="G13" s="7">
        <f>SUM(G14:G37)</f>
        <v>81</v>
      </c>
      <c r="H13" s="6">
        <f t="shared" si="0"/>
        <v>33.89121338912134</v>
      </c>
      <c r="I13" s="7">
        <f>SUM(I14:I37)</f>
        <v>25</v>
      </c>
      <c r="J13" s="6">
        <f t="shared" si="1"/>
        <v>10.460251046025103</v>
      </c>
      <c r="K13" s="7">
        <f>SUM(K14:K37)</f>
        <v>24</v>
      </c>
      <c r="L13" s="6">
        <f t="shared" si="2"/>
        <v>10.0418410041841</v>
      </c>
      <c r="M13" s="7">
        <f>SUM(M14:M37)</f>
        <v>123</v>
      </c>
      <c r="N13" s="6">
        <f t="shared" si="3"/>
        <v>51.464435146443513</v>
      </c>
      <c r="O13" s="7">
        <f>SUM(O14:O37)</f>
        <v>2</v>
      </c>
      <c r="P13" s="6">
        <f t="shared" si="4"/>
        <v>0.83682008368200833</v>
      </c>
    </row>
    <row r="14" spans="1:17" ht="23.1" customHeight="1" x14ac:dyDescent="0.2">
      <c r="A14" s="157"/>
      <c r="B14" s="157"/>
      <c r="C14" s="11"/>
      <c r="D14" s="12" t="s">
        <v>40</v>
      </c>
      <c r="E14" s="9"/>
      <c r="F14" s="8">
        <v>32</v>
      </c>
      <c r="G14" s="7">
        <v>10</v>
      </c>
      <c r="H14" s="6">
        <f t="shared" ref="H14:H37" si="10">IF(G14=0,0,G14/$F14*100)</f>
        <v>31.25</v>
      </c>
      <c r="I14" s="7">
        <v>5</v>
      </c>
      <c r="J14" s="6">
        <f t="shared" ref="J14:J37" si="11">IF(I14=0,0,I14/$F14*100)</f>
        <v>15.625</v>
      </c>
      <c r="K14" s="7">
        <v>6</v>
      </c>
      <c r="L14" s="6">
        <f t="shared" ref="L14:L37" si="12">IF(K14=0,0,K14/$F14*100)</f>
        <v>18.75</v>
      </c>
      <c r="M14" s="7">
        <v>13</v>
      </c>
      <c r="N14" s="6">
        <f t="shared" ref="N14:N37" si="13">IF(M14=0,0,M14/$F14*100)</f>
        <v>40.625</v>
      </c>
      <c r="O14" s="7">
        <v>0</v>
      </c>
      <c r="P14" s="6">
        <f t="shared" ref="P14:P37" si="14">IF(O14=0,0,O14/$F14*100)</f>
        <v>0</v>
      </c>
      <c r="Q14" s="1">
        <v>4</v>
      </c>
    </row>
    <row r="15" spans="1:17" ht="23.1" customHeight="1" x14ac:dyDescent="0.2">
      <c r="A15" s="157"/>
      <c r="B15" s="157"/>
      <c r="C15" s="11"/>
      <c r="D15" s="12" t="s">
        <v>39</v>
      </c>
      <c r="E15" s="9"/>
      <c r="F15" s="8">
        <v>4</v>
      </c>
      <c r="G15" s="7">
        <v>2</v>
      </c>
      <c r="H15" s="6">
        <f t="shared" si="10"/>
        <v>50</v>
      </c>
      <c r="I15" s="7">
        <v>0</v>
      </c>
      <c r="J15" s="6">
        <f t="shared" si="11"/>
        <v>0</v>
      </c>
      <c r="K15" s="7">
        <v>1</v>
      </c>
      <c r="L15" s="6">
        <f t="shared" si="12"/>
        <v>25</v>
      </c>
      <c r="M15" s="7">
        <v>2</v>
      </c>
      <c r="N15" s="6">
        <f t="shared" si="13"/>
        <v>50</v>
      </c>
      <c r="O15" s="7">
        <v>0</v>
      </c>
      <c r="P15" s="6">
        <f t="shared" si="14"/>
        <v>0</v>
      </c>
      <c r="Q15" s="1">
        <v>1</v>
      </c>
    </row>
    <row r="16" spans="1:17" ht="23.1" customHeight="1" x14ac:dyDescent="0.2">
      <c r="A16" s="157"/>
      <c r="B16" s="157"/>
      <c r="C16" s="11"/>
      <c r="D16" s="12" t="s">
        <v>38</v>
      </c>
      <c r="E16" s="9"/>
      <c r="F16" s="8">
        <v>11</v>
      </c>
      <c r="G16" s="7">
        <v>3</v>
      </c>
      <c r="H16" s="6">
        <f t="shared" si="10"/>
        <v>27.27272727272727</v>
      </c>
      <c r="I16" s="7">
        <v>0</v>
      </c>
      <c r="J16" s="6">
        <f t="shared" si="11"/>
        <v>0</v>
      </c>
      <c r="K16" s="7">
        <v>2</v>
      </c>
      <c r="L16" s="6">
        <f t="shared" si="12"/>
        <v>18.181818181818183</v>
      </c>
      <c r="M16" s="7">
        <v>7</v>
      </c>
      <c r="N16" s="6">
        <f t="shared" si="13"/>
        <v>63.636363636363633</v>
      </c>
      <c r="O16" s="7">
        <v>0</v>
      </c>
      <c r="P16" s="6">
        <f t="shared" si="14"/>
        <v>0</v>
      </c>
      <c r="Q16" s="1">
        <v>2</v>
      </c>
    </row>
    <row r="17" spans="1:17" ht="23.1" customHeight="1" x14ac:dyDescent="0.2">
      <c r="A17" s="157"/>
      <c r="B17" s="157"/>
      <c r="C17" s="11"/>
      <c r="D17" s="12" t="s">
        <v>37</v>
      </c>
      <c r="E17" s="9"/>
      <c r="F17" s="8">
        <v>2</v>
      </c>
      <c r="G17" s="7">
        <v>0</v>
      </c>
      <c r="H17" s="6">
        <f t="shared" si="10"/>
        <v>0</v>
      </c>
      <c r="I17" s="7">
        <v>0</v>
      </c>
      <c r="J17" s="6">
        <f t="shared" si="11"/>
        <v>0</v>
      </c>
      <c r="K17" s="7">
        <v>0</v>
      </c>
      <c r="L17" s="6">
        <f t="shared" si="12"/>
        <v>0</v>
      </c>
      <c r="M17" s="7">
        <v>2</v>
      </c>
      <c r="N17" s="6">
        <f t="shared" si="13"/>
        <v>100</v>
      </c>
      <c r="O17" s="7">
        <v>0</v>
      </c>
      <c r="P17" s="6">
        <f t="shared" si="14"/>
        <v>0</v>
      </c>
      <c r="Q17" s="1">
        <v>0</v>
      </c>
    </row>
    <row r="18" spans="1:17" ht="23.1" customHeight="1" x14ac:dyDescent="0.2">
      <c r="A18" s="157"/>
      <c r="B18" s="157"/>
      <c r="C18" s="11"/>
      <c r="D18" s="12" t="s">
        <v>36</v>
      </c>
      <c r="E18" s="9"/>
      <c r="F18" s="8">
        <v>6</v>
      </c>
      <c r="G18" s="7">
        <v>1</v>
      </c>
      <c r="H18" s="6">
        <f t="shared" si="10"/>
        <v>16.666666666666664</v>
      </c>
      <c r="I18" s="7">
        <v>0</v>
      </c>
      <c r="J18" s="6">
        <f t="shared" si="11"/>
        <v>0</v>
      </c>
      <c r="K18" s="7">
        <v>0</v>
      </c>
      <c r="L18" s="6">
        <f t="shared" si="12"/>
        <v>0</v>
      </c>
      <c r="M18" s="7">
        <v>5</v>
      </c>
      <c r="N18" s="6">
        <f t="shared" si="13"/>
        <v>83.333333333333343</v>
      </c>
      <c r="O18" s="7">
        <v>0</v>
      </c>
      <c r="P18" s="6">
        <f t="shared" si="14"/>
        <v>0</v>
      </c>
      <c r="Q18" s="1">
        <v>0</v>
      </c>
    </row>
    <row r="19" spans="1:17" ht="23.1" customHeight="1" x14ac:dyDescent="0.2">
      <c r="A19" s="157"/>
      <c r="B19" s="157"/>
      <c r="C19" s="11"/>
      <c r="D19" s="12" t="s">
        <v>35</v>
      </c>
      <c r="E19" s="9"/>
      <c r="F19" s="8">
        <v>1</v>
      </c>
      <c r="G19" s="7">
        <v>1</v>
      </c>
      <c r="H19" s="6">
        <f t="shared" si="10"/>
        <v>100</v>
      </c>
      <c r="I19" s="7">
        <v>0</v>
      </c>
      <c r="J19" s="6">
        <f t="shared" si="11"/>
        <v>0</v>
      </c>
      <c r="K19" s="7">
        <v>0</v>
      </c>
      <c r="L19" s="6">
        <f t="shared" si="12"/>
        <v>0</v>
      </c>
      <c r="M19" s="7">
        <v>0</v>
      </c>
      <c r="N19" s="6">
        <f t="shared" si="13"/>
        <v>0</v>
      </c>
      <c r="O19" s="7">
        <v>0</v>
      </c>
      <c r="P19" s="6">
        <f t="shared" si="14"/>
        <v>0</v>
      </c>
      <c r="Q19" s="1">
        <v>0</v>
      </c>
    </row>
    <row r="20" spans="1:17" ht="23.1" customHeight="1" x14ac:dyDescent="0.2">
      <c r="A20" s="157"/>
      <c r="B20" s="157"/>
      <c r="C20" s="11"/>
      <c r="D20" s="12" t="s">
        <v>34</v>
      </c>
      <c r="E20" s="9"/>
      <c r="F20" s="8">
        <v>8</v>
      </c>
      <c r="G20" s="7">
        <v>4</v>
      </c>
      <c r="H20" s="6">
        <f t="shared" si="10"/>
        <v>50</v>
      </c>
      <c r="I20" s="7">
        <v>0</v>
      </c>
      <c r="J20" s="6">
        <f t="shared" si="11"/>
        <v>0</v>
      </c>
      <c r="K20" s="7">
        <v>1</v>
      </c>
      <c r="L20" s="6">
        <f t="shared" si="12"/>
        <v>12.5</v>
      </c>
      <c r="M20" s="7">
        <v>3</v>
      </c>
      <c r="N20" s="6">
        <f t="shared" si="13"/>
        <v>37.5</v>
      </c>
      <c r="O20" s="7">
        <v>0</v>
      </c>
      <c r="P20" s="6">
        <f t="shared" si="14"/>
        <v>0</v>
      </c>
      <c r="Q20" s="1">
        <v>1</v>
      </c>
    </row>
    <row r="21" spans="1:17" ht="23.1" customHeight="1" x14ac:dyDescent="0.2">
      <c r="A21" s="157"/>
      <c r="B21" s="157"/>
      <c r="C21" s="11"/>
      <c r="D21" s="12" t="s">
        <v>33</v>
      </c>
      <c r="E21" s="9"/>
      <c r="F21" s="8">
        <v>7</v>
      </c>
      <c r="G21" s="7">
        <v>1</v>
      </c>
      <c r="H21" s="6">
        <f t="shared" si="10"/>
        <v>14.285714285714285</v>
      </c>
      <c r="I21" s="7">
        <v>0</v>
      </c>
      <c r="J21" s="6">
        <f t="shared" si="11"/>
        <v>0</v>
      </c>
      <c r="K21" s="7">
        <v>0</v>
      </c>
      <c r="L21" s="6">
        <f t="shared" si="12"/>
        <v>0</v>
      </c>
      <c r="M21" s="7">
        <v>6</v>
      </c>
      <c r="N21" s="6">
        <f t="shared" si="13"/>
        <v>85.714285714285708</v>
      </c>
      <c r="O21" s="7">
        <v>0</v>
      </c>
      <c r="P21" s="6">
        <f t="shared" si="14"/>
        <v>0</v>
      </c>
      <c r="Q21" s="1">
        <v>0</v>
      </c>
    </row>
    <row r="22" spans="1:17" ht="23.1" customHeight="1" x14ac:dyDescent="0.2">
      <c r="A22" s="157"/>
      <c r="B22" s="157"/>
      <c r="C22" s="11"/>
      <c r="D22" s="12" t="s">
        <v>32</v>
      </c>
      <c r="E22" s="9"/>
      <c r="F22" s="8">
        <v>1</v>
      </c>
      <c r="G22" s="7">
        <v>0</v>
      </c>
      <c r="H22" s="6">
        <f t="shared" si="10"/>
        <v>0</v>
      </c>
      <c r="I22" s="7">
        <v>0</v>
      </c>
      <c r="J22" s="6">
        <f t="shared" si="11"/>
        <v>0</v>
      </c>
      <c r="K22" s="7">
        <v>0</v>
      </c>
      <c r="L22" s="6">
        <f t="shared" si="12"/>
        <v>0</v>
      </c>
      <c r="M22" s="7">
        <v>1</v>
      </c>
      <c r="N22" s="6">
        <f t="shared" si="13"/>
        <v>100</v>
      </c>
      <c r="O22" s="7">
        <v>0</v>
      </c>
      <c r="P22" s="6">
        <f t="shared" si="14"/>
        <v>0</v>
      </c>
      <c r="Q22" s="1">
        <v>0</v>
      </c>
    </row>
    <row r="23" spans="1:17" ht="23.1" customHeight="1" x14ac:dyDescent="0.2">
      <c r="A23" s="157"/>
      <c r="B23" s="157"/>
      <c r="C23" s="11"/>
      <c r="D23" s="12" t="s">
        <v>31</v>
      </c>
      <c r="E23" s="9"/>
      <c r="F23" s="8">
        <v>9</v>
      </c>
      <c r="G23" s="7">
        <v>2</v>
      </c>
      <c r="H23" s="6">
        <f t="shared" si="10"/>
        <v>22.222222222222221</v>
      </c>
      <c r="I23" s="7">
        <v>0</v>
      </c>
      <c r="J23" s="6">
        <f t="shared" si="11"/>
        <v>0</v>
      </c>
      <c r="K23" s="7">
        <v>0</v>
      </c>
      <c r="L23" s="6">
        <f t="shared" si="12"/>
        <v>0</v>
      </c>
      <c r="M23" s="7">
        <v>7</v>
      </c>
      <c r="N23" s="6">
        <f t="shared" si="13"/>
        <v>77.777777777777786</v>
      </c>
      <c r="O23" s="7">
        <v>0</v>
      </c>
      <c r="P23" s="6">
        <f t="shared" si="14"/>
        <v>0</v>
      </c>
      <c r="Q23" s="1">
        <v>0</v>
      </c>
    </row>
    <row r="24" spans="1:17" ht="23.1" customHeight="1" x14ac:dyDescent="0.2">
      <c r="A24" s="157"/>
      <c r="B24" s="157"/>
      <c r="C24" s="11"/>
      <c r="D24" s="12" t="s">
        <v>30</v>
      </c>
      <c r="E24" s="9"/>
      <c r="F24" s="8">
        <v>1</v>
      </c>
      <c r="G24" s="7">
        <v>1</v>
      </c>
      <c r="H24" s="6">
        <f t="shared" si="10"/>
        <v>100</v>
      </c>
      <c r="I24" s="7">
        <v>0</v>
      </c>
      <c r="J24" s="6">
        <f t="shared" si="11"/>
        <v>0</v>
      </c>
      <c r="K24" s="7">
        <v>0</v>
      </c>
      <c r="L24" s="6">
        <f t="shared" si="12"/>
        <v>0</v>
      </c>
      <c r="M24" s="7">
        <v>0</v>
      </c>
      <c r="N24" s="6">
        <f t="shared" si="13"/>
        <v>0</v>
      </c>
      <c r="O24" s="7">
        <v>0</v>
      </c>
      <c r="P24" s="6">
        <f t="shared" si="14"/>
        <v>0</v>
      </c>
      <c r="Q24" s="1">
        <v>0</v>
      </c>
    </row>
    <row r="25" spans="1:17" ht="23.1" customHeight="1" x14ac:dyDescent="0.2">
      <c r="A25" s="157"/>
      <c r="B25" s="157"/>
      <c r="C25" s="11"/>
      <c r="D25" s="10" t="s">
        <v>29</v>
      </c>
      <c r="E25" s="9"/>
      <c r="F25" s="8">
        <v>2</v>
      </c>
      <c r="G25" s="7">
        <v>0</v>
      </c>
      <c r="H25" s="6">
        <f t="shared" si="10"/>
        <v>0</v>
      </c>
      <c r="I25" s="7">
        <v>0</v>
      </c>
      <c r="J25" s="6">
        <f t="shared" si="11"/>
        <v>0</v>
      </c>
      <c r="K25" s="7">
        <v>0</v>
      </c>
      <c r="L25" s="6">
        <f t="shared" si="12"/>
        <v>0</v>
      </c>
      <c r="M25" s="7">
        <v>2</v>
      </c>
      <c r="N25" s="6">
        <f t="shared" si="13"/>
        <v>100</v>
      </c>
      <c r="O25" s="7">
        <v>0</v>
      </c>
      <c r="P25" s="6">
        <f t="shared" si="14"/>
        <v>0</v>
      </c>
      <c r="Q25" s="1">
        <v>0</v>
      </c>
    </row>
    <row r="26" spans="1:17" ht="23.1" customHeight="1" x14ac:dyDescent="0.2">
      <c r="A26" s="157"/>
      <c r="B26" s="157"/>
      <c r="C26" s="11"/>
      <c r="D26" s="12" t="s">
        <v>28</v>
      </c>
      <c r="E26" s="9"/>
      <c r="F26" s="8">
        <v>11</v>
      </c>
      <c r="G26" s="7">
        <v>3</v>
      </c>
      <c r="H26" s="6">
        <f t="shared" si="10"/>
        <v>27.27272727272727</v>
      </c>
      <c r="I26" s="7">
        <v>0</v>
      </c>
      <c r="J26" s="6">
        <f t="shared" si="11"/>
        <v>0</v>
      </c>
      <c r="K26" s="7">
        <v>2</v>
      </c>
      <c r="L26" s="6">
        <f t="shared" si="12"/>
        <v>18.181818181818183</v>
      </c>
      <c r="M26" s="7">
        <v>6</v>
      </c>
      <c r="N26" s="6">
        <f t="shared" si="13"/>
        <v>54.54545454545454</v>
      </c>
      <c r="O26" s="7">
        <v>0</v>
      </c>
      <c r="P26" s="6">
        <f t="shared" si="14"/>
        <v>0</v>
      </c>
      <c r="Q26" s="1">
        <v>0</v>
      </c>
    </row>
    <row r="27" spans="1:17" ht="23.1" customHeight="1" x14ac:dyDescent="0.2">
      <c r="A27" s="157"/>
      <c r="B27" s="157"/>
      <c r="C27" s="11"/>
      <c r="D27" s="12" t="s">
        <v>27</v>
      </c>
      <c r="E27" s="9"/>
      <c r="F27" s="8">
        <v>4</v>
      </c>
      <c r="G27" s="7">
        <v>1</v>
      </c>
      <c r="H27" s="6">
        <f t="shared" si="10"/>
        <v>25</v>
      </c>
      <c r="I27" s="7">
        <v>0</v>
      </c>
      <c r="J27" s="6">
        <f t="shared" si="11"/>
        <v>0</v>
      </c>
      <c r="K27" s="7">
        <v>0</v>
      </c>
      <c r="L27" s="6">
        <f t="shared" si="12"/>
        <v>0</v>
      </c>
      <c r="M27" s="7">
        <v>3</v>
      </c>
      <c r="N27" s="6">
        <f t="shared" si="13"/>
        <v>75</v>
      </c>
      <c r="O27" s="7">
        <v>0</v>
      </c>
      <c r="P27" s="6">
        <f t="shared" si="14"/>
        <v>0</v>
      </c>
      <c r="Q27" s="1">
        <v>0</v>
      </c>
    </row>
    <row r="28" spans="1:17" ht="23.1" customHeight="1" x14ac:dyDescent="0.2">
      <c r="A28" s="157"/>
      <c r="B28" s="157"/>
      <c r="C28" s="11"/>
      <c r="D28" s="12" t="s">
        <v>26</v>
      </c>
      <c r="E28" s="9"/>
      <c r="F28" s="8">
        <v>5</v>
      </c>
      <c r="G28" s="7">
        <v>1</v>
      </c>
      <c r="H28" s="6">
        <f t="shared" si="10"/>
        <v>20</v>
      </c>
      <c r="I28" s="7">
        <v>2</v>
      </c>
      <c r="J28" s="6">
        <f t="shared" si="11"/>
        <v>40</v>
      </c>
      <c r="K28" s="7">
        <v>0</v>
      </c>
      <c r="L28" s="6">
        <f t="shared" si="12"/>
        <v>0</v>
      </c>
      <c r="M28" s="7">
        <v>2</v>
      </c>
      <c r="N28" s="6">
        <f t="shared" si="13"/>
        <v>40</v>
      </c>
      <c r="O28" s="7">
        <v>0</v>
      </c>
      <c r="P28" s="6">
        <f t="shared" si="14"/>
        <v>0</v>
      </c>
      <c r="Q28" s="1">
        <v>0</v>
      </c>
    </row>
    <row r="29" spans="1:17" ht="23.1" customHeight="1" x14ac:dyDescent="0.2">
      <c r="A29" s="157"/>
      <c r="B29" s="157"/>
      <c r="C29" s="11"/>
      <c r="D29" s="12" t="s">
        <v>25</v>
      </c>
      <c r="E29" s="9"/>
      <c r="F29" s="8">
        <v>13</v>
      </c>
      <c r="G29" s="7">
        <v>5</v>
      </c>
      <c r="H29" s="6">
        <f t="shared" si="10"/>
        <v>38.461538461538467</v>
      </c>
      <c r="I29" s="7">
        <v>2</v>
      </c>
      <c r="J29" s="6">
        <f t="shared" si="11"/>
        <v>15.384615384615385</v>
      </c>
      <c r="K29" s="7">
        <v>0</v>
      </c>
      <c r="L29" s="6">
        <f t="shared" si="12"/>
        <v>0</v>
      </c>
      <c r="M29" s="7">
        <v>6</v>
      </c>
      <c r="N29" s="6">
        <f t="shared" si="13"/>
        <v>46.153846153846153</v>
      </c>
      <c r="O29" s="7">
        <v>0</v>
      </c>
      <c r="P29" s="6">
        <f t="shared" si="14"/>
        <v>0</v>
      </c>
      <c r="Q29" s="1">
        <v>1</v>
      </c>
    </row>
    <row r="30" spans="1:17" ht="23.1" customHeight="1" x14ac:dyDescent="0.2">
      <c r="A30" s="157"/>
      <c r="B30" s="157"/>
      <c r="C30" s="11"/>
      <c r="D30" s="12" t="s">
        <v>24</v>
      </c>
      <c r="E30" s="9"/>
      <c r="F30" s="8">
        <v>5</v>
      </c>
      <c r="G30" s="7">
        <v>0</v>
      </c>
      <c r="H30" s="6">
        <f t="shared" si="10"/>
        <v>0</v>
      </c>
      <c r="I30" s="7">
        <v>0</v>
      </c>
      <c r="J30" s="6">
        <f t="shared" si="11"/>
        <v>0</v>
      </c>
      <c r="K30" s="7">
        <v>1</v>
      </c>
      <c r="L30" s="6">
        <f t="shared" si="12"/>
        <v>20</v>
      </c>
      <c r="M30" s="7">
        <v>4</v>
      </c>
      <c r="N30" s="6">
        <f t="shared" si="13"/>
        <v>80</v>
      </c>
      <c r="O30" s="7">
        <v>0</v>
      </c>
      <c r="P30" s="6">
        <f t="shared" si="14"/>
        <v>0</v>
      </c>
      <c r="Q30" s="1">
        <v>0</v>
      </c>
    </row>
    <row r="31" spans="1:17" ht="23.1" customHeight="1" x14ac:dyDescent="0.2">
      <c r="A31" s="157"/>
      <c r="B31" s="157"/>
      <c r="C31" s="11"/>
      <c r="D31" s="12" t="s">
        <v>23</v>
      </c>
      <c r="E31" s="9"/>
      <c r="F31" s="8">
        <v>33</v>
      </c>
      <c r="G31" s="7">
        <v>9</v>
      </c>
      <c r="H31" s="6">
        <f t="shared" si="10"/>
        <v>27.27272727272727</v>
      </c>
      <c r="I31" s="7">
        <v>3</v>
      </c>
      <c r="J31" s="6">
        <f t="shared" si="11"/>
        <v>9.0909090909090917</v>
      </c>
      <c r="K31" s="7">
        <v>3</v>
      </c>
      <c r="L31" s="6">
        <f t="shared" si="12"/>
        <v>9.0909090909090917</v>
      </c>
      <c r="M31" s="7">
        <v>19</v>
      </c>
      <c r="N31" s="6">
        <f t="shared" si="13"/>
        <v>57.575757575757578</v>
      </c>
      <c r="O31" s="7">
        <v>1</v>
      </c>
      <c r="P31" s="6">
        <f t="shared" si="14"/>
        <v>3.0303030303030303</v>
      </c>
      <c r="Q31" s="1">
        <v>3</v>
      </c>
    </row>
    <row r="32" spans="1:17" ht="23.1" customHeight="1" x14ac:dyDescent="0.2">
      <c r="A32" s="157"/>
      <c r="B32" s="157"/>
      <c r="C32" s="11"/>
      <c r="D32" s="12" t="s">
        <v>22</v>
      </c>
      <c r="E32" s="9"/>
      <c r="F32" s="8">
        <v>5</v>
      </c>
      <c r="G32" s="7">
        <v>1</v>
      </c>
      <c r="H32" s="6">
        <f t="shared" si="10"/>
        <v>20</v>
      </c>
      <c r="I32" s="7">
        <v>0</v>
      </c>
      <c r="J32" s="6">
        <f t="shared" si="11"/>
        <v>0</v>
      </c>
      <c r="K32" s="7">
        <v>1</v>
      </c>
      <c r="L32" s="6">
        <f t="shared" si="12"/>
        <v>20</v>
      </c>
      <c r="M32" s="7">
        <v>3</v>
      </c>
      <c r="N32" s="6">
        <f t="shared" si="13"/>
        <v>60</v>
      </c>
      <c r="O32" s="7">
        <v>0</v>
      </c>
      <c r="P32" s="6">
        <f t="shared" si="14"/>
        <v>0</v>
      </c>
      <c r="Q32" s="1">
        <v>1</v>
      </c>
    </row>
    <row r="33" spans="1:17" ht="24" customHeight="1" x14ac:dyDescent="0.2">
      <c r="A33" s="157"/>
      <c r="B33" s="157"/>
      <c r="C33" s="11"/>
      <c r="D33" s="12" t="s">
        <v>21</v>
      </c>
      <c r="E33" s="9"/>
      <c r="F33" s="8">
        <v>32</v>
      </c>
      <c r="G33" s="7">
        <v>17</v>
      </c>
      <c r="H33" s="6">
        <f t="shared" si="10"/>
        <v>53.125</v>
      </c>
      <c r="I33" s="7">
        <v>8</v>
      </c>
      <c r="J33" s="6">
        <f t="shared" si="11"/>
        <v>25</v>
      </c>
      <c r="K33" s="7">
        <v>2</v>
      </c>
      <c r="L33" s="6">
        <f t="shared" si="12"/>
        <v>6.25</v>
      </c>
      <c r="M33" s="7">
        <v>11</v>
      </c>
      <c r="N33" s="6">
        <f t="shared" si="13"/>
        <v>34.375</v>
      </c>
      <c r="O33" s="7">
        <v>1</v>
      </c>
      <c r="P33" s="6">
        <f t="shared" si="14"/>
        <v>3.125</v>
      </c>
      <c r="Q33" s="1">
        <v>0</v>
      </c>
    </row>
    <row r="34" spans="1:17" ht="23.1" customHeight="1" x14ac:dyDescent="0.2">
      <c r="A34" s="157"/>
      <c r="B34" s="157"/>
      <c r="C34" s="11"/>
      <c r="D34" s="12" t="s">
        <v>20</v>
      </c>
      <c r="E34" s="9"/>
      <c r="F34" s="8">
        <v>17</v>
      </c>
      <c r="G34" s="7">
        <v>5</v>
      </c>
      <c r="H34" s="6">
        <f t="shared" si="10"/>
        <v>29.411764705882355</v>
      </c>
      <c r="I34" s="7">
        <v>1</v>
      </c>
      <c r="J34" s="6">
        <f t="shared" si="11"/>
        <v>5.8823529411764701</v>
      </c>
      <c r="K34" s="7">
        <v>2</v>
      </c>
      <c r="L34" s="6">
        <f t="shared" si="12"/>
        <v>11.76470588235294</v>
      </c>
      <c r="M34" s="7">
        <v>9</v>
      </c>
      <c r="N34" s="6">
        <f t="shared" si="13"/>
        <v>52.941176470588239</v>
      </c>
      <c r="O34" s="7">
        <v>0</v>
      </c>
      <c r="P34" s="6">
        <f t="shared" si="14"/>
        <v>0</v>
      </c>
      <c r="Q34" s="1">
        <v>1</v>
      </c>
    </row>
    <row r="35" spans="1:17" ht="23.1" customHeight="1" x14ac:dyDescent="0.2">
      <c r="A35" s="157"/>
      <c r="B35" s="157"/>
      <c r="C35" s="11"/>
      <c r="D35" s="12" t="s">
        <v>19</v>
      </c>
      <c r="E35" s="9"/>
      <c r="F35" s="8">
        <v>8</v>
      </c>
      <c r="G35" s="7">
        <v>5</v>
      </c>
      <c r="H35" s="6">
        <f t="shared" si="10"/>
        <v>62.5</v>
      </c>
      <c r="I35" s="7">
        <v>0</v>
      </c>
      <c r="J35" s="6">
        <f t="shared" si="11"/>
        <v>0</v>
      </c>
      <c r="K35" s="7">
        <v>0</v>
      </c>
      <c r="L35" s="6">
        <f t="shared" si="12"/>
        <v>0</v>
      </c>
      <c r="M35" s="7">
        <v>3</v>
      </c>
      <c r="N35" s="6">
        <f t="shared" si="13"/>
        <v>37.5</v>
      </c>
      <c r="O35" s="7">
        <v>0</v>
      </c>
      <c r="P35" s="6">
        <f t="shared" si="14"/>
        <v>0</v>
      </c>
      <c r="Q35" s="1">
        <v>0</v>
      </c>
    </row>
    <row r="36" spans="1:17" ht="23.1" customHeight="1" x14ac:dyDescent="0.2">
      <c r="A36" s="157"/>
      <c r="B36" s="157"/>
      <c r="C36" s="11"/>
      <c r="D36" s="12" t="s">
        <v>18</v>
      </c>
      <c r="E36" s="9"/>
      <c r="F36" s="8">
        <v>14</v>
      </c>
      <c r="G36" s="7">
        <v>7</v>
      </c>
      <c r="H36" s="6">
        <f t="shared" si="10"/>
        <v>50</v>
      </c>
      <c r="I36" s="7">
        <v>2</v>
      </c>
      <c r="J36" s="6">
        <f t="shared" si="11"/>
        <v>14.285714285714285</v>
      </c>
      <c r="K36" s="7">
        <v>2</v>
      </c>
      <c r="L36" s="6">
        <f t="shared" si="12"/>
        <v>14.285714285714285</v>
      </c>
      <c r="M36" s="7">
        <v>5</v>
      </c>
      <c r="N36" s="6">
        <f t="shared" si="13"/>
        <v>35.714285714285715</v>
      </c>
      <c r="O36" s="7">
        <v>0</v>
      </c>
      <c r="P36" s="6">
        <f t="shared" si="14"/>
        <v>0</v>
      </c>
      <c r="Q36" s="1">
        <v>1</v>
      </c>
    </row>
    <row r="37" spans="1:17" ht="23.1" customHeight="1" x14ac:dyDescent="0.2">
      <c r="A37" s="157"/>
      <c r="B37" s="158"/>
      <c r="C37" s="11"/>
      <c r="D37" s="12" t="s">
        <v>17</v>
      </c>
      <c r="E37" s="9"/>
      <c r="F37" s="8">
        <v>8</v>
      </c>
      <c r="G37" s="7">
        <v>2</v>
      </c>
      <c r="H37" s="6">
        <f t="shared" si="10"/>
        <v>25</v>
      </c>
      <c r="I37" s="7">
        <v>2</v>
      </c>
      <c r="J37" s="6">
        <f t="shared" si="11"/>
        <v>25</v>
      </c>
      <c r="K37" s="7">
        <v>1</v>
      </c>
      <c r="L37" s="6">
        <f t="shared" si="12"/>
        <v>12.5</v>
      </c>
      <c r="M37" s="7">
        <v>4</v>
      </c>
      <c r="N37" s="6">
        <f t="shared" si="13"/>
        <v>50</v>
      </c>
      <c r="O37" s="7">
        <v>0</v>
      </c>
      <c r="P37" s="6">
        <f t="shared" si="14"/>
        <v>0</v>
      </c>
      <c r="Q37" s="1">
        <v>0</v>
      </c>
    </row>
    <row r="38" spans="1:17" ht="23.1" customHeight="1" x14ac:dyDescent="0.2">
      <c r="A38" s="157"/>
      <c r="B38" s="156" t="s">
        <v>16</v>
      </c>
      <c r="C38" s="11"/>
      <c r="D38" s="12" t="s">
        <v>15</v>
      </c>
      <c r="E38" s="9"/>
      <c r="F38" s="8">
        <v>681</v>
      </c>
      <c r="G38" s="7">
        <f>SUM(G39:G53)</f>
        <v>192</v>
      </c>
      <c r="H38" s="6">
        <f t="shared" si="0"/>
        <v>28.193832599118945</v>
      </c>
      <c r="I38" s="7">
        <f>SUM(I39:I53)</f>
        <v>83</v>
      </c>
      <c r="J38" s="6">
        <f t="shared" si="1"/>
        <v>12.187958883994126</v>
      </c>
      <c r="K38" s="7">
        <f>SUM(K39:K53)</f>
        <v>58</v>
      </c>
      <c r="L38" s="6">
        <f t="shared" si="2"/>
        <v>8.5168869309838477</v>
      </c>
      <c r="M38" s="7">
        <f>SUM(M39:M53)</f>
        <v>376</v>
      </c>
      <c r="N38" s="6">
        <f t="shared" si="3"/>
        <v>55.212922173274592</v>
      </c>
      <c r="O38" s="7">
        <f>SUM(O39:O53)</f>
        <v>30</v>
      </c>
      <c r="P38" s="6">
        <f t="shared" si="4"/>
        <v>4.4052863436123353</v>
      </c>
    </row>
    <row r="39" spans="1:17" ht="23.1" customHeight="1" x14ac:dyDescent="0.2">
      <c r="A39" s="157"/>
      <c r="B39" s="157"/>
      <c r="C39" s="11"/>
      <c r="D39" s="12" t="s">
        <v>14</v>
      </c>
      <c r="E39" s="9"/>
      <c r="F39" s="8">
        <v>6</v>
      </c>
      <c r="G39" s="7">
        <v>2</v>
      </c>
      <c r="H39" s="6">
        <f t="shared" ref="H39:H53" si="15">IF(G39=0,0,G39/$F39*100)</f>
        <v>33.333333333333329</v>
      </c>
      <c r="I39" s="7">
        <v>0</v>
      </c>
      <c r="J39" s="6">
        <f t="shared" ref="J39:J53" si="16">IF(I39=0,0,I39/$F39*100)</f>
        <v>0</v>
      </c>
      <c r="K39" s="7">
        <v>0</v>
      </c>
      <c r="L39" s="6">
        <f t="shared" ref="L39:L53" si="17">IF(K39=0,0,K39/$F39*100)</f>
        <v>0</v>
      </c>
      <c r="M39" s="7">
        <v>4</v>
      </c>
      <c r="N39" s="6">
        <f t="shared" ref="N39:N53" si="18">IF(M39=0,0,M39/$F39*100)</f>
        <v>66.666666666666657</v>
      </c>
      <c r="O39" s="7">
        <v>0</v>
      </c>
      <c r="P39" s="6">
        <f t="shared" ref="P39:P53" si="19">IF(O39=0,0,O39/$F39*100)</f>
        <v>0</v>
      </c>
      <c r="Q39" s="1">
        <v>1</v>
      </c>
    </row>
    <row r="40" spans="1:17" ht="23.1" customHeight="1" x14ac:dyDescent="0.2">
      <c r="A40" s="157"/>
      <c r="B40" s="157"/>
      <c r="C40" s="11"/>
      <c r="D40" s="12" t="s">
        <v>13</v>
      </c>
      <c r="E40" s="9"/>
      <c r="F40" s="8">
        <v>77</v>
      </c>
      <c r="G40" s="7">
        <v>10</v>
      </c>
      <c r="H40" s="6">
        <f t="shared" si="15"/>
        <v>12.987012987012985</v>
      </c>
      <c r="I40" s="7">
        <v>7</v>
      </c>
      <c r="J40" s="6">
        <f t="shared" si="16"/>
        <v>9.0909090909090917</v>
      </c>
      <c r="K40" s="7">
        <v>6</v>
      </c>
      <c r="L40" s="6">
        <f t="shared" si="17"/>
        <v>7.7922077922077921</v>
      </c>
      <c r="M40" s="7">
        <v>53</v>
      </c>
      <c r="N40" s="6">
        <f t="shared" si="18"/>
        <v>68.831168831168839</v>
      </c>
      <c r="O40" s="7">
        <v>5</v>
      </c>
      <c r="P40" s="6">
        <f t="shared" si="19"/>
        <v>6.4935064935064926</v>
      </c>
      <c r="Q40" s="1">
        <v>10</v>
      </c>
    </row>
    <row r="41" spans="1:17" ht="23.1" customHeight="1" x14ac:dyDescent="0.2">
      <c r="A41" s="157"/>
      <c r="B41" s="157"/>
      <c r="C41" s="11"/>
      <c r="D41" s="12" t="s">
        <v>12</v>
      </c>
      <c r="E41" s="9"/>
      <c r="F41" s="8">
        <v>13</v>
      </c>
      <c r="G41" s="7">
        <v>5</v>
      </c>
      <c r="H41" s="6">
        <f t="shared" si="15"/>
        <v>38.461538461538467</v>
      </c>
      <c r="I41" s="7">
        <v>1</v>
      </c>
      <c r="J41" s="6">
        <f t="shared" si="16"/>
        <v>7.6923076923076925</v>
      </c>
      <c r="K41" s="7">
        <v>1</v>
      </c>
      <c r="L41" s="6">
        <f t="shared" si="17"/>
        <v>7.6923076923076925</v>
      </c>
      <c r="M41" s="7">
        <v>7</v>
      </c>
      <c r="N41" s="6">
        <f t="shared" si="18"/>
        <v>53.846153846153847</v>
      </c>
      <c r="O41" s="7">
        <v>0</v>
      </c>
      <c r="P41" s="6">
        <f t="shared" si="19"/>
        <v>0</v>
      </c>
      <c r="Q41" s="1">
        <v>2</v>
      </c>
    </row>
    <row r="42" spans="1:17" ht="23.1" customHeight="1" x14ac:dyDescent="0.2">
      <c r="A42" s="157"/>
      <c r="B42" s="157"/>
      <c r="C42" s="11"/>
      <c r="D42" s="12" t="s">
        <v>11</v>
      </c>
      <c r="E42" s="9"/>
      <c r="F42" s="8">
        <v>15</v>
      </c>
      <c r="G42" s="7">
        <v>8</v>
      </c>
      <c r="H42" s="6">
        <f t="shared" si="15"/>
        <v>53.333333333333336</v>
      </c>
      <c r="I42" s="7">
        <v>5</v>
      </c>
      <c r="J42" s="6">
        <f t="shared" si="16"/>
        <v>33.333333333333329</v>
      </c>
      <c r="K42" s="7">
        <v>2</v>
      </c>
      <c r="L42" s="6">
        <f t="shared" si="17"/>
        <v>13.333333333333334</v>
      </c>
      <c r="M42" s="7">
        <v>5</v>
      </c>
      <c r="N42" s="6">
        <f t="shared" si="18"/>
        <v>33.333333333333329</v>
      </c>
      <c r="O42" s="7">
        <v>0</v>
      </c>
      <c r="P42" s="6">
        <f t="shared" si="19"/>
        <v>0</v>
      </c>
      <c r="Q42" s="1">
        <v>1</v>
      </c>
    </row>
    <row r="43" spans="1:17" ht="23.1" customHeight="1" x14ac:dyDescent="0.2">
      <c r="A43" s="157"/>
      <c r="B43" s="157"/>
      <c r="C43" s="11"/>
      <c r="D43" s="12" t="s">
        <v>10</v>
      </c>
      <c r="E43" s="9"/>
      <c r="F43" s="8">
        <v>38</v>
      </c>
      <c r="G43" s="7">
        <v>10</v>
      </c>
      <c r="H43" s="6">
        <f t="shared" si="15"/>
        <v>26.315789473684209</v>
      </c>
      <c r="I43" s="7">
        <v>2</v>
      </c>
      <c r="J43" s="6">
        <f t="shared" si="16"/>
        <v>5.2631578947368416</v>
      </c>
      <c r="K43" s="7">
        <v>2</v>
      </c>
      <c r="L43" s="6">
        <f t="shared" si="17"/>
        <v>5.2631578947368416</v>
      </c>
      <c r="M43" s="7">
        <v>25</v>
      </c>
      <c r="N43" s="6">
        <f t="shared" si="18"/>
        <v>65.789473684210535</v>
      </c>
      <c r="O43" s="7">
        <v>2</v>
      </c>
      <c r="P43" s="6">
        <f t="shared" si="19"/>
        <v>5.2631578947368416</v>
      </c>
      <c r="Q43" s="1">
        <v>6</v>
      </c>
    </row>
    <row r="44" spans="1:17" ht="23.1" customHeight="1" x14ac:dyDescent="0.2">
      <c r="A44" s="157"/>
      <c r="B44" s="157"/>
      <c r="C44" s="11"/>
      <c r="D44" s="12" t="s">
        <v>9</v>
      </c>
      <c r="E44" s="9"/>
      <c r="F44" s="8">
        <v>154</v>
      </c>
      <c r="G44" s="7">
        <v>40</v>
      </c>
      <c r="H44" s="6">
        <f t="shared" si="15"/>
        <v>25.97402597402597</v>
      </c>
      <c r="I44" s="7">
        <v>6</v>
      </c>
      <c r="J44" s="6">
        <f t="shared" si="16"/>
        <v>3.8961038961038961</v>
      </c>
      <c r="K44" s="7">
        <v>10</v>
      </c>
      <c r="L44" s="6">
        <f t="shared" si="17"/>
        <v>6.4935064935064926</v>
      </c>
      <c r="M44" s="7">
        <v>92</v>
      </c>
      <c r="N44" s="6">
        <f t="shared" si="18"/>
        <v>59.740259740259738</v>
      </c>
      <c r="O44" s="7">
        <v>11</v>
      </c>
      <c r="P44" s="6">
        <f t="shared" si="19"/>
        <v>7.1428571428571423</v>
      </c>
      <c r="Q44" s="1">
        <v>13</v>
      </c>
    </row>
    <row r="45" spans="1:17" ht="23.1" customHeight="1" x14ac:dyDescent="0.2">
      <c r="A45" s="157"/>
      <c r="B45" s="157"/>
      <c r="C45" s="11"/>
      <c r="D45" s="12" t="s">
        <v>8</v>
      </c>
      <c r="E45" s="9"/>
      <c r="F45" s="8">
        <v>22</v>
      </c>
      <c r="G45" s="7">
        <v>10</v>
      </c>
      <c r="H45" s="6">
        <f t="shared" si="15"/>
        <v>45.454545454545453</v>
      </c>
      <c r="I45" s="7">
        <v>7</v>
      </c>
      <c r="J45" s="6">
        <f t="shared" si="16"/>
        <v>31.818181818181817</v>
      </c>
      <c r="K45" s="7">
        <v>2</v>
      </c>
      <c r="L45" s="6">
        <f t="shared" si="17"/>
        <v>9.0909090909090917</v>
      </c>
      <c r="M45" s="7">
        <v>7</v>
      </c>
      <c r="N45" s="6">
        <f t="shared" si="18"/>
        <v>31.818181818181817</v>
      </c>
      <c r="O45" s="7">
        <v>1</v>
      </c>
      <c r="P45" s="6">
        <f t="shared" si="19"/>
        <v>4.5454545454545459</v>
      </c>
      <c r="Q45" s="1">
        <v>1</v>
      </c>
    </row>
    <row r="46" spans="1:17" ht="23.1" customHeight="1" x14ac:dyDescent="0.2">
      <c r="A46" s="157"/>
      <c r="B46" s="157"/>
      <c r="C46" s="11"/>
      <c r="D46" s="12" t="s">
        <v>7</v>
      </c>
      <c r="E46" s="9"/>
      <c r="F46" s="8">
        <v>10</v>
      </c>
      <c r="G46" s="7">
        <v>6</v>
      </c>
      <c r="H46" s="6">
        <f t="shared" si="15"/>
        <v>60</v>
      </c>
      <c r="I46" s="7">
        <v>1</v>
      </c>
      <c r="J46" s="6">
        <f t="shared" si="16"/>
        <v>10</v>
      </c>
      <c r="K46" s="7">
        <v>0</v>
      </c>
      <c r="L46" s="6">
        <f t="shared" si="17"/>
        <v>0</v>
      </c>
      <c r="M46" s="7">
        <v>4</v>
      </c>
      <c r="N46" s="6">
        <f t="shared" si="18"/>
        <v>40</v>
      </c>
      <c r="O46" s="7">
        <v>0</v>
      </c>
      <c r="P46" s="6">
        <f t="shared" si="19"/>
        <v>0</v>
      </c>
      <c r="Q46" s="1">
        <v>0</v>
      </c>
    </row>
    <row r="47" spans="1:17" ht="24" customHeight="1" x14ac:dyDescent="0.2">
      <c r="A47" s="157"/>
      <c r="B47" s="157"/>
      <c r="C47" s="11"/>
      <c r="D47" s="10" t="s">
        <v>6</v>
      </c>
      <c r="E47" s="9"/>
      <c r="F47" s="8">
        <v>17</v>
      </c>
      <c r="G47" s="7">
        <v>6</v>
      </c>
      <c r="H47" s="6">
        <f t="shared" si="15"/>
        <v>35.294117647058826</v>
      </c>
      <c r="I47" s="7">
        <v>2</v>
      </c>
      <c r="J47" s="6">
        <f t="shared" si="16"/>
        <v>11.76470588235294</v>
      </c>
      <c r="K47" s="7">
        <v>2</v>
      </c>
      <c r="L47" s="6">
        <f t="shared" si="17"/>
        <v>11.76470588235294</v>
      </c>
      <c r="M47" s="7">
        <v>10</v>
      </c>
      <c r="N47" s="6">
        <f t="shared" si="18"/>
        <v>58.82352941176471</v>
      </c>
      <c r="O47" s="7">
        <v>0</v>
      </c>
      <c r="P47" s="6">
        <f t="shared" si="19"/>
        <v>0</v>
      </c>
      <c r="Q47" s="1">
        <v>4</v>
      </c>
    </row>
    <row r="48" spans="1:17" ht="23.1" customHeight="1" x14ac:dyDescent="0.2">
      <c r="A48" s="157"/>
      <c r="B48" s="157"/>
      <c r="C48" s="11"/>
      <c r="D48" s="12" t="s">
        <v>5</v>
      </c>
      <c r="E48" s="9"/>
      <c r="F48" s="8">
        <v>41</v>
      </c>
      <c r="G48" s="7">
        <v>10</v>
      </c>
      <c r="H48" s="6">
        <f t="shared" si="15"/>
        <v>24.390243902439025</v>
      </c>
      <c r="I48" s="7">
        <v>1</v>
      </c>
      <c r="J48" s="6">
        <f t="shared" si="16"/>
        <v>2.4390243902439024</v>
      </c>
      <c r="K48" s="7">
        <v>0</v>
      </c>
      <c r="L48" s="6">
        <f t="shared" si="17"/>
        <v>0</v>
      </c>
      <c r="M48" s="7">
        <v>28</v>
      </c>
      <c r="N48" s="6">
        <f t="shared" si="18"/>
        <v>68.292682926829272</v>
      </c>
      <c r="O48" s="7">
        <v>3</v>
      </c>
      <c r="P48" s="6">
        <f t="shared" si="19"/>
        <v>7.3170731707317067</v>
      </c>
      <c r="Q48" s="1">
        <v>5</v>
      </c>
    </row>
    <row r="49" spans="1:17" ht="23.1" customHeight="1" x14ac:dyDescent="0.2">
      <c r="A49" s="157"/>
      <c r="B49" s="157"/>
      <c r="C49" s="11"/>
      <c r="D49" s="12" t="s">
        <v>4</v>
      </c>
      <c r="E49" s="9"/>
      <c r="F49" s="8">
        <v>23</v>
      </c>
      <c r="G49" s="7">
        <v>9</v>
      </c>
      <c r="H49" s="6">
        <f t="shared" si="15"/>
        <v>39.130434782608695</v>
      </c>
      <c r="I49" s="7">
        <v>5</v>
      </c>
      <c r="J49" s="6">
        <f t="shared" si="16"/>
        <v>21.739130434782609</v>
      </c>
      <c r="K49" s="7">
        <v>1</v>
      </c>
      <c r="L49" s="6">
        <f t="shared" si="17"/>
        <v>4.3478260869565215</v>
      </c>
      <c r="M49" s="7">
        <v>13</v>
      </c>
      <c r="N49" s="6">
        <f t="shared" si="18"/>
        <v>56.521739130434781</v>
      </c>
      <c r="O49" s="7">
        <v>0</v>
      </c>
      <c r="P49" s="6">
        <f t="shared" si="19"/>
        <v>0</v>
      </c>
      <c r="Q49" s="1">
        <v>3</v>
      </c>
    </row>
    <row r="50" spans="1:17" ht="23.1" customHeight="1" x14ac:dyDescent="0.2">
      <c r="A50" s="157"/>
      <c r="B50" s="157"/>
      <c r="C50" s="11"/>
      <c r="D50" s="12" t="s">
        <v>3</v>
      </c>
      <c r="E50" s="9"/>
      <c r="F50" s="8">
        <v>24</v>
      </c>
      <c r="G50" s="7">
        <v>6</v>
      </c>
      <c r="H50" s="6">
        <f t="shared" si="15"/>
        <v>25</v>
      </c>
      <c r="I50" s="7">
        <v>1</v>
      </c>
      <c r="J50" s="6">
        <f t="shared" si="16"/>
        <v>4.1666666666666661</v>
      </c>
      <c r="K50" s="7">
        <v>3</v>
      </c>
      <c r="L50" s="6">
        <f t="shared" si="17"/>
        <v>12.5</v>
      </c>
      <c r="M50" s="7">
        <v>14</v>
      </c>
      <c r="N50" s="6">
        <f t="shared" si="18"/>
        <v>58.333333333333336</v>
      </c>
      <c r="O50" s="7">
        <v>1</v>
      </c>
      <c r="P50" s="6">
        <f t="shared" si="19"/>
        <v>4.1666666666666661</v>
      </c>
      <c r="Q50" s="1">
        <v>0</v>
      </c>
    </row>
    <row r="51" spans="1:17" ht="23.1" customHeight="1" x14ac:dyDescent="0.2">
      <c r="A51" s="157"/>
      <c r="B51" s="157"/>
      <c r="C51" s="11"/>
      <c r="D51" s="12" t="s">
        <v>2</v>
      </c>
      <c r="E51" s="9"/>
      <c r="F51" s="8">
        <v>159</v>
      </c>
      <c r="G51" s="7">
        <v>45</v>
      </c>
      <c r="H51" s="6">
        <f t="shared" si="15"/>
        <v>28.30188679245283</v>
      </c>
      <c r="I51" s="7">
        <v>24</v>
      </c>
      <c r="J51" s="6">
        <f t="shared" si="16"/>
        <v>15.09433962264151</v>
      </c>
      <c r="K51" s="7">
        <v>17</v>
      </c>
      <c r="L51" s="6">
        <f t="shared" si="17"/>
        <v>10.691823899371069</v>
      </c>
      <c r="M51" s="7">
        <v>82</v>
      </c>
      <c r="N51" s="6">
        <f t="shared" si="18"/>
        <v>51.572327044025158</v>
      </c>
      <c r="O51" s="7">
        <v>3</v>
      </c>
      <c r="P51" s="6">
        <f t="shared" si="19"/>
        <v>1.8867924528301887</v>
      </c>
      <c r="Q51" s="1">
        <v>9</v>
      </c>
    </row>
    <row r="52" spans="1:17" ht="23.1" customHeight="1" x14ac:dyDescent="0.2">
      <c r="A52" s="157"/>
      <c r="B52" s="157"/>
      <c r="C52" s="11"/>
      <c r="D52" s="12" t="s">
        <v>1</v>
      </c>
      <c r="E52" s="9"/>
      <c r="F52" s="8">
        <v>21</v>
      </c>
      <c r="G52" s="7">
        <v>8</v>
      </c>
      <c r="H52" s="6">
        <f t="shared" si="15"/>
        <v>38.095238095238095</v>
      </c>
      <c r="I52" s="7">
        <v>11</v>
      </c>
      <c r="J52" s="6">
        <f t="shared" si="16"/>
        <v>52.380952380952387</v>
      </c>
      <c r="K52" s="7">
        <v>5</v>
      </c>
      <c r="L52" s="6">
        <f t="shared" si="17"/>
        <v>23.809523809523807</v>
      </c>
      <c r="M52" s="7">
        <v>3</v>
      </c>
      <c r="N52" s="6">
        <f t="shared" si="18"/>
        <v>14.285714285714285</v>
      </c>
      <c r="O52" s="7">
        <v>0</v>
      </c>
      <c r="P52" s="6">
        <f t="shared" si="19"/>
        <v>0</v>
      </c>
      <c r="Q52" s="1">
        <v>1</v>
      </c>
    </row>
    <row r="53" spans="1:17" ht="24" customHeight="1" x14ac:dyDescent="0.2">
      <c r="A53" s="158"/>
      <c r="B53" s="158"/>
      <c r="C53" s="11"/>
      <c r="D53" s="10" t="s">
        <v>0</v>
      </c>
      <c r="E53" s="9"/>
      <c r="F53" s="8">
        <v>61</v>
      </c>
      <c r="G53" s="7">
        <v>17</v>
      </c>
      <c r="H53" s="6">
        <f t="shared" si="15"/>
        <v>27.868852459016392</v>
      </c>
      <c r="I53" s="7">
        <v>10</v>
      </c>
      <c r="J53" s="6">
        <f t="shared" si="16"/>
        <v>16.393442622950818</v>
      </c>
      <c r="K53" s="7">
        <v>7</v>
      </c>
      <c r="L53" s="6">
        <f t="shared" si="17"/>
        <v>11.475409836065573</v>
      </c>
      <c r="M53" s="7">
        <v>29</v>
      </c>
      <c r="N53" s="6">
        <f t="shared" si="18"/>
        <v>47.540983606557376</v>
      </c>
      <c r="O53" s="7">
        <v>4</v>
      </c>
      <c r="P53" s="6">
        <f t="shared" si="19"/>
        <v>6.557377049180328</v>
      </c>
      <c r="Q53" s="1">
        <v>5</v>
      </c>
    </row>
    <row r="55" spans="1:17" ht="12.75" customHeight="1" x14ac:dyDescent="0.2"/>
    <row r="56" spans="1:17" ht="12.75" customHeight="1" x14ac:dyDescent="0.2"/>
    <row r="57" spans="1:17" x14ac:dyDescent="0.2">
      <c r="D57" s="3"/>
    </row>
    <row r="63" spans="1:17"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O3:P4"/>
    <mergeCell ref="G5:G6"/>
    <mergeCell ref="H5:H6"/>
    <mergeCell ref="I5:I6"/>
    <mergeCell ref="J5:J6"/>
    <mergeCell ref="K5:K6"/>
    <mergeCell ref="L5:L6"/>
    <mergeCell ref="M5:M6"/>
    <mergeCell ref="N5:N6"/>
    <mergeCell ref="G3:H4"/>
    <mergeCell ref="I3:J4"/>
    <mergeCell ref="K3:L4"/>
    <mergeCell ref="M3:N4"/>
    <mergeCell ref="P5:P6"/>
    <mergeCell ref="O5:O6"/>
    <mergeCell ref="A3:E6"/>
    <mergeCell ref="F3:F6"/>
    <mergeCell ref="B12:E12"/>
    <mergeCell ref="A13:A53"/>
    <mergeCell ref="B13:B37"/>
    <mergeCell ref="B38:B53"/>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109375" style="1" customWidth="1"/>
    <col min="17" max="16384" width="9" style="1"/>
  </cols>
  <sheetData>
    <row r="1" spans="1:17" ht="14.4" x14ac:dyDescent="0.2">
      <c r="A1" s="16" t="s">
        <v>558</v>
      </c>
    </row>
    <row r="3" spans="1:17" ht="14.25" customHeight="1" x14ac:dyDescent="0.2">
      <c r="A3" s="170" t="s">
        <v>63</v>
      </c>
      <c r="B3" s="171"/>
      <c r="C3" s="171"/>
      <c r="D3" s="171"/>
      <c r="E3" s="172"/>
      <c r="F3" s="179" t="s">
        <v>126</v>
      </c>
      <c r="G3" s="194" t="s">
        <v>420</v>
      </c>
      <c r="H3" s="195"/>
      <c r="I3" s="194" t="s">
        <v>421</v>
      </c>
      <c r="J3" s="195"/>
      <c r="K3" s="194" t="s">
        <v>415</v>
      </c>
      <c r="L3" s="195"/>
      <c r="M3" s="194" t="s">
        <v>517</v>
      </c>
      <c r="N3" s="195"/>
      <c r="O3" s="222" t="s">
        <v>127</v>
      </c>
      <c r="P3" s="222"/>
    </row>
    <row r="4" spans="1:17" ht="51.75" customHeight="1" x14ac:dyDescent="0.2">
      <c r="A4" s="173"/>
      <c r="B4" s="174"/>
      <c r="C4" s="174"/>
      <c r="D4" s="174"/>
      <c r="E4" s="175"/>
      <c r="F4" s="183"/>
      <c r="G4" s="196"/>
      <c r="H4" s="197"/>
      <c r="I4" s="196"/>
      <c r="J4" s="197"/>
      <c r="K4" s="196"/>
      <c r="L4" s="197"/>
      <c r="M4" s="196"/>
      <c r="N4" s="197"/>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8">
        <v>920</v>
      </c>
      <c r="G7" s="7">
        <f>SUM(G8:G12)</f>
        <v>247</v>
      </c>
      <c r="H7" s="6">
        <f t="shared" ref="H7:H38" si="0">IF(G7=0,0,G7/$F7*100)</f>
        <v>26.847826086956523</v>
      </c>
      <c r="I7" s="7">
        <f>SUM(I8:I12)</f>
        <v>82</v>
      </c>
      <c r="J7" s="6">
        <f t="shared" ref="J7:J38" si="1">IF(I7=0,0,I7/$F7*100)</f>
        <v>8.9130434782608692</v>
      </c>
      <c r="K7" s="7">
        <f>SUM(K8:K12)</f>
        <v>69</v>
      </c>
      <c r="L7" s="6">
        <f t="shared" ref="L7:L38" si="2">IF(K7=0,0,K7/$F7*100)</f>
        <v>7.5</v>
      </c>
      <c r="M7" s="7">
        <f>SUM(M8:M12)</f>
        <v>520</v>
      </c>
      <c r="N7" s="6">
        <f t="shared" ref="N7:N38" si="3">IF(M7=0,0,M7/$F7*100)</f>
        <v>56.521739130434781</v>
      </c>
      <c r="O7" s="7">
        <f>SUM(O8:O12)</f>
        <v>53</v>
      </c>
      <c r="P7" s="6">
        <f t="shared" ref="P7:P38" si="4">IF(O7=0,0,O7/$F7*100)</f>
        <v>5.7608695652173916</v>
      </c>
    </row>
    <row r="8" spans="1:17" ht="23.1" customHeight="1" x14ac:dyDescent="0.2">
      <c r="A8" s="159" t="s">
        <v>48</v>
      </c>
      <c r="B8" s="162" t="s">
        <v>47</v>
      </c>
      <c r="C8" s="163"/>
      <c r="D8" s="163"/>
      <c r="E8" s="164"/>
      <c r="F8" s="8">
        <v>262</v>
      </c>
      <c r="G8" s="7">
        <v>35</v>
      </c>
      <c r="H8" s="6">
        <f t="shared" si="0"/>
        <v>13.358778625954198</v>
      </c>
      <c r="I8" s="7">
        <v>6</v>
      </c>
      <c r="J8" s="6">
        <f t="shared" si="1"/>
        <v>2.2900763358778624</v>
      </c>
      <c r="K8" s="7">
        <v>10</v>
      </c>
      <c r="L8" s="6">
        <f t="shared" si="2"/>
        <v>3.8167938931297711</v>
      </c>
      <c r="M8" s="7">
        <v>195</v>
      </c>
      <c r="N8" s="6">
        <f t="shared" si="3"/>
        <v>74.427480916030532</v>
      </c>
      <c r="O8" s="7">
        <v>19</v>
      </c>
      <c r="P8" s="6">
        <f t="shared" si="4"/>
        <v>7.2519083969465647</v>
      </c>
      <c r="Q8" s="1">
        <v>43</v>
      </c>
    </row>
    <row r="9" spans="1:17" ht="23.1" customHeight="1" x14ac:dyDescent="0.2">
      <c r="A9" s="160"/>
      <c r="B9" s="162" t="s">
        <v>46</v>
      </c>
      <c r="C9" s="163"/>
      <c r="D9" s="163"/>
      <c r="E9" s="164"/>
      <c r="F9" s="8">
        <v>136</v>
      </c>
      <c r="G9" s="7">
        <v>37</v>
      </c>
      <c r="H9" s="6">
        <f t="shared" ref="H9:H12" si="5">IF(G9=0,0,G9/$F9*100)</f>
        <v>27.205882352941174</v>
      </c>
      <c r="I9" s="7">
        <v>9</v>
      </c>
      <c r="J9" s="6">
        <f t="shared" ref="J9:J12" si="6">IF(I9=0,0,I9/$F9*100)</f>
        <v>6.6176470588235299</v>
      </c>
      <c r="K9" s="7">
        <v>7</v>
      </c>
      <c r="L9" s="6">
        <f t="shared" ref="L9:L12" si="7">IF(K9=0,0,K9/$F9*100)</f>
        <v>5.1470588235294112</v>
      </c>
      <c r="M9" s="7">
        <v>84</v>
      </c>
      <c r="N9" s="6">
        <f t="shared" ref="N9:N12" si="8">IF(M9=0,0,M9/$F9*100)</f>
        <v>61.764705882352942</v>
      </c>
      <c r="O9" s="7">
        <v>8</v>
      </c>
      <c r="P9" s="6">
        <f t="shared" ref="P9:P12" si="9">IF(O9=0,0,O9/$F9*100)</f>
        <v>5.8823529411764701</v>
      </c>
      <c r="Q9" s="1">
        <v>9</v>
      </c>
    </row>
    <row r="10" spans="1:17" ht="23.1" customHeight="1" x14ac:dyDescent="0.2">
      <c r="A10" s="160"/>
      <c r="B10" s="162" t="s">
        <v>45</v>
      </c>
      <c r="C10" s="163"/>
      <c r="D10" s="163"/>
      <c r="E10" s="164"/>
      <c r="F10" s="8">
        <v>249</v>
      </c>
      <c r="G10" s="7">
        <v>71</v>
      </c>
      <c r="H10" s="6">
        <f t="shared" si="5"/>
        <v>28.514056224899598</v>
      </c>
      <c r="I10" s="7">
        <v>22</v>
      </c>
      <c r="J10" s="6">
        <f t="shared" si="6"/>
        <v>8.8353413654618471</v>
      </c>
      <c r="K10" s="7">
        <v>30</v>
      </c>
      <c r="L10" s="6">
        <f t="shared" si="7"/>
        <v>12.048192771084338</v>
      </c>
      <c r="M10" s="7">
        <v>125</v>
      </c>
      <c r="N10" s="6">
        <f t="shared" si="8"/>
        <v>50.200803212851412</v>
      </c>
      <c r="O10" s="7">
        <v>13</v>
      </c>
      <c r="P10" s="6">
        <f t="shared" si="9"/>
        <v>5.2208835341365463</v>
      </c>
      <c r="Q10" s="1">
        <v>8</v>
      </c>
    </row>
    <row r="11" spans="1:17" ht="23.1" customHeight="1" x14ac:dyDescent="0.2">
      <c r="A11" s="160"/>
      <c r="B11" s="162" t="s">
        <v>44</v>
      </c>
      <c r="C11" s="163"/>
      <c r="D11" s="163"/>
      <c r="E11" s="164"/>
      <c r="F11" s="8">
        <v>72</v>
      </c>
      <c r="G11" s="7">
        <v>19</v>
      </c>
      <c r="H11" s="6">
        <f t="shared" si="5"/>
        <v>26.388888888888889</v>
      </c>
      <c r="I11" s="7">
        <v>3</v>
      </c>
      <c r="J11" s="6">
        <f t="shared" si="6"/>
        <v>4.1666666666666661</v>
      </c>
      <c r="K11" s="7">
        <v>10</v>
      </c>
      <c r="L11" s="6">
        <f t="shared" si="7"/>
        <v>13.888888888888889</v>
      </c>
      <c r="M11" s="7">
        <v>41</v>
      </c>
      <c r="N11" s="6">
        <f t="shared" si="8"/>
        <v>56.944444444444443</v>
      </c>
      <c r="O11" s="7">
        <v>2</v>
      </c>
      <c r="P11" s="6">
        <f t="shared" si="9"/>
        <v>2.7777777777777777</v>
      </c>
      <c r="Q11" s="1">
        <v>4</v>
      </c>
    </row>
    <row r="12" spans="1:17" ht="23.1" customHeight="1" x14ac:dyDescent="0.2">
      <c r="A12" s="161"/>
      <c r="B12" s="162" t="s">
        <v>43</v>
      </c>
      <c r="C12" s="163"/>
      <c r="D12" s="163"/>
      <c r="E12" s="164"/>
      <c r="F12" s="8">
        <v>201</v>
      </c>
      <c r="G12" s="7">
        <v>85</v>
      </c>
      <c r="H12" s="6">
        <f t="shared" si="5"/>
        <v>42.288557213930353</v>
      </c>
      <c r="I12" s="7">
        <v>42</v>
      </c>
      <c r="J12" s="6">
        <f t="shared" si="6"/>
        <v>20.8955223880597</v>
      </c>
      <c r="K12" s="7">
        <v>12</v>
      </c>
      <c r="L12" s="6">
        <f t="shared" si="7"/>
        <v>5.9701492537313428</v>
      </c>
      <c r="M12" s="7">
        <v>75</v>
      </c>
      <c r="N12" s="6">
        <f t="shared" si="8"/>
        <v>37.313432835820898</v>
      </c>
      <c r="O12" s="7">
        <v>11</v>
      </c>
      <c r="P12" s="6">
        <f t="shared" si="9"/>
        <v>5.4726368159203984</v>
      </c>
      <c r="Q12" s="1">
        <v>12</v>
      </c>
    </row>
    <row r="13" spans="1:17" ht="23.1" customHeight="1" x14ac:dyDescent="0.2">
      <c r="A13" s="156" t="s">
        <v>42</v>
      </c>
      <c r="B13" s="156" t="s">
        <v>41</v>
      </c>
      <c r="C13" s="11"/>
      <c r="D13" s="12" t="s">
        <v>15</v>
      </c>
      <c r="E13" s="9"/>
      <c r="F13" s="8">
        <v>239</v>
      </c>
      <c r="G13" s="7">
        <f>SUM(G14:G37)</f>
        <v>69</v>
      </c>
      <c r="H13" s="6">
        <f t="shared" si="0"/>
        <v>28.870292887029287</v>
      </c>
      <c r="I13" s="7">
        <f>SUM(I14:I37)</f>
        <v>18</v>
      </c>
      <c r="J13" s="6">
        <f t="shared" si="1"/>
        <v>7.5313807531380759</v>
      </c>
      <c r="K13" s="7">
        <f>SUM(K14:K37)</f>
        <v>20</v>
      </c>
      <c r="L13" s="6">
        <f t="shared" si="2"/>
        <v>8.3682008368200833</v>
      </c>
      <c r="M13" s="7">
        <f>SUM(M14:M37)</f>
        <v>127</v>
      </c>
      <c r="N13" s="6">
        <f t="shared" si="3"/>
        <v>53.138075313807533</v>
      </c>
      <c r="O13" s="7">
        <f>SUM(O14:O37)</f>
        <v>16</v>
      </c>
      <c r="P13" s="6">
        <f t="shared" si="4"/>
        <v>6.6945606694560666</v>
      </c>
    </row>
    <row r="14" spans="1:17" ht="23.1" customHeight="1" x14ac:dyDescent="0.2">
      <c r="A14" s="157"/>
      <c r="B14" s="157"/>
      <c r="C14" s="11"/>
      <c r="D14" s="12" t="s">
        <v>40</v>
      </c>
      <c r="E14" s="9"/>
      <c r="F14" s="8">
        <v>32</v>
      </c>
      <c r="G14" s="7">
        <v>6</v>
      </c>
      <c r="H14" s="6">
        <f t="shared" ref="H14:H37" si="10">IF(G14=0,0,G14/$F14*100)</f>
        <v>18.75</v>
      </c>
      <c r="I14" s="7">
        <v>2</v>
      </c>
      <c r="J14" s="6">
        <f t="shared" ref="J14:J37" si="11">IF(I14=0,0,I14/$F14*100)</f>
        <v>6.25</v>
      </c>
      <c r="K14" s="7">
        <v>5</v>
      </c>
      <c r="L14" s="6">
        <f t="shared" ref="L14:L37" si="12">IF(K14=0,0,K14/$F14*100)</f>
        <v>15.625</v>
      </c>
      <c r="M14" s="7">
        <v>14</v>
      </c>
      <c r="N14" s="6">
        <f t="shared" ref="N14:N37" si="13">IF(M14=0,0,M14/$F14*100)</f>
        <v>43.75</v>
      </c>
      <c r="O14" s="7">
        <v>5</v>
      </c>
      <c r="P14" s="6">
        <f t="shared" ref="P14:P37" si="14">IF(O14=0,0,O14/$F14*100)</f>
        <v>15.625</v>
      </c>
      <c r="Q14" s="1">
        <v>4</v>
      </c>
    </row>
    <row r="15" spans="1:17" ht="23.1" customHeight="1" x14ac:dyDescent="0.2">
      <c r="A15" s="157"/>
      <c r="B15" s="157"/>
      <c r="C15" s="11"/>
      <c r="D15" s="12" t="s">
        <v>39</v>
      </c>
      <c r="E15" s="9"/>
      <c r="F15" s="8">
        <v>4</v>
      </c>
      <c r="G15" s="7">
        <v>2</v>
      </c>
      <c r="H15" s="6">
        <f t="shared" si="10"/>
        <v>50</v>
      </c>
      <c r="I15" s="7">
        <v>0</v>
      </c>
      <c r="J15" s="6">
        <f t="shared" si="11"/>
        <v>0</v>
      </c>
      <c r="K15" s="7">
        <v>1</v>
      </c>
      <c r="L15" s="6">
        <f t="shared" si="12"/>
        <v>25</v>
      </c>
      <c r="M15" s="7">
        <v>2</v>
      </c>
      <c r="N15" s="6">
        <f t="shared" si="13"/>
        <v>50</v>
      </c>
      <c r="O15" s="7">
        <v>0</v>
      </c>
      <c r="P15" s="6">
        <f t="shared" si="14"/>
        <v>0</v>
      </c>
      <c r="Q15" s="1">
        <v>1</v>
      </c>
    </row>
    <row r="16" spans="1:17" ht="23.1" customHeight="1" x14ac:dyDescent="0.2">
      <c r="A16" s="157"/>
      <c r="B16" s="157"/>
      <c r="C16" s="11"/>
      <c r="D16" s="12" t="s">
        <v>38</v>
      </c>
      <c r="E16" s="9"/>
      <c r="F16" s="8">
        <v>11</v>
      </c>
      <c r="G16" s="7">
        <v>3</v>
      </c>
      <c r="H16" s="6">
        <f t="shared" si="10"/>
        <v>27.27272727272727</v>
      </c>
      <c r="I16" s="7">
        <v>0</v>
      </c>
      <c r="J16" s="6">
        <f t="shared" si="11"/>
        <v>0</v>
      </c>
      <c r="K16" s="7">
        <v>2</v>
      </c>
      <c r="L16" s="6">
        <f t="shared" si="12"/>
        <v>18.181818181818183</v>
      </c>
      <c r="M16" s="7">
        <v>6</v>
      </c>
      <c r="N16" s="6">
        <f t="shared" si="13"/>
        <v>54.54545454545454</v>
      </c>
      <c r="O16" s="7">
        <v>1</v>
      </c>
      <c r="P16" s="6">
        <f t="shared" si="14"/>
        <v>9.0909090909090917</v>
      </c>
      <c r="Q16" s="1">
        <v>2</v>
      </c>
    </row>
    <row r="17" spans="1:17" ht="23.1" customHeight="1" x14ac:dyDescent="0.2">
      <c r="A17" s="157"/>
      <c r="B17" s="157"/>
      <c r="C17" s="11"/>
      <c r="D17" s="12" t="s">
        <v>37</v>
      </c>
      <c r="E17" s="9"/>
      <c r="F17" s="8">
        <v>2</v>
      </c>
      <c r="G17" s="7">
        <v>0</v>
      </c>
      <c r="H17" s="6">
        <f t="shared" si="10"/>
        <v>0</v>
      </c>
      <c r="I17" s="7">
        <v>0</v>
      </c>
      <c r="J17" s="6">
        <f t="shared" si="11"/>
        <v>0</v>
      </c>
      <c r="K17" s="7">
        <v>0</v>
      </c>
      <c r="L17" s="6">
        <f t="shared" si="12"/>
        <v>0</v>
      </c>
      <c r="M17" s="7">
        <v>2</v>
      </c>
      <c r="N17" s="6">
        <f t="shared" si="13"/>
        <v>100</v>
      </c>
      <c r="O17" s="7">
        <v>0</v>
      </c>
      <c r="P17" s="6">
        <f t="shared" si="14"/>
        <v>0</v>
      </c>
      <c r="Q17" s="1">
        <v>0</v>
      </c>
    </row>
    <row r="18" spans="1:17" ht="23.1" customHeight="1" x14ac:dyDescent="0.2">
      <c r="A18" s="157"/>
      <c r="B18" s="157"/>
      <c r="C18" s="11"/>
      <c r="D18" s="12" t="s">
        <v>36</v>
      </c>
      <c r="E18" s="9"/>
      <c r="F18" s="8">
        <v>6</v>
      </c>
      <c r="G18" s="7">
        <v>1</v>
      </c>
      <c r="H18" s="6">
        <f t="shared" si="10"/>
        <v>16.666666666666664</v>
      </c>
      <c r="I18" s="7">
        <v>0</v>
      </c>
      <c r="J18" s="6">
        <f t="shared" si="11"/>
        <v>0</v>
      </c>
      <c r="K18" s="7">
        <v>0</v>
      </c>
      <c r="L18" s="6">
        <f t="shared" si="12"/>
        <v>0</v>
      </c>
      <c r="M18" s="7">
        <v>5</v>
      </c>
      <c r="N18" s="6">
        <f t="shared" si="13"/>
        <v>83.333333333333343</v>
      </c>
      <c r="O18" s="7">
        <v>0</v>
      </c>
      <c r="P18" s="6">
        <f t="shared" si="14"/>
        <v>0</v>
      </c>
      <c r="Q18" s="1">
        <v>0</v>
      </c>
    </row>
    <row r="19" spans="1:17" ht="23.1" customHeight="1" x14ac:dyDescent="0.2">
      <c r="A19" s="157"/>
      <c r="B19" s="157"/>
      <c r="C19" s="11"/>
      <c r="D19" s="12" t="s">
        <v>35</v>
      </c>
      <c r="E19" s="9"/>
      <c r="F19" s="8">
        <v>1</v>
      </c>
      <c r="G19" s="7">
        <v>0</v>
      </c>
      <c r="H19" s="6">
        <f t="shared" si="10"/>
        <v>0</v>
      </c>
      <c r="I19" s="7">
        <v>0</v>
      </c>
      <c r="J19" s="6">
        <f t="shared" si="11"/>
        <v>0</v>
      </c>
      <c r="K19" s="7">
        <v>0</v>
      </c>
      <c r="L19" s="6">
        <f t="shared" si="12"/>
        <v>0</v>
      </c>
      <c r="M19" s="7">
        <v>0</v>
      </c>
      <c r="N19" s="6">
        <f t="shared" si="13"/>
        <v>0</v>
      </c>
      <c r="O19" s="7">
        <v>1</v>
      </c>
      <c r="P19" s="6">
        <f t="shared" si="14"/>
        <v>100</v>
      </c>
      <c r="Q19" s="1">
        <v>0</v>
      </c>
    </row>
    <row r="20" spans="1:17" ht="23.1" customHeight="1" x14ac:dyDescent="0.2">
      <c r="A20" s="157"/>
      <c r="B20" s="157"/>
      <c r="C20" s="11"/>
      <c r="D20" s="12" t="s">
        <v>34</v>
      </c>
      <c r="E20" s="9"/>
      <c r="F20" s="8">
        <v>8</v>
      </c>
      <c r="G20" s="7">
        <v>4</v>
      </c>
      <c r="H20" s="6">
        <f t="shared" si="10"/>
        <v>50</v>
      </c>
      <c r="I20" s="7">
        <v>0</v>
      </c>
      <c r="J20" s="6">
        <f t="shared" si="11"/>
        <v>0</v>
      </c>
      <c r="K20" s="7">
        <v>1</v>
      </c>
      <c r="L20" s="6">
        <f t="shared" si="12"/>
        <v>12.5</v>
      </c>
      <c r="M20" s="7">
        <v>3</v>
      </c>
      <c r="N20" s="6">
        <f t="shared" si="13"/>
        <v>37.5</v>
      </c>
      <c r="O20" s="7">
        <v>0</v>
      </c>
      <c r="P20" s="6">
        <f t="shared" si="14"/>
        <v>0</v>
      </c>
      <c r="Q20" s="1">
        <v>1</v>
      </c>
    </row>
    <row r="21" spans="1:17" ht="23.1" customHeight="1" x14ac:dyDescent="0.2">
      <c r="A21" s="157"/>
      <c r="B21" s="157"/>
      <c r="C21" s="11"/>
      <c r="D21" s="12" t="s">
        <v>33</v>
      </c>
      <c r="E21" s="9"/>
      <c r="F21" s="8">
        <v>7</v>
      </c>
      <c r="G21" s="7">
        <v>0</v>
      </c>
      <c r="H21" s="6">
        <f t="shared" si="10"/>
        <v>0</v>
      </c>
      <c r="I21" s="7">
        <v>0</v>
      </c>
      <c r="J21" s="6">
        <f t="shared" si="11"/>
        <v>0</v>
      </c>
      <c r="K21" s="7">
        <v>0</v>
      </c>
      <c r="L21" s="6">
        <f t="shared" si="12"/>
        <v>0</v>
      </c>
      <c r="M21" s="7">
        <v>7</v>
      </c>
      <c r="N21" s="6">
        <f t="shared" si="13"/>
        <v>100</v>
      </c>
      <c r="O21" s="7">
        <v>0</v>
      </c>
      <c r="P21" s="6">
        <f t="shared" si="14"/>
        <v>0</v>
      </c>
      <c r="Q21" s="1">
        <v>0</v>
      </c>
    </row>
    <row r="22" spans="1:17" ht="23.1" customHeight="1" x14ac:dyDescent="0.2">
      <c r="A22" s="157"/>
      <c r="B22" s="157"/>
      <c r="C22" s="11"/>
      <c r="D22" s="12" t="s">
        <v>32</v>
      </c>
      <c r="E22" s="9"/>
      <c r="F22" s="8">
        <v>1</v>
      </c>
      <c r="G22" s="7">
        <v>0</v>
      </c>
      <c r="H22" s="6">
        <f t="shared" si="10"/>
        <v>0</v>
      </c>
      <c r="I22" s="7">
        <v>0</v>
      </c>
      <c r="J22" s="6">
        <f t="shared" si="11"/>
        <v>0</v>
      </c>
      <c r="K22" s="7">
        <v>0</v>
      </c>
      <c r="L22" s="6">
        <f t="shared" si="12"/>
        <v>0</v>
      </c>
      <c r="M22" s="7">
        <v>1</v>
      </c>
      <c r="N22" s="6">
        <f t="shared" si="13"/>
        <v>100</v>
      </c>
      <c r="O22" s="7">
        <v>0</v>
      </c>
      <c r="P22" s="6">
        <f t="shared" si="14"/>
        <v>0</v>
      </c>
      <c r="Q22" s="1">
        <v>0</v>
      </c>
    </row>
    <row r="23" spans="1:17" ht="23.1" customHeight="1" x14ac:dyDescent="0.2">
      <c r="A23" s="157"/>
      <c r="B23" s="157"/>
      <c r="C23" s="11"/>
      <c r="D23" s="12" t="s">
        <v>31</v>
      </c>
      <c r="E23" s="9"/>
      <c r="F23" s="8">
        <v>9</v>
      </c>
      <c r="G23" s="7">
        <v>2</v>
      </c>
      <c r="H23" s="6">
        <f t="shared" si="10"/>
        <v>22.222222222222221</v>
      </c>
      <c r="I23" s="7">
        <v>0</v>
      </c>
      <c r="J23" s="6">
        <f t="shared" si="11"/>
        <v>0</v>
      </c>
      <c r="K23" s="7">
        <v>0</v>
      </c>
      <c r="L23" s="6">
        <f t="shared" si="12"/>
        <v>0</v>
      </c>
      <c r="M23" s="7">
        <v>6</v>
      </c>
      <c r="N23" s="6">
        <f t="shared" si="13"/>
        <v>66.666666666666657</v>
      </c>
      <c r="O23" s="7">
        <v>1</v>
      </c>
      <c r="P23" s="6">
        <f t="shared" si="14"/>
        <v>11.111111111111111</v>
      </c>
      <c r="Q23" s="1">
        <v>0</v>
      </c>
    </row>
    <row r="24" spans="1:17" ht="23.1" customHeight="1" x14ac:dyDescent="0.2">
      <c r="A24" s="157"/>
      <c r="B24" s="157"/>
      <c r="C24" s="11"/>
      <c r="D24" s="12" t="s">
        <v>30</v>
      </c>
      <c r="E24" s="9"/>
      <c r="F24" s="8">
        <v>1</v>
      </c>
      <c r="G24" s="7">
        <v>1</v>
      </c>
      <c r="H24" s="6">
        <f t="shared" si="10"/>
        <v>100</v>
      </c>
      <c r="I24" s="7">
        <v>0</v>
      </c>
      <c r="J24" s="6">
        <f t="shared" si="11"/>
        <v>0</v>
      </c>
      <c r="K24" s="7">
        <v>0</v>
      </c>
      <c r="L24" s="6">
        <f t="shared" si="12"/>
        <v>0</v>
      </c>
      <c r="M24" s="7">
        <v>0</v>
      </c>
      <c r="N24" s="6">
        <f t="shared" si="13"/>
        <v>0</v>
      </c>
      <c r="O24" s="7">
        <v>0</v>
      </c>
      <c r="P24" s="6">
        <f t="shared" si="14"/>
        <v>0</v>
      </c>
      <c r="Q24" s="1">
        <v>0</v>
      </c>
    </row>
    <row r="25" spans="1:17" ht="23.1" customHeight="1" x14ac:dyDescent="0.2">
      <c r="A25" s="157"/>
      <c r="B25" s="157"/>
      <c r="C25" s="11"/>
      <c r="D25" s="10" t="s">
        <v>29</v>
      </c>
      <c r="E25" s="9"/>
      <c r="F25" s="8">
        <v>2</v>
      </c>
      <c r="G25" s="7">
        <v>0</v>
      </c>
      <c r="H25" s="6">
        <f t="shared" si="10"/>
        <v>0</v>
      </c>
      <c r="I25" s="7">
        <v>0</v>
      </c>
      <c r="J25" s="6">
        <f t="shared" si="11"/>
        <v>0</v>
      </c>
      <c r="K25" s="7">
        <v>0</v>
      </c>
      <c r="L25" s="6">
        <f t="shared" si="12"/>
        <v>0</v>
      </c>
      <c r="M25" s="7">
        <v>2</v>
      </c>
      <c r="N25" s="6">
        <f t="shared" si="13"/>
        <v>100</v>
      </c>
      <c r="O25" s="7">
        <v>0</v>
      </c>
      <c r="P25" s="6">
        <f t="shared" si="14"/>
        <v>0</v>
      </c>
      <c r="Q25" s="1">
        <v>0</v>
      </c>
    </row>
    <row r="26" spans="1:17" ht="23.1" customHeight="1" x14ac:dyDescent="0.2">
      <c r="A26" s="157"/>
      <c r="B26" s="157"/>
      <c r="C26" s="11"/>
      <c r="D26" s="12" t="s">
        <v>28</v>
      </c>
      <c r="E26" s="9"/>
      <c r="F26" s="8">
        <v>11</v>
      </c>
      <c r="G26" s="7">
        <v>3</v>
      </c>
      <c r="H26" s="6">
        <f t="shared" si="10"/>
        <v>27.27272727272727</v>
      </c>
      <c r="I26" s="7">
        <v>0</v>
      </c>
      <c r="J26" s="6">
        <f t="shared" si="11"/>
        <v>0</v>
      </c>
      <c r="K26" s="7">
        <v>1</v>
      </c>
      <c r="L26" s="6">
        <f t="shared" si="12"/>
        <v>9.0909090909090917</v>
      </c>
      <c r="M26" s="7">
        <v>7</v>
      </c>
      <c r="N26" s="6">
        <f t="shared" si="13"/>
        <v>63.636363636363633</v>
      </c>
      <c r="O26" s="7">
        <v>0</v>
      </c>
      <c r="P26" s="6">
        <f t="shared" si="14"/>
        <v>0</v>
      </c>
      <c r="Q26" s="1">
        <v>0</v>
      </c>
    </row>
    <row r="27" spans="1:17" ht="23.1" customHeight="1" x14ac:dyDescent="0.2">
      <c r="A27" s="157"/>
      <c r="B27" s="157"/>
      <c r="C27" s="11"/>
      <c r="D27" s="12" t="s">
        <v>27</v>
      </c>
      <c r="E27" s="9"/>
      <c r="F27" s="8">
        <v>4</v>
      </c>
      <c r="G27" s="7">
        <v>1</v>
      </c>
      <c r="H27" s="6">
        <f t="shared" si="10"/>
        <v>25</v>
      </c>
      <c r="I27" s="7">
        <v>0</v>
      </c>
      <c r="J27" s="6">
        <f t="shared" si="11"/>
        <v>0</v>
      </c>
      <c r="K27" s="7">
        <v>0</v>
      </c>
      <c r="L27" s="6">
        <f t="shared" si="12"/>
        <v>0</v>
      </c>
      <c r="M27" s="7">
        <v>3</v>
      </c>
      <c r="N27" s="6">
        <f t="shared" si="13"/>
        <v>75</v>
      </c>
      <c r="O27" s="7">
        <v>0</v>
      </c>
      <c r="P27" s="6">
        <f t="shared" si="14"/>
        <v>0</v>
      </c>
      <c r="Q27" s="1">
        <v>0</v>
      </c>
    </row>
    <row r="28" spans="1:17" ht="23.1" customHeight="1" x14ac:dyDescent="0.2">
      <c r="A28" s="157"/>
      <c r="B28" s="157"/>
      <c r="C28" s="11"/>
      <c r="D28" s="12" t="s">
        <v>26</v>
      </c>
      <c r="E28" s="9"/>
      <c r="F28" s="8">
        <v>5</v>
      </c>
      <c r="G28" s="7">
        <v>1</v>
      </c>
      <c r="H28" s="6">
        <f t="shared" si="10"/>
        <v>20</v>
      </c>
      <c r="I28" s="7">
        <v>0</v>
      </c>
      <c r="J28" s="6">
        <f t="shared" si="11"/>
        <v>0</v>
      </c>
      <c r="K28" s="7">
        <v>0</v>
      </c>
      <c r="L28" s="6">
        <f t="shared" si="12"/>
        <v>0</v>
      </c>
      <c r="M28" s="7">
        <v>3</v>
      </c>
      <c r="N28" s="6">
        <f t="shared" si="13"/>
        <v>60</v>
      </c>
      <c r="O28" s="7">
        <v>1</v>
      </c>
      <c r="P28" s="6">
        <f t="shared" si="14"/>
        <v>20</v>
      </c>
      <c r="Q28" s="1">
        <v>0</v>
      </c>
    </row>
    <row r="29" spans="1:17" ht="23.1" customHeight="1" x14ac:dyDescent="0.2">
      <c r="A29" s="157"/>
      <c r="B29" s="157"/>
      <c r="C29" s="11"/>
      <c r="D29" s="12" t="s">
        <v>25</v>
      </c>
      <c r="E29" s="9"/>
      <c r="F29" s="8">
        <v>13</v>
      </c>
      <c r="G29" s="7">
        <v>4</v>
      </c>
      <c r="H29" s="6">
        <f t="shared" si="10"/>
        <v>30.76923076923077</v>
      </c>
      <c r="I29" s="7">
        <v>2</v>
      </c>
      <c r="J29" s="6">
        <f t="shared" si="11"/>
        <v>15.384615384615385</v>
      </c>
      <c r="K29" s="7">
        <v>0</v>
      </c>
      <c r="L29" s="6">
        <f t="shared" si="12"/>
        <v>0</v>
      </c>
      <c r="M29" s="7">
        <v>7</v>
      </c>
      <c r="N29" s="6">
        <f t="shared" si="13"/>
        <v>53.846153846153847</v>
      </c>
      <c r="O29" s="7">
        <v>0</v>
      </c>
      <c r="P29" s="6">
        <f t="shared" si="14"/>
        <v>0</v>
      </c>
      <c r="Q29" s="1">
        <v>1</v>
      </c>
    </row>
    <row r="30" spans="1:17" ht="23.1" customHeight="1" x14ac:dyDescent="0.2">
      <c r="A30" s="157"/>
      <c r="B30" s="157"/>
      <c r="C30" s="11"/>
      <c r="D30" s="12" t="s">
        <v>24</v>
      </c>
      <c r="E30" s="9"/>
      <c r="F30" s="8">
        <v>5</v>
      </c>
      <c r="G30" s="7">
        <v>0</v>
      </c>
      <c r="H30" s="6">
        <f t="shared" si="10"/>
        <v>0</v>
      </c>
      <c r="I30" s="7">
        <v>0</v>
      </c>
      <c r="J30" s="6">
        <f t="shared" si="11"/>
        <v>0</v>
      </c>
      <c r="K30" s="7">
        <v>0</v>
      </c>
      <c r="L30" s="6">
        <f t="shared" si="12"/>
        <v>0</v>
      </c>
      <c r="M30" s="7">
        <v>4</v>
      </c>
      <c r="N30" s="6">
        <f t="shared" si="13"/>
        <v>80</v>
      </c>
      <c r="O30" s="7">
        <v>1</v>
      </c>
      <c r="P30" s="6">
        <f t="shared" si="14"/>
        <v>20</v>
      </c>
      <c r="Q30" s="1">
        <v>0</v>
      </c>
    </row>
    <row r="31" spans="1:17" ht="23.1" customHeight="1" x14ac:dyDescent="0.2">
      <c r="A31" s="157"/>
      <c r="B31" s="157"/>
      <c r="C31" s="11"/>
      <c r="D31" s="12" t="s">
        <v>23</v>
      </c>
      <c r="E31" s="9"/>
      <c r="F31" s="8">
        <v>33</v>
      </c>
      <c r="G31" s="7">
        <v>7</v>
      </c>
      <c r="H31" s="6">
        <f t="shared" si="10"/>
        <v>21.212121212121211</v>
      </c>
      <c r="I31" s="7">
        <v>2</v>
      </c>
      <c r="J31" s="6">
        <f t="shared" si="11"/>
        <v>6.0606060606060606</v>
      </c>
      <c r="K31" s="7">
        <v>3</v>
      </c>
      <c r="L31" s="6">
        <f t="shared" si="12"/>
        <v>9.0909090909090917</v>
      </c>
      <c r="M31" s="7">
        <v>20</v>
      </c>
      <c r="N31" s="6">
        <f t="shared" si="13"/>
        <v>60.606060606060609</v>
      </c>
      <c r="O31" s="7">
        <v>2</v>
      </c>
      <c r="P31" s="6">
        <f t="shared" si="14"/>
        <v>6.0606060606060606</v>
      </c>
      <c r="Q31" s="1">
        <v>3</v>
      </c>
    </row>
    <row r="32" spans="1:17" ht="23.1" customHeight="1" x14ac:dyDescent="0.2">
      <c r="A32" s="157"/>
      <c r="B32" s="157"/>
      <c r="C32" s="11"/>
      <c r="D32" s="12" t="s">
        <v>22</v>
      </c>
      <c r="E32" s="9"/>
      <c r="F32" s="8">
        <v>5</v>
      </c>
      <c r="G32" s="7">
        <v>1</v>
      </c>
      <c r="H32" s="6">
        <f t="shared" si="10"/>
        <v>20</v>
      </c>
      <c r="I32" s="7">
        <v>0</v>
      </c>
      <c r="J32" s="6">
        <f t="shared" si="11"/>
        <v>0</v>
      </c>
      <c r="K32" s="7">
        <v>1</v>
      </c>
      <c r="L32" s="6">
        <f t="shared" si="12"/>
        <v>20</v>
      </c>
      <c r="M32" s="7">
        <v>3</v>
      </c>
      <c r="N32" s="6">
        <f t="shared" si="13"/>
        <v>60</v>
      </c>
      <c r="O32" s="7">
        <v>0</v>
      </c>
      <c r="P32" s="6">
        <f t="shared" si="14"/>
        <v>0</v>
      </c>
      <c r="Q32" s="1">
        <v>1</v>
      </c>
    </row>
    <row r="33" spans="1:17" ht="24" customHeight="1" x14ac:dyDescent="0.2">
      <c r="A33" s="157"/>
      <c r="B33" s="157"/>
      <c r="C33" s="11"/>
      <c r="D33" s="12" t="s">
        <v>21</v>
      </c>
      <c r="E33" s="9"/>
      <c r="F33" s="8">
        <v>32</v>
      </c>
      <c r="G33" s="7">
        <v>17</v>
      </c>
      <c r="H33" s="6">
        <f t="shared" si="10"/>
        <v>53.125</v>
      </c>
      <c r="I33" s="7">
        <v>7</v>
      </c>
      <c r="J33" s="6">
        <f t="shared" si="11"/>
        <v>21.875</v>
      </c>
      <c r="K33" s="7">
        <v>2</v>
      </c>
      <c r="L33" s="6">
        <f t="shared" si="12"/>
        <v>6.25</v>
      </c>
      <c r="M33" s="7">
        <v>11</v>
      </c>
      <c r="N33" s="6">
        <f t="shared" si="13"/>
        <v>34.375</v>
      </c>
      <c r="O33" s="7">
        <v>1</v>
      </c>
      <c r="P33" s="6">
        <f t="shared" si="14"/>
        <v>3.125</v>
      </c>
      <c r="Q33" s="1">
        <v>0</v>
      </c>
    </row>
    <row r="34" spans="1:17" ht="23.1" customHeight="1" x14ac:dyDescent="0.2">
      <c r="A34" s="157"/>
      <c r="B34" s="157"/>
      <c r="C34" s="11"/>
      <c r="D34" s="12" t="s">
        <v>20</v>
      </c>
      <c r="E34" s="9"/>
      <c r="F34" s="8">
        <v>17</v>
      </c>
      <c r="G34" s="7">
        <v>3</v>
      </c>
      <c r="H34" s="6">
        <f t="shared" si="10"/>
        <v>17.647058823529413</v>
      </c>
      <c r="I34" s="7">
        <v>2</v>
      </c>
      <c r="J34" s="6">
        <f t="shared" si="11"/>
        <v>11.76470588235294</v>
      </c>
      <c r="K34" s="7">
        <v>2</v>
      </c>
      <c r="L34" s="6">
        <f t="shared" si="12"/>
        <v>11.76470588235294</v>
      </c>
      <c r="M34" s="7">
        <v>9</v>
      </c>
      <c r="N34" s="6">
        <f t="shared" si="13"/>
        <v>52.941176470588239</v>
      </c>
      <c r="O34" s="7">
        <v>1</v>
      </c>
      <c r="P34" s="6">
        <f t="shared" si="14"/>
        <v>5.8823529411764701</v>
      </c>
      <c r="Q34" s="1">
        <v>1</v>
      </c>
    </row>
    <row r="35" spans="1:17" ht="23.1" customHeight="1" x14ac:dyDescent="0.2">
      <c r="A35" s="157"/>
      <c r="B35" s="157"/>
      <c r="C35" s="11"/>
      <c r="D35" s="12" t="s">
        <v>19</v>
      </c>
      <c r="E35" s="9"/>
      <c r="F35" s="8">
        <v>8</v>
      </c>
      <c r="G35" s="7">
        <v>5</v>
      </c>
      <c r="H35" s="6">
        <f t="shared" si="10"/>
        <v>62.5</v>
      </c>
      <c r="I35" s="7">
        <v>0</v>
      </c>
      <c r="J35" s="6">
        <f t="shared" si="11"/>
        <v>0</v>
      </c>
      <c r="K35" s="7">
        <v>0</v>
      </c>
      <c r="L35" s="6">
        <f t="shared" si="12"/>
        <v>0</v>
      </c>
      <c r="M35" s="7">
        <v>3</v>
      </c>
      <c r="N35" s="6">
        <f t="shared" si="13"/>
        <v>37.5</v>
      </c>
      <c r="O35" s="7">
        <v>0</v>
      </c>
      <c r="P35" s="6">
        <f t="shared" si="14"/>
        <v>0</v>
      </c>
      <c r="Q35" s="1">
        <v>0</v>
      </c>
    </row>
    <row r="36" spans="1:17" ht="23.1" customHeight="1" x14ac:dyDescent="0.2">
      <c r="A36" s="157"/>
      <c r="B36" s="157"/>
      <c r="C36" s="11"/>
      <c r="D36" s="12" t="s">
        <v>18</v>
      </c>
      <c r="E36" s="9"/>
      <c r="F36" s="8">
        <v>14</v>
      </c>
      <c r="G36" s="7">
        <v>6</v>
      </c>
      <c r="H36" s="6">
        <f t="shared" si="10"/>
        <v>42.857142857142854</v>
      </c>
      <c r="I36" s="7">
        <v>1</v>
      </c>
      <c r="J36" s="6">
        <f t="shared" si="11"/>
        <v>7.1428571428571423</v>
      </c>
      <c r="K36" s="7">
        <v>2</v>
      </c>
      <c r="L36" s="6">
        <f t="shared" si="12"/>
        <v>14.285714285714285</v>
      </c>
      <c r="M36" s="7">
        <v>5</v>
      </c>
      <c r="N36" s="6">
        <f t="shared" si="13"/>
        <v>35.714285714285715</v>
      </c>
      <c r="O36" s="7">
        <v>1</v>
      </c>
      <c r="P36" s="6">
        <f t="shared" si="14"/>
        <v>7.1428571428571423</v>
      </c>
      <c r="Q36" s="1">
        <v>1</v>
      </c>
    </row>
    <row r="37" spans="1:17" ht="23.1" customHeight="1" x14ac:dyDescent="0.2">
      <c r="A37" s="157"/>
      <c r="B37" s="158"/>
      <c r="C37" s="11"/>
      <c r="D37" s="12" t="s">
        <v>17</v>
      </c>
      <c r="E37" s="9"/>
      <c r="F37" s="8">
        <v>8</v>
      </c>
      <c r="G37" s="7">
        <v>2</v>
      </c>
      <c r="H37" s="6">
        <f t="shared" si="10"/>
        <v>25</v>
      </c>
      <c r="I37" s="7">
        <v>2</v>
      </c>
      <c r="J37" s="6">
        <f t="shared" si="11"/>
        <v>25</v>
      </c>
      <c r="K37" s="7">
        <v>0</v>
      </c>
      <c r="L37" s="6">
        <f t="shared" si="12"/>
        <v>0</v>
      </c>
      <c r="M37" s="7">
        <v>4</v>
      </c>
      <c r="N37" s="6">
        <f t="shared" si="13"/>
        <v>50</v>
      </c>
      <c r="O37" s="7">
        <v>1</v>
      </c>
      <c r="P37" s="6">
        <f t="shared" si="14"/>
        <v>12.5</v>
      </c>
      <c r="Q37" s="1">
        <v>0</v>
      </c>
    </row>
    <row r="38" spans="1:17" ht="23.1" customHeight="1" x14ac:dyDescent="0.2">
      <c r="A38" s="157"/>
      <c r="B38" s="156" t="s">
        <v>16</v>
      </c>
      <c r="C38" s="11"/>
      <c r="D38" s="12" t="s">
        <v>15</v>
      </c>
      <c r="E38" s="9"/>
      <c r="F38" s="8">
        <v>681</v>
      </c>
      <c r="G38" s="7">
        <f>SUM(G39:G53)</f>
        <v>178</v>
      </c>
      <c r="H38" s="6">
        <f t="shared" si="0"/>
        <v>26.138032305433185</v>
      </c>
      <c r="I38" s="7">
        <f>SUM(I39:I53)</f>
        <v>64</v>
      </c>
      <c r="J38" s="6">
        <f t="shared" si="1"/>
        <v>9.3979441997063144</v>
      </c>
      <c r="K38" s="7">
        <f>SUM(K39:K53)</f>
        <v>49</v>
      </c>
      <c r="L38" s="6">
        <f t="shared" si="2"/>
        <v>7.1953010279001468</v>
      </c>
      <c r="M38" s="7">
        <f>SUM(M39:M53)</f>
        <v>393</v>
      </c>
      <c r="N38" s="6">
        <f t="shared" si="3"/>
        <v>57.709251101321591</v>
      </c>
      <c r="O38" s="7">
        <f>SUM(O39:O53)</f>
        <v>37</v>
      </c>
      <c r="P38" s="6">
        <f t="shared" si="4"/>
        <v>5.4331864904552125</v>
      </c>
    </row>
    <row r="39" spans="1:17" ht="23.1" customHeight="1" x14ac:dyDescent="0.2">
      <c r="A39" s="157"/>
      <c r="B39" s="157"/>
      <c r="C39" s="11"/>
      <c r="D39" s="12" t="s">
        <v>14</v>
      </c>
      <c r="E39" s="9"/>
      <c r="F39" s="8">
        <v>6</v>
      </c>
      <c r="G39" s="7">
        <v>2</v>
      </c>
      <c r="H39" s="6">
        <f t="shared" ref="H39:H53" si="15">IF(G39=0,0,G39/$F39*100)</f>
        <v>33.333333333333329</v>
      </c>
      <c r="I39" s="7">
        <v>0</v>
      </c>
      <c r="J39" s="6">
        <f t="shared" ref="J39:J53" si="16">IF(I39=0,0,I39/$F39*100)</f>
        <v>0</v>
      </c>
      <c r="K39" s="7">
        <v>0</v>
      </c>
      <c r="L39" s="6">
        <f t="shared" ref="L39:L53" si="17">IF(K39=0,0,K39/$F39*100)</f>
        <v>0</v>
      </c>
      <c r="M39" s="7">
        <v>4</v>
      </c>
      <c r="N39" s="6">
        <f t="shared" ref="N39:N53" si="18">IF(M39=0,0,M39/$F39*100)</f>
        <v>66.666666666666657</v>
      </c>
      <c r="O39" s="7">
        <v>0</v>
      </c>
      <c r="P39" s="6">
        <f t="shared" ref="P39:P53" si="19">IF(O39=0,0,O39/$F39*100)</f>
        <v>0</v>
      </c>
      <c r="Q39" s="1">
        <v>1</v>
      </c>
    </row>
    <row r="40" spans="1:17" ht="23.1" customHeight="1" x14ac:dyDescent="0.2">
      <c r="A40" s="157"/>
      <c r="B40" s="157"/>
      <c r="C40" s="11"/>
      <c r="D40" s="12" t="s">
        <v>13</v>
      </c>
      <c r="E40" s="9"/>
      <c r="F40" s="8">
        <v>77</v>
      </c>
      <c r="G40" s="7">
        <v>10</v>
      </c>
      <c r="H40" s="6">
        <f t="shared" si="15"/>
        <v>12.987012987012985</v>
      </c>
      <c r="I40" s="7">
        <v>4</v>
      </c>
      <c r="J40" s="6">
        <f t="shared" si="16"/>
        <v>5.1948051948051948</v>
      </c>
      <c r="K40" s="7">
        <v>6</v>
      </c>
      <c r="L40" s="6">
        <f t="shared" si="17"/>
        <v>7.7922077922077921</v>
      </c>
      <c r="M40" s="7">
        <v>54</v>
      </c>
      <c r="N40" s="6">
        <f t="shared" si="18"/>
        <v>70.129870129870127</v>
      </c>
      <c r="O40" s="7">
        <v>4</v>
      </c>
      <c r="P40" s="6">
        <f t="shared" si="19"/>
        <v>5.1948051948051948</v>
      </c>
      <c r="Q40" s="1">
        <v>10</v>
      </c>
    </row>
    <row r="41" spans="1:17" ht="23.1" customHeight="1" x14ac:dyDescent="0.2">
      <c r="A41" s="157"/>
      <c r="B41" s="157"/>
      <c r="C41" s="11"/>
      <c r="D41" s="12" t="s">
        <v>12</v>
      </c>
      <c r="E41" s="9"/>
      <c r="F41" s="8">
        <v>13</v>
      </c>
      <c r="G41" s="7">
        <v>5</v>
      </c>
      <c r="H41" s="6">
        <f t="shared" si="15"/>
        <v>38.461538461538467</v>
      </c>
      <c r="I41" s="7">
        <v>1</v>
      </c>
      <c r="J41" s="6">
        <f t="shared" si="16"/>
        <v>7.6923076923076925</v>
      </c>
      <c r="K41" s="7">
        <v>1</v>
      </c>
      <c r="L41" s="6">
        <f t="shared" si="17"/>
        <v>7.6923076923076925</v>
      </c>
      <c r="M41" s="7">
        <v>7</v>
      </c>
      <c r="N41" s="6">
        <f t="shared" si="18"/>
        <v>53.846153846153847</v>
      </c>
      <c r="O41" s="7">
        <v>0</v>
      </c>
      <c r="P41" s="6">
        <f t="shared" si="19"/>
        <v>0</v>
      </c>
      <c r="Q41" s="1">
        <v>2</v>
      </c>
    </row>
    <row r="42" spans="1:17" ht="23.1" customHeight="1" x14ac:dyDescent="0.2">
      <c r="A42" s="157"/>
      <c r="B42" s="157"/>
      <c r="C42" s="11"/>
      <c r="D42" s="12" t="s">
        <v>11</v>
      </c>
      <c r="E42" s="9"/>
      <c r="F42" s="8">
        <v>15</v>
      </c>
      <c r="G42" s="7">
        <v>8</v>
      </c>
      <c r="H42" s="6">
        <f t="shared" si="15"/>
        <v>53.333333333333336</v>
      </c>
      <c r="I42" s="7">
        <v>5</v>
      </c>
      <c r="J42" s="6">
        <f t="shared" si="16"/>
        <v>33.333333333333329</v>
      </c>
      <c r="K42" s="7">
        <v>1</v>
      </c>
      <c r="L42" s="6">
        <f t="shared" si="17"/>
        <v>6.666666666666667</v>
      </c>
      <c r="M42" s="7">
        <v>5</v>
      </c>
      <c r="N42" s="6">
        <f t="shared" si="18"/>
        <v>33.333333333333329</v>
      </c>
      <c r="O42" s="7">
        <v>0</v>
      </c>
      <c r="P42" s="6">
        <f t="shared" si="19"/>
        <v>0</v>
      </c>
      <c r="Q42" s="1">
        <v>1</v>
      </c>
    </row>
    <row r="43" spans="1:17" ht="23.1" customHeight="1" x14ac:dyDescent="0.2">
      <c r="A43" s="157"/>
      <c r="B43" s="157"/>
      <c r="C43" s="11"/>
      <c r="D43" s="12" t="s">
        <v>10</v>
      </c>
      <c r="E43" s="9"/>
      <c r="F43" s="8">
        <v>38</v>
      </c>
      <c r="G43" s="7">
        <v>10</v>
      </c>
      <c r="H43" s="6">
        <f t="shared" si="15"/>
        <v>26.315789473684209</v>
      </c>
      <c r="I43" s="7">
        <v>1</v>
      </c>
      <c r="J43" s="6">
        <f t="shared" si="16"/>
        <v>2.6315789473684208</v>
      </c>
      <c r="K43" s="7">
        <v>2</v>
      </c>
      <c r="L43" s="6">
        <f t="shared" si="17"/>
        <v>5.2631578947368416</v>
      </c>
      <c r="M43" s="7">
        <v>25</v>
      </c>
      <c r="N43" s="6">
        <f t="shared" si="18"/>
        <v>65.789473684210535</v>
      </c>
      <c r="O43" s="7">
        <v>2</v>
      </c>
      <c r="P43" s="6">
        <f t="shared" si="19"/>
        <v>5.2631578947368416</v>
      </c>
      <c r="Q43" s="1">
        <v>6</v>
      </c>
    </row>
    <row r="44" spans="1:17" ht="23.1" customHeight="1" x14ac:dyDescent="0.2">
      <c r="A44" s="157"/>
      <c r="B44" s="157"/>
      <c r="C44" s="11"/>
      <c r="D44" s="12" t="s">
        <v>9</v>
      </c>
      <c r="E44" s="9"/>
      <c r="F44" s="8">
        <v>154</v>
      </c>
      <c r="G44" s="7">
        <v>38</v>
      </c>
      <c r="H44" s="6">
        <f t="shared" si="15"/>
        <v>24.675324675324674</v>
      </c>
      <c r="I44" s="7">
        <v>4</v>
      </c>
      <c r="J44" s="6">
        <f t="shared" si="16"/>
        <v>2.5974025974025974</v>
      </c>
      <c r="K44" s="7">
        <v>10</v>
      </c>
      <c r="L44" s="6">
        <f t="shared" si="17"/>
        <v>6.4935064935064926</v>
      </c>
      <c r="M44" s="7">
        <v>92</v>
      </c>
      <c r="N44" s="6">
        <f t="shared" si="18"/>
        <v>59.740259740259738</v>
      </c>
      <c r="O44" s="7">
        <v>13</v>
      </c>
      <c r="P44" s="6">
        <f t="shared" si="19"/>
        <v>8.4415584415584419</v>
      </c>
      <c r="Q44" s="1">
        <v>13</v>
      </c>
    </row>
    <row r="45" spans="1:17" ht="23.1" customHeight="1" x14ac:dyDescent="0.2">
      <c r="A45" s="157"/>
      <c r="B45" s="157"/>
      <c r="C45" s="11"/>
      <c r="D45" s="12" t="s">
        <v>8</v>
      </c>
      <c r="E45" s="9"/>
      <c r="F45" s="8">
        <v>22</v>
      </c>
      <c r="G45" s="7">
        <v>8</v>
      </c>
      <c r="H45" s="6">
        <f t="shared" si="15"/>
        <v>36.363636363636367</v>
      </c>
      <c r="I45" s="7">
        <v>5</v>
      </c>
      <c r="J45" s="6">
        <f t="shared" si="16"/>
        <v>22.727272727272727</v>
      </c>
      <c r="K45" s="7">
        <v>2</v>
      </c>
      <c r="L45" s="6">
        <f t="shared" si="17"/>
        <v>9.0909090909090917</v>
      </c>
      <c r="M45" s="7">
        <v>9</v>
      </c>
      <c r="N45" s="6">
        <f t="shared" si="18"/>
        <v>40.909090909090914</v>
      </c>
      <c r="O45" s="7">
        <v>1</v>
      </c>
      <c r="P45" s="6">
        <f t="shared" si="19"/>
        <v>4.5454545454545459</v>
      </c>
      <c r="Q45" s="1">
        <v>1</v>
      </c>
    </row>
    <row r="46" spans="1:17" ht="23.1" customHeight="1" x14ac:dyDescent="0.2">
      <c r="A46" s="157"/>
      <c r="B46" s="157"/>
      <c r="C46" s="11"/>
      <c r="D46" s="12" t="s">
        <v>7</v>
      </c>
      <c r="E46" s="9"/>
      <c r="F46" s="8">
        <v>10</v>
      </c>
      <c r="G46" s="7">
        <v>6</v>
      </c>
      <c r="H46" s="6">
        <f t="shared" si="15"/>
        <v>60</v>
      </c>
      <c r="I46" s="7">
        <v>1</v>
      </c>
      <c r="J46" s="6">
        <f t="shared" si="16"/>
        <v>10</v>
      </c>
      <c r="K46" s="7">
        <v>0</v>
      </c>
      <c r="L46" s="6">
        <f t="shared" si="17"/>
        <v>0</v>
      </c>
      <c r="M46" s="7">
        <v>4</v>
      </c>
      <c r="N46" s="6">
        <f t="shared" si="18"/>
        <v>40</v>
      </c>
      <c r="O46" s="7">
        <v>0</v>
      </c>
      <c r="P46" s="6">
        <f t="shared" si="19"/>
        <v>0</v>
      </c>
      <c r="Q46" s="1">
        <v>0</v>
      </c>
    </row>
    <row r="47" spans="1:17" ht="24" customHeight="1" x14ac:dyDescent="0.2">
      <c r="A47" s="157"/>
      <c r="B47" s="157"/>
      <c r="C47" s="11"/>
      <c r="D47" s="10" t="s">
        <v>6</v>
      </c>
      <c r="E47" s="9"/>
      <c r="F47" s="8">
        <v>17</v>
      </c>
      <c r="G47" s="7">
        <v>4</v>
      </c>
      <c r="H47" s="6">
        <f t="shared" si="15"/>
        <v>23.52941176470588</v>
      </c>
      <c r="I47" s="7">
        <v>1</v>
      </c>
      <c r="J47" s="6">
        <f t="shared" si="16"/>
        <v>5.8823529411764701</v>
      </c>
      <c r="K47" s="7">
        <v>1</v>
      </c>
      <c r="L47" s="6">
        <f t="shared" si="17"/>
        <v>5.8823529411764701</v>
      </c>
      <c r="M47" s="7">
        <v>10</v>
      </c>
      <c r="N47" s="6">
        <f t="shared" si="18"/>
        <v>58.82352941176471</v>
      </c>
      <c r="O47" s="7">
        <v>2</v>
      </c>
      <c r="P47" s="6">
        <f t="shared" si="19"/>
        <v>11.76470588235294</v>
      </c>
      <c r="Q47" s="1">
        <v>4</v>
      </c>
    </row>
    <row r="48" spans="1:17" ht="23.1" customHeight="1" x14ac:dyDescent="0.2">
      <c r="A48" s="157"/>
      <c r="B48" s="157"/>
      <c r="C48" s="11"/>
      <c r="D48" s="12" t="s">
        <v>5</v>
      </c>
      <c r="E48" s="9"/>
      <c r="F48" s="8">
        <v>41</v>
      </c>
      <c r="G48" s="7">
        <v>9</v>
      </c>
      <c r="H48" s="6">
        <f t="shared" si="15"/>
        <v>21.951219512195124</v>
      </c>
      <c r="I48" s="7">
        <v>1</v>
      </c>
      <c r="J48" s="6">
        <f t="shared" si="16"/>
        <v>2.4390243902439024</v>
      </c>
      <c r="K48" s="7">
        <v>0</v>
      </c>
      <c r="L48" s="6">
        <f t="shared" si="17"/>
        <v>0</v>
      </c>
      <c r="M48" s="7">
        <v>28</v>
      </c>
      <c r="N48" s="6">
        <f t="shared" si="18"/>
        <v>68.292682926829272</v>
      </c>
      <c r="O48" s="7">
        <v>4</v>
      </c>
      <c r="P48" s="6">
        <f t="shared" si="19"/>
        <v>9.7560975609756095</v>
      </c>
      <c r="Q48" s="1">
        <v>5</v>
      </c>
    </row>
    <row r="49" spans="1:17" ht="23.1" customHeight="1" x14ac:dyDescent="0.2">
      <c r="A49" s="157"/>
      <c r="B49" s="157"/>
      <c r="C49" s="11"/>
      <c r="D49" s="12" t="s">
        <v>4</v>
      </c>
      <c r="E49" s="9"/>
      <c r="F49" s="8">
        <v>23</v>
      </c>
      <c r="G49" s="7">
        <v>7</v>
      </c>
      <c r="H49" s="6">
        <f t="shared" si="15"/>
        <v>30.434782608695656</v>
      </c>
      <c r="I49" s="7">
        <v>2</v>
      </c>
      <c r="J49" s="6">
        <f t="shared" si="16"/>
        <v>8.695652173913043</v>
      </c>
      <c r="K49" s="7">
        <v>1</v>
      </c>
      <c r="L49" s="6">
        <f t="shared" si="17"/>
        <v>4.3478260869565215</v>
      </c>
      <c r="M49" s="7">
        <v>14</v>
      </c>
      <c r="N49" s="6">
        <f t="shared" si="18"/>
        <v>60.869565217391312</v>
      </c>
      <c r="O49" s="7">
        <v>1</v>
      </c>
      <c r="P49" s="6">
        <f t="shared" si="19"/>
        <v>4.3478260869565215</v>
      </c>
      <c r="Q49" s="1">
        <v>3</v>
      </c>
    </row>
    <row r="50" spans="1:17" ht="23.1" customHeight="1" x14ac:dyDescent="0.2">
      <c r="A50" s="157"/>
      <c r="B50" s="157"/>
      <c r="C50" s="11"/>
      <c r="D50" s="12" t="s">
        <v>3</v>
      </c>
      <c r="E50" s="9"/>
      <c r="F50" s="8">
        <v>24</v>
      </c>
      <c r="G50" s="7">
        <v>5</v>
      </c>
      <c r="H50" s="6">
        <f t="shared" si="15"/>
        <v>20.833333333333336</v>
      </c>
      <c r="I50" s="7">
        <v>1</v>
      </c>
      <c r="J50" s="6">
        <f t="shared" si="16"/>
        <v>4.1666666666666661</v>
      </c>
      <c r="K50" s="7">
        <v>3</v>
      </c>
      <c r="L50" s="6">
        <f t="shared" si="17"/>
        <v>12.5</v>
      </c>
      <c r="M50" s="7">
        <v>15</v>
      </c>
      <c r="N50" s="6">
        <f t="shared" si="18"/>
        <v>62.5</v>
      </c>
      <c r="O50" s="7">
        <v>1</v>
      </c>
      <c r="P50" s="6">
        <f t="shared" si="19"/>
        <v>4.1666666666666661</v>
      </c>
      <c r="Q50" s="1">
        <v>0</v>
      </c>
    </row>
    <row r="51" spans="1:17" ht="23.1" customHeight="1" x14ac:dyDescent="0.2">
      <c r="A51" s="157"/>
      <c r="B51" s="157"/>
      <c r="C51" s="11"/>
      <c r="D51" s="12" t="s">
        <v>2</v>
      </c>
      <c r="E51" s="9"/>
      <c r="F51" s="8">
        <v>159</v>
      </c>
      <c r="G51" s="7">
        <v>40</v>
      </c>
      <c r="H51" s="6">
        <f t="shared" si="15"/>
        <v>25.157232704402517</v>
      </c>
      <c r="I51" s="7">
        <v>21</v>
      </c>
      <c r="J51" s="6">
        <f t="shared" si="16"/>
        <v>13.20754716981132</v>
      </c>
      <c r="K51" s="7">
        <v>14</v>
      </c>
      <c r="L51" s="6">
        <f t="shared" si="17"/>
        <v>8.8050314465408803</v>
      </c>
      <c r="M51" s="7">
        <v>90</v>
      </c>
      <c r="N51" s="6">
        <f t="shared" si="18"/>
        <v>56.60377358490566</v>
      </c>
      <c r="O51" s="7">
        <v>5</v>
      </c>
      <c r="P51" s="6">
        <f t="shared" si="19"/>
        <v>3.1446540880503147</v>
      </c>
      <c r="Q51" s="1">
        <v>9</v>
      </c>
    </row>
    <row r="52" spans="1:17" ht="23.1" customHeight="1" x14ac:dyDescent="0.2">
      <c r="A52" s="157"/>
      <c r="B52" s="157"/>
      <c r="C52" s="11"/>
      <c r="D52" s="12" t="s">
        <v>1</v>
      </c>
      <c r="E52" s="9"/>
      <c r="F52" s="8">
        <v>21</v>
      </c>
      <c r="G52" s="7">
        <v>8</v>
      </c>
      <c r="H52" s="6">
        <f t="shared" si="15"/>
        <v>38.095238095238095</v>
      </c>
      <c r="I52" s="7">
        <v>9</v>
      </c>
      <c r="J52" s="6">
        <f t="shared" si="16"/>
        <v>42.857142857142854</v>
      </c>
      <c r="K52" s="7">
        <v>2</v>
      </c>
      <c r="L52" s="6">
        <f t="shared" si="17"/>
        <v>9.5238095238095237</v>
      </c>
      <c r="M52" s="7">
        <v>7</v>
      </c>
      <c r="N52" s="6">
        <f t="shared" si="18"/>
        <v>33.333333333333329</v>
      </c>
      <c r="O52" s="7">
        <v>0</v>
      </c>
      <c r="P52" s="6">
        <f t="shared" si="19"/>
        <v>0</v>
      </c>
      <c r="Q52" s="1">
        <v>1</v>
      </c>
    </row>
    <row r="53" spans="1:17" ht="24" customHeight="1" x14ac:dyDescent="0.2">
      <c r="A53" s="158"/>
      <c r="B53" s="158"/>
      <c r="C53" s="11"/>
      <c r="D53" s="10" t="s">
        <v>0</v>
      </c>
      <c r="E53" s="9"/>
      <c r="F53" s="8">
        <v>61</v>
      </c>
      <c r="G53" s="7">
        <v>18</v>
      </c>
      <c r="H53" s="6">
        <f t="shared" si="15"/>
        <v>29.508196721311474</v>
      </c>
      <c r="I53" s="7">
        <v>8</v>
      </c>
      <c r="J53" s="6">
        <f t="shared" si="16"/>
        <v>13.114754098360656</v>
      </c>
      <c r="K53" s="7">
        <v>6</v>
      </c>
      <c r="L53" s="6">
        <f t="shared" si="17"/>
        <v>9.8360655737704921</v>
      </c>
      <c r="M53" s="7">
        <v>29</v>
      </c>
      <c r="N53" s="6">
        <f t="shared" si="18"/>
        <v>47.540983606557376</v>
      </c>
      <c r="O53" s="7">
        <v>4</v>
      </c>
      <c r="P53" s="6">
        <f t="shared" si="19"/>
        <v>6.557377049180328</v>
      </c>
      <c r="Q53" s="1">
        <v>5</v>
      </c>
    </row>
    <row r="55" spans="1:17" ht="12.75" customHeight="1" x14ac:dyDescent="0.2"/>
    <row r="56" spans="1:17" ht="12.75" customHeight="1" x14ac:dyDescent="0.2"/>
    <row r="57" spans="1:17" x14ac:dyDescent="0.2">
      <c r="D57" s="3"/>
    </row>
    <row r="63" spans="1:17"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N5:N6"/>
    <mergeCell ref="O5:O6"/>
    <mergeCell ref="G3:H4"/>
    <mergeCell ref="I3:J4"/>
    <mergeCell ref="K3:L4"/>
    <mergeCell ref="M3:N4"/>
    <mergeCell ref="I5:I6"/>
    <mergeCell ref="J5:J6"/>
    <mergeCell ref="K5:K6"/>
    <mergeCell ref="L5:L6"/>
    <mergeCell ref="M5:M6"/>
    <mergeCell ref="A13:A53"/>
    <mergeCell ref="B13:B37"/>
    <mergeCell ref="B38:B53"/>
    <mergeCell ref="P5:P6"/>
    <mergeCell ref="A7:E7"/>
    <mergeCell ref="A8:A12"/>
    <mergeCell ref="B8:E8"/>
    <mergeCell ref="B9:E9"/>
    <mergeCell ref="B10:E10"/>
    <mergeCell ref="B11:E11"/>
    <mergeCell ref="B12:E12"/>
    <mergeCell ref="A3:E6"/>
    <mergeCell ref="F3:F6"/>
    <mergeCell ref="O3:P4"/>
    <mergeCell ref="G5:G6"/>
    <mergeCell ref="H5:H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6384" width="9" style="1"/>
  </cols>
  <sheetData>
    <row r="1" spans="1:14" ht="14.4" x14ac:dyDescent="0.2">
      <c r="A1" s="16" t="s">
        <v>559</v>
      </c>
    </row>
    <row r="3" spans="1:14" ht="14.25" customHeight="1" x14ac:dyDescent="0.2">
      <c r="A3" s="170" t="s">
        <v>63</v>
      </c>
      <c r="B3" s="171"/>
      <c r="C3" s="171"/>
      <c r="D3" s="171"/>
      <c r="E3" s="172"/>
      <c r="F3" s="179" t="s">
        <v>126</v>
      </c>
      <c r="G3" s="194" t="s">
        <v>422</v>
      </c>
      <c r="H3" s="195"/>
      <c r="I3" s="194" t="s">
        <v>423</v>
      </c>
      <c r="J3" s="195"/>
      <c r="K3" s="194" t="s">
        <v>424</v>
      </c>
      <c r="L3" s="195"/>
      <c r="M3" s="222" t="s">
        <v>127</v>
      </c>
      <c r="N3" s="222"/>
    </row>
    <row r="4" spans="1:14" ht="51.75" customHeight="1" x14ac:dyDescent="0.2">
      <c r="A4" s="173"/>
      <c r="B4" s="174"/>
      <c r="C4" s="174"/>
      <c r="D4" s="174"/>
      <c r="E4" s="175"/>
      <c r="F4" s="183"/>
      <c r="G4" s="196"/>
      <c r="H4" s="197"/>
      <c r="I4" s="196"/>
      <c r="J4" s="197"/>
      <c r="K4" s="196"/>
      <c r="L4" s="197"/>
      <c r="M4" s="222"/>
      <c r="N4" s="222"/>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724</v>
      </c>
      <c r="H7" s="6">
        <f t="shared" ref="H7:H38" si="0">IF(G7=0,0,G7/$F7*100)</f>
        <v>78.695652173913047</v>
      </c>
      <c r="I7" s="7">
        <f>SUM(I8:I12)</f>
        <v>94</v>
      </c>
      <c r="J7" s="6">
        <f t="shared" ref="J7:J38" si="1">IF(I7=0,0,I7/$F7*100)</f>
        <v>10.217391304347826</v>
      </c>
      <c r="K7" s="7">
        <f>SUM(K8:K12)</f>
        <v>21</v>
      </c>
      <c r="L7" s="6">
        <f t="shared" ref="L7:L38" si="2">IF(K7=0,0,K7/$F7*100)</f>
        <v>2.2826086956521738</v>
      </c>
      <c r="M7" s="7">
        <f>SUM(M8:M12)</f>
        <v>81</v>
      </c>
      <c r="N7" s="6">
        <f t="shared" ref="N7:N38" si="3">IF(M7=0,0,M7/$F7*100)</f>
        <v>8.804347826086957</v>
      </c>
    </row>
    <row r="8" spans="1:14" ht="23.1" customHeight="1" x14ac:dyDescent="0.2">
      <c r="A8" s="159" t="s">
        <v>48</v>
      </c>
      <c r="B8" s="162" t="s">
        <v>47</v>
      </c>
      <c r="C8" s="163"/>
      <c r="D8" s="163"/>
      <c r="E8" s="164"/>
      <c r="F8" s="8">
        <f t="shared" ref="F8:F38" si="4">SUM(G8,I8,K8,M8)</f>
        <v>262</v>
      </c>
      <c r="G8" s="7">
        <v>202</v>
      </c>
      <c r="H8" s="6">
        <f t="shared" si="0"/>
        <v>77.099236641221367</v>
      </c>
      <c r="I8" s="7">
        <v>28</v>
      </c>
      <c r="J8" s="6">
        <f t="shared" si="1"/>
        <v>10.687022900763358</v>
      </c>
      <c r="K8" s="7">
        <v>4</v>
      </c>
      <c r="L8" s="6">
        <f t="shared" si="2"/>
        <v>1.5267175572519083</v>
      </c>
      <c r="M8" s="7">
        <v>28</v>
      </c>
      <c r="N8" s="6">
        <f t="shared" si="3"/>
        <v>10.687022900763358</v>
      </c>
    </row>
    <row r="9" spans="1:14" ht="23.1" customHeight="1" x14ac:dyDescent="0.2">
      <c r="A9" s="160"/>
      <c r="B9" s="162" t="s">
        <v>46</v>
      </c>
      <c r="C9" s="163"/>
      <c r="D9" s="163"/>
      <c r="E9" s="164"/>
      <c r="F9" s="8">
        <f t="shared" ref="F9:F12" si="5">SUM(G9,I9,K9,M9)</f>
        <v>136</v>
      </c>
      <c r="G9" s="7">
        <v>99</v>
      </c>
      <c r="H9" s="6">
        <f t="shared" ref="H9:H12" si="6">IF(G9=0,0,G9/$F9*100)</f>
        <v>72.794117647058826</v>
      </c>
      <c r="I9" s="7">
        <v>18</v>
      </c>
      <c r="J9" s="6">
        <f t="shared" ref="J9:J12" si="7">IF(I9=0,0,I9/$F9*100)</f>
        <v>13.23529411764706</v>
      </c>
      <c r="K9" s="7">
        <v>4</v>
      </c>
      <c r="L9" s="6">
        <f t="shared" ref="L9:L12" si="8">IF(K9=0,0,K9/$F9*100)</f>
        <v>2.9411764705882351</v>
      </c>
      <c r="M9" s="7">
        <v>15</v>
      </c>
      <c r="N9" s="6">
        <f t="shared" ref="N9:N12" si="9">IF(M9=0,0,M9/$F9*100)</f>
        <v>11.029411764705882</v>
      </c>
    </row>
    <row r="10" spans="1:14" ht="23.1" customHeight="1" x14ac:dyDescent="0.2">
      <c r="A10" s="160"/>
      <c r="B10" s="162" t="s">
        <v>45</v>
      </c>
      <c r="C10" s="163"/>
      <c r="D10" s="163"/>
      <c r="E10" s="164"/>
      <c r="F10" s="8">
        <f t="shared" si="5"/>
        <v>249</v>
      </c>
      <c r="G10" s="7">
        <v>210</v>
      </c>
      <c r="H10" s="6">
        <f t="shared" si="6"/>
        <v>84.337349397590373</v>
      </c>
      <c r="I10" s="7">
        <v>20</v>
      </c>
      <c r="J10" s="6">
        <f t="shared" si="7"/>
        <v>8.0321285140562253</v>
      </c>
      <c r="K10" s="7">
        <v>5</v>
      </c>
      <c r="L10" s="6">
        <f t="shared" si="8"/>
        <v>2.0080321285140563</v>
      </c>
      <c r="M10" s="7">
        <v>14</v>
      </c>
      <c r="N10" s="6">
        <f t="shared" si="9"/>
        <v>5.6224899598393572</v>
      </c>
    </row>
    <row r="11" spans="1:14" ht="23.1" customHeight="1" x14ac:dyDescent="0.2">
      <c r="A11" s="160"/>
      <c r="B11" s="162" t="s">
        <v>44</v>
      </c>
      <c r="C11" s="163"/>
      <c r="D11" s="163"/>
      <c r="E11" s="164"/>
      <c r="F11" s="8">
        <f t="shared" si="5"/>
        <v>72</v>
      </c>
      <c r="G11" s="7">
        <v>64</v>
      </c>
      <c r="H11" s="6">
        <f t="shared" si="6"/>
        <v>88.888888888888886</v>
      </c>
      <c r="I11" s="7">
        <v>6</v>
      </c>
      <c r="J11" s="6">
        <f t="shared" si="7"/>
        <v>8.3333333333333321</v>
      </c>
      <c r="K11" s="7">
        <v>0</v>
      </c>
      <c r="L11" s="6">
        <f t="shared" si="8"/>
        <v>0</v>
      </c>
      <c r="M11" s="7">
        <v>2</v>
      </c>
      <c r="N11" s="6">
        <f t="shared" si="9"/>
        <v>2.7777777777777777</v>
      </c>
    </row>
    <row r="12" spans="1:14" ht="23.1" customHeight="1" x14ac:dyDescent="0.2">
      <c r="A12" s="161"/>
      <c r="B12" s="162" t="s">
        <v>43</v>
      </c>
      <c r="C12" s="163"/>
      <c r="D12" s="163"/>
      <c r="E12" s="164"/>
      <c r="F12" s="8">
        <f t="shared" si="5"/>
        <v>201</v>
      </c>
      <c r="G12" s="7">
        <v>149</v>
      </c>
      <c r="H12" s="6">
        <f t="shared" si="6"/>
        <v>74.129353233830841</v>
      </c>
      <c r="I12" s="7">
        <v>22</v>
      </c>
      <c r="J12" s="6">
        <f t="shared" si="7"/>
        <v>10.945273631840797</v>
      </c>
      <c r="K12" s="7">
        <v>8</v>
      </c>
      <c r="L12" s="6">
        <f t="shared" si="8"/>
        <v>3.9800995024875623</v>
      </c>
      <c r="M12" s="7">
        <v>22</v>
      </c>
      <c r="N12" s="6">
        <f t="shared" si="9"/>
        <v>10.945273631840797</v>
      </c>
    </row>
    <row r="13" spans="1:14" ht="23.1" customHeight="1" x14ac:dyDescent="0.2">
      <c r="A13" s="156" t="s">
        <v>42</v>
      </c>
      <c r="B13" s="156" t="s">
        <v>41</v>
      </c>
      <c r="C13" s="11"/>
      <c r="D13" s="12" t="s">
        <v>15</v>
      </c>
      <c r="E13" s="9"/>
      <c r="F13" s="8">
        <f t="shared" si="4"/>
        <v>239</v>
      </c>
      <c r="G13" s="7">
        <f>SUM(G14:G37)</f>
        <v>210</v>
      </c>
      <c r="H13" s="6">
        <f t="shared" si="0"/>
        <v>87.86610878661088</v>
      </c>
      <c r="I13" s="7">
        <f>SUM(I14:I37)</f>
        <v>15</v>
      </c>
      <c r="J13" s="6">
        <f t="shared" si="1"/>
        <v>6.2761506276150625</v>
      </c>
      <c r="K13" s="7">
        <f>SUM(K14:K37)</f>
        <v>1</v>
      </c>
      <c r="L13" s="6">
        <f t="shared" si="2"/>
        <v>0.41841004184100417</v>
      </c>
      <c r="M13" s="7">
        <f>SUM(M14:M37)</f>
        <v>13</v>
      </c>
      <c r="N13" s="6">
        <f t="shared" si="3"/>
        <v>5.439330543933055</v>
      </c>
    </row>
    <row r="14" spans="1:14" ht="23.1" customHeight="1" x14ac:dyDescent="0.2">
      <c r="A14" s="157"/>
      <c r="B14" s="157"/>
      <c r="C14" s="11"/>
      <c r="D14" s="12" t="s">
        <v>40</v>
      </c>
      <c r="E14" s="9"/>
      <c r="F14" s="8">
        <f t="shared" ref="F14:F37" si="10">SUM(G14,I14,K14,M14)</f>
        <v>32</v>
      </c>
      <c r="G14" s="7">
        <v>25</v>
      </c>
      <c r="H14" s="6">
        <f t="shared" ref="H14:H37" si="11">IF(G14=0,0,G14/$F14*100)</f>
        <v>78.125</v>
      </c>
      <c r="I14" s="7">
        <v>3</v>
      </c>
      <c r="J14" s="6">
        <f t="shared" ref="J14:J37" si="12">IF(I14=0,0,I14/$F14*100)</f>
        <v>9.375</v>
      </c>
      <c r="K14" s="7">
        <v>1</v>
      </c>
      <c r="L14" s="6">
        <f t="shared" ref="L14:L37" si="13">IF(K14=0,0,K14/$F14*100)</f>
        <v>3.125</v>
      </c>
      <c r="M14" s="7">
        <v>3</v>
      </c>
      <c r="N14" s="6">
        <f t="shared" ref="N14:N37" si="14">IF(M14=0,0,M14/$F14*100)</f>
        <v>9.375</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11</v>
      </c>
      <c r="H16" s="6">
        <f t="shared" si="11"/>
        <v>100</v>
      </c>
      <c r="I16" s="7">
        <v>0</v>
      </c>
      <c r="J16" s="6">
        <f t="shared" si="12"/>
        <v>0</v>
      </c>
      <c r="K16" s="7">
        <v>0</v>
      </c>
      <c r="L16" s="6">
        <f t="shared" si="13"/>
        <v>0</v>
      </c>
      <c r="M16" s="7">
        <v>0</v>
      </c>
      <c r="N16" s="6">
        <f t="shared" si="14"/>
        <v>0</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6</v>
      </c>
      <c r="H18" s="6">
        <f t="shared" si="11"/>
        <v>100</v>
      </c>
      <c r="I18" s="7">
        <v>0</v>
      </c>
      <c r="J18" s="6">
        <f t="shared" si="12"/>
        <v>0</v>
      </c>
      <c r="K18" s="7">
        <v>0</v>
      </c>
      <c r="L18" s="6">
        <f t="shared" si="13"/>
        <v>0</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8</v>
      </c>
      <c r="H23" s="6">
        <f t="shared" si="11"/>
        <v>88.888888888888886</v>
      </c>
      <c r="I23" s="7">
        <v>1</v>
      </c>
      <c r="J23" s="6">
        <f t="shared" si="12"/>
        <v>11.111111111111111</v>
      </c>
      <c r="K23" s="7">
        <v>0</v>
      </c>
      <c r="L23" s="6">
        <f t="shared" si="13"/>
        <v>0</v>
      </c>
      <c r="M23" s="7">
        <v>0</v>
      </c>
      <c r="N23" s="6">
        <f t="shared" si="14"/>
        <v>0</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10</v>
      </c>
      <c r="H26" s="6">
        <f t="shared" si="11"/>
        <v>90.909090909090907</v>
      </c>
      <c r="I26" s="7">
        <v>1</v>
      </c>
      <c r="J26" s="6">
        <f t="shared" si="12"/>
        <v>9.0909090909090917</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3</v>
      </c>
      <c r="H28" s="6">
        <f t="shared" si="11"/>
        <v>60</v>
      </c>
      <c r="I28" s="7">
        <v>1</v>
      </c>
      <c r="J28" s="6">
        <f t="shared" si="12"/>
        <v>20</v>
      </c>
      <c r="K28" s="7">
        <v>0</v>
      </c>
      <c r="L28" s="6">
        <f t="shared" si="13"/>
        <v>0</v>
      </c>
      <c r="M28" s="7">
        <v>1</v>
      </c>
      <c r="N28" s="6">
        <f t="shared" si="14"/>
        <v>20</v>
      </c>
    </row>
    <row r="29" spans="1:14" ht="23.1" customHeight="1" x14ac:dyDescent="0.2">
      <c r="A29" s="157"/>
      <c r="B29" s="157"/>
      <c r="C29" s="11"/>
      <c r="D29" s="12" t="s">
        <v>25</v>
      </c>
      <c r="E29" s="9"/>
      <c r="F29" s="8">
        <f t="shared" si="10"/>
        <v>13</v>
      </c>
      <c r="G29" s="7">
        <v>13</v>
      </c>
      <c r="H29" s="6">
        <f t="shared" si="11"/>
        <v>100</v>
      </c>
      <c r="I29" s="7">
        <v>0</v>
      </c>
      <c r="J29" s="6">
        <f t="shared" si="12"/>
        <v>0</v>
      </c>
      <c r="K29" s="7">
        <v>0</v>
      </c>
      <c r="L29" s="6">
        <f t="shared" si="13"/>
        <v>0</v>
      </c>
      <c r="M29" s="7">
        <v>0</v>
      </c>
      <c r="N29" s="6">
        <f t="shared" si="14"/>
        <v>0</v>
      </c>
    </row>
    <row r="30" spans="1:14" ht="23.1" customHeight="1" x14ac:dyDescent="0.2">
      <c r="A30" s="157"/>
      <c r="B30" s="157"/>
      <c r="C30" s="11"/>
      <c r="D30" s="12" t="s">
        <v>24</v>
      </c>
      <c r="E30" s="9"/>
      <c r="F30" s="8">
        <f t="shared" si="10"/>
        <v>5</v>
      </c>
      <c r="G30" s="7">
        <v>5</v>
      </c>
      <c r="H30" s="6">
        <f t="shared" si="11"/>
        <v>100</v>
      </c>
      <c r="I30" s="7">
        <v>0</v>
      </c>
      <c r="J30" s="6">
        <f t="shared" si="12"/>
        <v>0</v>
      </c>
      <c r="K30" s="7">
        <v>0</v>
      </c>
      <c r="L30" s="6">
        <f t="shared" si="13"/>
        <v>0</v>
      </c>
      <c r="M30" s="7">
        <v>0</v>
      </c>
      <c r="N30" s="6">
        <f t="shared" si="14"/>
        <v>0</v>
      </c>
    </row>
    <row r="31" spans="1:14" ht="23.1" customHeight="1" x14ac:dyDescent="0.2">
      <c r="A31" s="157"/>
      <c r="B31" s="157"/>
      <c r="C31" s="11"/>
      <c r="D31" s="12" t="s">
        <v>23</v>
      </c>
      <c r="E31" s="9"/>
      <c r="F31" s="8">
        <f t="shared" si="10"/>
        <v>33</v>
      </c>
      <c r="G31" s="7">
        <v>25</v>
      </c>
      <c r="H31" s="6">
        <f t="shared" si="11"/>
        <v>75.757575757575751</v>
      </c>
      <c r="I31" s="7">
        <v>4</v>
      </c>
      <c r="J31" s="6">
        <f t="shared" si="12"/>
        <v>12.121212121212121</v>
      </c>
      <c r="K31" s="7">
        <v>0</v>
      </c>
      <c r="L31" s="6">
        <f t="shared" si="13"/>
        <v>0</v>
      </c>
      <c r="M31" s="7">
        <v>4</v>
      </c>
      <c r="N31" s="6">
        <f t="shared" si="14"/>
        <v>12.121212121212121</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29</v>
      </c>
      <c r="H33" s="6">
        <f t="shared" si="11"/>
        <v>90.625</v>
      </c>
      <c r="I33" s="7">
        <v>1</v>
      </c>
      <c r="J33" s="6">
        <f t="shared" si="12"/>
        <v>3.125</v>
      </c>
      <c r="K33" s="7">
        <v>0</v>
      </c>
      <c r="L33" s="6">
        <f t="shared" si="13"/>
        <v>0</v>
      </c>
      <c r="M33" s="7">
        <v>2</v>
      </c>
      <c r="N33" s="6">
        <f t="shared" si="14"/>
        <v>6.25</v>
      </c>
    </row>
    <row r="34" spans="1:14" ht="23.1" customHeight="1" x14ac:dyDescent="0.2">
      <c r="A34" s="157"/>
      <c r="B34" s="157"/>
      <c r="C34" s="11"/>
      <c r="D34" s="12" t="s">
        <v>20</v>
      </c>
      <c r="E34" s="9"/>
      <c r="F34" s="8">
        <f t="shared" si="10"/>
        <v>17</v>
      </c>
      <c r="G34" s="7">
        <v>14</v>
      </c>
      <c r="H34" s="6">
        <f t="shared" si="11"/>
        <v>82.35294117647058</v>
      </c>
      <c r="I34" s="7">
        <v>3</v>
      </c>
      <c r="J34" s="6">
        <f t="shared" si="12"/>
        <v>17.647058823529413</v>
      </c>
      <c r="K34" s="7">
        <v>0</v>
      </c>
      <c r="L34" s="6">
        <f t="shared" si="13"/>
        <v>0</v>
      </c>
      <c r="M34" s="7">
        <v>0</v>
      </c>
      <c r="N34" s="6">
        <f t="shared" si="14"/>
        <v>0</v>
      </c>
    </row>
    <row r="35" spans="1:14" ht="23.1" customHeight="1" x14ac:dyDescent="0.2">
      <c r="A35" s="157"/>
      <c r="B35" s="157"/>
      <c r="C35" s="11"/>
      <c r="D35" s="12" t="s">
        <v>19</v>
      </c>
      <c r="E35" s="9"/>
      <c r="F35" s="8">
        <f t="shared" si="10"/>
        <v>8</v>
      </c>
      <c r="G35" s="7">
        <v>7</v>
      </c>
      <c r="H35" s="6">
        <f t="shared" si="11"/>
        <v>87.5</v>
      </c>
      <c r="I35" s="7">
        <v>0</v>
      </c>
      <c r="J35" s="6">
        <f t="shared" si="12"/>
        <v>0</v>
      </c>
      <c r="K35" s="7">
        <v>0</v>
      </c>
      <c r="L35" s="6">
        <f t="shared" si="13"/>
        <v>0</v>
      </c>
      <c r="M35" s="7">
        <v>1</v>
      </c>
      <c r="N35" s="6">
        <f t="shared" si="14"/>
        <v>12.5</v>
      </c>
    </row>
    <row r="36" spans="1:14" ht="23.1" customHeight="1" x14ac:dyDescent="0.2">
      <c r="A36" s="157"/>
      <c r="B36" s="157"/>
      <c r="C36" s="11"/>
      <c r="D36" s="12" t="s">
        <v>18</v>
      </c>
      <c r="E36" s="9"/>
      <c r="F36" s="8">
        <f t="shared" si="10"/>
        <v>14</v>
      </c>
      <c r="G36" s="7">
        <v>13</v>
      </c>
      <c r="H36" s="6">
        <f t="shared" si="11"/>
        <v>92.857142857142861</v>
      </c>
      <c r="I36" s="7">
        <v>0</v>
      </c>
      <c r="J36" s="6">
        <f t="shared" si="12"/>
        <v>0</v>
      </c>
      <c r="K36" s="7">
        <v>0</v>
      </c>
      <c r="L36" s="6">
        <f t="shared" si="13"/>
        <v>0</v>
      </c>
      <c r="M36" s="7">
        <v>1</v>
      </c>
      <c r="N36" s="6">
        <f t="shared" si="14"/>
        <v>7.1428571428571423</v>
      </c>
    </row>
    <row r="37" spans="1:14" ht="23.1" customHeight="1" x14ac:dyDescent="0.2">
      <c r="A37" s="157"/>
      <c r="B37" s="158"/>
      <c r="C37" s="11"/>
      <c r="D37" s="12" t="s">
        <v>17</v>
      </c>
      <c r="E37" s="9"/>
      <c r="F37" s="8">
        <f t="shared" si="10"/>
        <v>8</v>
      </c>
      <c r="G37" s="7">
        <v>7</v>
      </c>
      <c r="H37" s="6">
        <f t="shared" si="11"/>
        <v>87.5</v>
      </c>
      <c r="I37" s="7">
        <v>0</v>
      </c>
      <c r="J37" s="6">
        <f t="shared" si="12"/>
        <v>0</v>
      </c>
      <c r="K37" s="7">
        <v>0</v>
      </c>
      <c r="L37" s="6">
        <f t="shared" si="13"/>
        <v>0</v>
      </c>
      <c r="M37" s="7">
        <v>1</v>
      </c>
      <c r="N37" s="6">
        <f t="shared" si="14"/>
        <v>12.5</v>
      </c>
    </row>
    <row r="38" spans="1:14" ht="23.1" customHeight="1" x14ac:dyDescent="0.2">
      <c r="A38" s="157"/>
      <c r="B38" s="156" t="s">
        <v>16</v>
      </c>
      <c r="C38" s="11"/>
      <c r="D38" s="12" t="s">
        <v>15</v>
      </c>
      <c r="E38" s="9"/>
      <c r="F38" s="8">
        <f t="shared" si="4"/>
        <v>681</v>
      </c>
      <c r="G38" s="7">
        <f>SUM(G39:G53)</f>
        <v>514</v>
      </c>
      <c r="H38" s="6">
        <f t="shared" si="0"/>
        <v>75.477239353891335</v>
      </c>
      <c r="I38" s="7">
        <f>SUM(I39:I53)</f>
        <v>79</v>
      </c>
      <c r="J38" s="6">
        <f t="shared" si="1"/>
        <v>11.600587371512482</v>
      </c>
      <c r="K38" s="7">
        <f>SUM(K39:K53)</f>
        <v>20</v>
      </c>
      <c r="L38" s="6">
        <f t="shared" si="2"/>
        <v>2.9368575624082229</v>
      </c>
      <c r="M38" s="7">
        <f>SUM(M39:M53)</f>
        <v>68</v>
      </c>
      <c r="N38" s="6">
        <f t="shared" si="3"/>
        <v>9.9853157121879583</v>
      </c>
    </row>
    <row r="39" spans="1:14" ht="23.1" customHeight="1" x14ac:dyDescent="0.2">
      <c r="A39" s="157"/>
      <c r="B39" s="157"/>
      <c r="C39" s="11"/>
      <c r="D39" s="12" t="s">
        <v>14</v>
      </c>
      <c r="E39" s="9"/>
      <c r="F39" s="8">
        <f t="shared" ref="F39:F53" si="15">SUM(G39,I39,K39,M39)</f>
        <v>6</v>
      </c>
      <c r="G39" s="7">
        <v>6</v>
      </c>
      <c r="H39" s="6">
        <f t="shared" ref="H39:H53" si="16">IF(G39=0,0,G39/$F39*100)</f>
        <v>100</v>
      </c>
      <c r="I39" s="7">
        <v>0</v>
      </c>
      <c r="J39" s="6">
        <f t="shared" ref="J39:J53" si="17">IF(I39=0,0,I39/$F39*100)</f>
        <v>0</v>
      </c>
      <c r="K39" s="7">
        <v>0</v>
      </c>
      <c r="L39" s="6">
        <f t="shared" ref="L39:L53" si="18">IF(K39=0,0,K39/$F39*100)</f>
        <v>0</v>
      </c>
      <c r="M39" s="7">
        <v>0</v>
      </c>
      <c r="N39" s="6">
        <f t="shared" ref="N39:N53" si="19">IF(M39=0,0,M39/$F39*100)</f>
        <v>0</v>
      </c>
    </row>
    <row r="40" spans="1:14" ht="23.1" customHeight="1" x14ac:dyDescent="0.2">
      <c r="A40" s="157"/>
      <c r="B40" s="157"/>
      <c r="C40" s="11"/>
      <c r="D40" s="12" t="s">
        <v>13</v>
      </c>
      <c r="E40" s="9"/>
      <c r="F40" s="8">
        <f t="shared" si="15"/>
        <v>77</v>
      </c>
      <c r="G40" s="7">
        <v>66</v>
      </c>
      <c r="H40" s="6">
        <f t="shared" si="16"/>
        <v>85.714285714285708</v>
      </c>
      <c r="I40" s="7">
        <v>3</v>
      </c>
      <c r="J40" s="6">
        <f t="shared" si="17"/>
        <v>3.8961038961038961</v>
      </c>
      <c r="K40" s="7">
        <v>1</v>
      </c>
      <c r="L40" s="6">
        <f t="shared" si="18"/>
        <v>1.2987012987012987</v>
      </c>
      <c r="M40" s="7">
        <v>7</v>
      </c>
      <c r="N40" s="6">
        <f t="shared" si="19"/>
        <v>9.0909090909090917</v>
      </c>
    </row>
    <row r="41" spans="1:14" ht="23.1" customHeight="1" x14ac:dyDescent="0.2">
      <c r="A41" s="157"/>
      <c r="B41" s="157"/>
      <c r="C41" s="11"/>
      <c r="D41" s="12" t="s">
        <v>12</v>
      </c>
      <c r="E41" s="9"/>
      <c r="F41" s="8">
        <f t="shared" si="15"/>
        <v>13</v>
      </c>
      <c r="G41" s="7">
        <v>12</v>
      </c>
      <c r="H41" s="6">
        <f t="shared" si="16"/>
        <v>92.307692307692307</v>
      </c>
      <c r="I41" s="7">
        <v>0</v>
      </c>
      <c r="J41" s="6">
        <f t="shared" si="17"/>
        <v>0</v>
      </c>
      <c r="K41" s="7">
        <v>0</v>
      </c>
      <c r="L41" s="6">
        <f t="shared" si="18"/>
        <v>0</v>
      </c>
      <c r="M41" s="7">
        <v>1</v>
      </c>
      <c r="N41" s="6">
        <f t="shared" si="19"/>
        <v>7.6923076923076925</v>
      </c>
    </row>
    <row r="42" spans="1:14" ht="23.1" customHeight="1" x14ac:dyDescent="0.2">
      <c r="A42" s="157"/>
      <c r="B42" s="157"/>
      <c r="C42" s="11"/>
      <c r="D42" s="12" t="s">
        <v>11</v>
      </c>
      <c r="E42" s="9"/>
      <c r="F42" s="8">
        <f t="shared" si="15"/>
        <v>15</v>
      </c>
      <c r="G42" s="7">
        <v>12</v>
      </c>
      <c r="H42" s="6">
        <f t="shared" si="16"/>
        <v>80</v>
      </c>
      <c r="I42" s="7">
        <v>2</v>
      </c>
      <c r="J42" s="6">
        <f t="shared" si="17"/>
        <v>13.333333333333334</v>
      </c>
      <c r="K42" s="7">
        <v>1</v>
      </c>
      <c r="L42" s="6">
        <f t="shared" si="18"/>
        <v>6.666666666666667</v>
      </c>
      <c r="M42" s="7">
        <v>0</v>
      </c>
      <c r="N42" s="6">
        <f t="shared" si="19"/>
        <v>0</v>
      </c>
    </row>
    <row r="43" spans="1:14" ht="23.1" customHeight="1" x14ac:dyDescent="0.2">
      <c r="A43" s="157"/>
      <c r="B43" s="157"/>
      <c r="C43" s="11"/>
      <c r="D43" s="12" t="s">
        <v>10</v>
      </c>
      <c r="E43" s="9"/>
      <c r="F43" s="8">
        <f t="shared" si="15"/>
        <v>38</v>
      </c>
      <c r="G43" s="7">
        <v>32</v>
      </c>
      <c r="H43" s="6">
        <f t="shared" si="16"/>
        <v>84.210526315789465</v>
      </c>
      <c r="I43" s="7">
        <v>3</v>
      </c>
      <c r="J43" s="6">
        <f t="shared" si="17"/>
        <v>7.8947368421052628</v>
      </c>
      <c r="K43" s="7">
        <v>0</v>
      </c>
      <c r="L43" s="6">
        <f t="shared" si="18"/>
        <v>0</v>
      </c>
      <c r="M43" s="7">
        <v>3</v>
      </c>
      <c r="N43" s="6">
        <f t="shared" si="19"/>
        <v>7.8947368421052628</v>
      </c>
    </row>
    <row r="44" spans="1:14" ht="23.1" customHeight="1" x14ac:dyDescent="0.2">
      <c r="A44" s="157"/>
      <c r="B44" s="157"/>
      <c r="C44" s="11"/>
      <c r="D44" s="12" t="s">
        <v>9</v>
      </c>
      <c r="E44" s="9"/>
      <c r="F44" s="8">
        <f t="shared" si="15"/>
        <v>154</v>
      </c>
      <c r="G44" s="7">
        <v>101</v>
      </c>
      <c r="H44" s="6">
        <f t="shared" si="16"/>
        <v>65.584415584415595</v>
      </c>
      <c r="I44" s="7">
        <v>21</v>
      </c>
      <c r="J44" s="6">
        <f t="shared" si="17"/>
        <v>13.636363636363635</v>
      </c>
      <c r="K44" s="7">
        <v>10</v>
      </c>
      <c r="L44" s="6">
        <f t="shared" si="18"/>
        <v>6.4935064935064926</v>
      </c>
      <c r="M44" s="7">
        <v>22</v>
      </c>
      <c r="N44" s="6">
        <f t="shared" si="19"/>
        <v>14.285714285714285</v>
      </c>
    </row>
    <row r="45" spans="1:14" ht="23.1" customHeight="1" x14ac:dyDescent="0.2">
      <c r="A45" s="157"/>
      <c r="B45" s="157"/>
      <c r="C45" s="11"/>
      <c r="D45" s="12" t="s">
        <v>8</v>
      </c>
      <c r="E45" s="9"/>
      <c r="F45" s="8">
        <f t="shared" si="15"/>
        <v>22</v>
      </c>
      <c r="G45" s="7">
        <v>15</v>
      </c>
      <c r="H45" s="6">
        <f t="shared" si="16"/>
        <v>68.181818181818173</v>
      </c>
      <c r="I45" s="7">
        <v>4</v>
      </c>
      <c r="J45" s="6">
        <f t="shared" si="17"/>
        <v>18.181818181818183</v>
      </c>
      <c r="K45" s="7">
        <v>1</v>
      </c>
      <c r="L45" s="6">
        <f t="shared" si="18"/>
        <v>4.5454545454545459</v>
      </c>
      <c r="M45" s="7">
        <v>2</v>
      </c>
      <c r="N45" s="6">
        <f t="shared" si="19"/>
        <v>9.0909090909090917</v>
      </c>
    </row>
    <row r="46" spans="1:14" ht="23.1" customHeight="1" x14ac:dyDescent="0.2">
      <c r="A46" s="157"/>
      <c r="B46" s="157"/>
      <c r="C46" s="11"/>
      <c r="D46" s="12" t="s">
        <v>7</v>
      </c>
      <c r="E46" s="9"/>
      <c r="F46" s="8">
        <f t="shared" si="15"/>
        <v>10</v>
      </c>
      <c r="G46" s="7">
        <v>9</v>
      </c>
      <c r="H46" s="6">
        <f t="shared" si="16"/>
        <v>90</v>
      </c>
      <c r="I46" s="7">
        <v>1</v>
      </c>
      <c r="J46" s="6">
        <f t="shared" si="17"/>
        <v>10</v>
      </c>
      <c r="K46" s="7">
        <v>0</v>
      </c>
      <c r="L46" s="6">
        <f t="shared" si="18"/>
        <v>0</v>
      </c>
      <c r="M46" s="7">
        <v>0</v>
      </c>
      <c r="N46" s="6">
        <f t="shared" si="19"/>
        <v>0</v>
      </c>
    </row>
    <row r="47" spans="1:14" ht="24" customHeight="1" x14ac:dyDescent="0.2">
      <c r="A47" s="157"/>
      <c r="B47" s="157"/>
      <c r="C47" s="11"/>
      <c r="D47" s="10" t="s">
        <v>6</v>
      </c>
      <c r="E47" s="9"/>
      <c r="F47" s="8">
        <f t="shared" si="15"/>
        <v>17</v>
      </c>
      <c r="G47" s="7">
        <v>15</v>
      </c>
      <c r="H47" s="6">
        <f t="shared" si="16"/>
        <v>88.235294117647058</v>
      </c>
      <c r="I47" s="7">
        <v>1</v>
      </c>
      <c r="J47" s="6">
        <f t="shared" si="17"/>
        <v>5.8823529411764701</v>
      </c>
      <c r="K47" s="7">
        <v>0</v>
      </c>
      <c r="L47" s="6">
        <f t="shared" si="18"/>
        <v>0</v>
      </c>
      <c r="M47" s="7">
        <v>1</v>
      </c>
      <c r="N47" s="6">
        <f t="shared" si="19"/>
        <v>5.8823529411764701</v>
      </c>
    </row>
    <row r="48" spans="1:14" ht="23.1" customHeight="1" x14ac:dyDescent="0.2">
      <c r="A48" s="157"/>
      <c r="B48" s="157"/>
      <c r="C48" s="11"/>
      <c r="D48" s="12" t="s">
        <v>5</v>
      </c>
      <c r="E48" s="9"/>
      <c r="F48" s="8">
        <f t="shared" si="15"/>
        <v>41</v>
      </c>
      <c r="G48" s="7">
        <v>25</v>
      </c>
      <c r="H48" s="6">
        <f t="shared" si="16"/>
        <v>60.975609756097562</v>
      </c>
      <c r="I48" s="7">
        <v>9</v>
      </c>
      <c r="J48" s="6">
        <f t="shared" si="17"/>
        <v>21.951219512195124</v>
      </c>
      <c r="K48" s="7">
        <v>2</v>
      </c>
      <c r="L48" s="6">
        <f t="shared" si="18"/>
        <v>4.8780487804878048</v>
      </c>
      <c r="M48" s="7">
        <v>5</v>
      </c>
      <c r="N48" s="6">
        <f t="shared" si="19"/>
        <v>12.195121951219512</v>
      </c>
    </row>
    <row r="49" spans="1:14" ht="23.1" customHeight="1" x14ac:dyDescent="0.2">
      <c r="A49" s="157"/>
      <c r="B49" s="157"/>
      <c r="C49" s="11"/>
      <c r="D49" s="12" t="s">
        <v>4</v>
      </c>
      <c r="E49" s="9"/>
      <c r="F49" s="8">
        <f t="shared" si="15"/>
        <v>23</v>
      </c>
      <c r="G49" s="7">
        <v>16</v>
      </c>
      <c r="H49" s="6">
        <f t="shared" si="16"/>
        <v>69.565217391304344</v>
      </c>
      <c r="I49" s="7">
        <v>2</v>
      </c>
      <c r="J49" s="6">
        <f t="shared" si="17"/>
        <v>8.695652173913043</v>
      </c>
      <c r="K49" s="7">
        <v>2</v>
      </c>
      <c r="L49" s="6">
        <f t="shared" si="18"/>
        <v>8.695652173913043</v>
      </c>
      <c r="M49" s="7">
        <v>3</v>
      </c>
      <c r="N49" s="6">
        <f t="shared" si="19"/>
        <v>13.043478260869565</v>
      </c>
    </row>
    <row r="50" spans="1:14" ht="23.1" customHeight="1" x14ac:dyDescent="0.2">
      <c r="A50" s="157"/>
      <c r="B50" s="157"/>
      <c r="C50" s="11"/>
      <c r="D50" s="12" t="s">
        <v>3</v>
      </c>
      <c r="E50" s="9"/>
      <c r="F50" s="8">
        <f t="shared" si="15"/>
        <v>24</v>
      </c>
      <c r="G50" s="7">
        <v>22</v>
      </c>
      <c r="H50" s="6">
        <f t="shared" si="16"/>
        <v>91.666666666666657</v>
      </c>
      <c r="I50" s="7">
        <v>2</v>
      </c>
      <c r="J50" s="6">
        <f t="shared" si="17"/>
        <v>8.3333333333333321</v>
      </c>
      <c r="K50" s="7">
        <v>0</v>
      </c>
      <c r="L50" s="6">
        <f t="shared" si="18"/>
        <v>0</v>
      </c>
      <c r="M50" s="7">
        <v>0</v>
      </c>
      <c r="N50" s="6">
        <f t="shared" si="19"/>
        <v>0</v>
      </c>
    </row>
    <row r="51" spans="1:14" ht="23.1" customHeight="1" x14ac:dyDescent="0.2">
      <c r="A51" s="157"/>
      <c r="B51" s="157"/>
      <c r="C51" s="11"/>
      <c r="D51" s="12" t="s">
        <v>2</v>
      </c>
      <c r="E51" s="9"/>
      <c r="F51" s="8">
        <f t="shared" si="15"/>
        <v>159</v>
      </c>
      <c r="G51" s="7">
        <v>126</v>
      </c>
      <c r="H51" s="6">
        <f t="shared" si="16"/>
        <v>79.245283018867923</v>
      </c>
      <c r="I51" s="7">
        <v>21</v>
      </c>
      <c r="J51" s="6">
        <f t="shared" si="17"/>
        <v>13.20754716981132</v>
      </c>
      <c r="K51" s="7">
        <v>2</v>
      </c>
      <c r="L51" s="6">
        <f t="shared" si="18"/>
        <v>1.257861635220126</v>
      </c>
      <c r="M51" s="7">
        <v>10</v>
      </c>
      <c r="N51" s="6">
        <f t="shared" si="19"/>
        <v>6.2893081761006293</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36</v>
      </c>
      <c r="H53" s="6">
        <f t="shared" si="16"/>
        <v>59.016393442622949</v>
      </c>
      <c r="I53" s="7">
        <v>10</v>
      </c>
      <c r="J53" s="6">
        <f t="shared" si="17"/>
        <v>16.393442622950818</v>
      </c>
      <c r="K53" s="7">
        <v>1</v>
      </c>
      <c r="L53" s="6">
        <f t="shared" si="18"/>
        <v>1.639344262295082</v>
      </c>
      <c r="M53" s="7">
        <v>14</v>
      </c>
      <c r="N53" s="6">
        <f t="shared" si="19"/>
        <v>22.950819672131146</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4">
    <mergeCell ref="G3:H4"/>
    <mergeCell ref="I3:J4"/>
    <mergeCell ref="K3:L4"/>
    <mergeCell ref="I5:I6"/>
    <mergeCell ref="J5:J6"/>
    <mergeCell ref="K5:K6"/>
    <mergeCell ref="L5:L6"/>
    <mergeCell ref="H5:H6"/>
    <mergeCell ref="M5:M6"/>
    <mergeCell ref="A13:A53"/>
    <mergeCell ref="B13:B37"/>
    <mergeCell ref="B38:B53"/>
    <mergeCell ref="N5:N6"/>
    <mergeCell ref="A7:E7"/>
    <mergeCell ref="A8:A12"/>
    <mergeCell ref="B8:E8"/>
    <mergeCell ref="B9:E9"/>
    <mergeCell ref="B10:E10"/>
    <mergeCell ref="B11:E11"/>
    <mergeCell ref="B12:E12"/>
    <mergeCell ref="A3:E6"/>
    <mergeCell ref="F3:F6"/>
    <mergeCell ref="M3:N4"/>
    <mergeCell ref="G5:G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6384" width="9" style="1"/>
  </cols>
  <sheetData>
    <row r="1" spans="1:14" ht="14.4" x14ac:dyDescent="0.2">
      <c r="A1" s="16" t="s">
        <v>560</v>
      </c>
    </row>
    <row r="3" spans="1:14" ht="14.25" customHeight="1" x14ac:dyDescent="0.2">
      <c r="A3" s="170" t="s">
        <v>63</v>
      </c>
      <c r="B3" s="171"/>
      <c r="C3" s="171"/>
      <c r="D3" s="171"/>
      <c r="E3" s="172"/>
      <c r="F3" s="179" t="s">
        <v>126</v>
      </c>
      <c r="G3" s="194" t="s">
        <v>422</v>
      </c>
      <c r="H3" s="195"/>
      <c r="I3" s="194" t="s">
        <v>423</v>
      </c>
      <c r="J3" s="195"/>
      <c r="K3" s="194" t="s">
        <v>424</v>
      </c>
      <c r="L3" s="195"/>
      <c r="M3" s="222" t="s">
        <v>127</v>
      </c>
      <c r="N3" s="222"/>
    </row>
    <row r="4" spans="1:14" ht="51.75" customHeight="1" x14ac:dyDescent="0.2">
      <c r="A4" s="173"/>
      <c r="B4" s="174"/>
      <c r="C4" s="174"/>
      <c r="D4" s="174"/>
      <c r="E4" s="175"/>
      <c r="F4" s="183"/>
      <c r="G4" s="196"/>
      <c r="H4" s="197"/>
      <c r="I4" s="196"/>
      <c r="J4" s="197"/>
      <c r="K4" s="196"/>
      <c r="L4" s="197"/>
      <c r="M4" s="222"/>
      <c r="N4" s="222"/>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727</v>
      </c>
      <c r="H7" s="6">
        <f t="shared" ref="H7:H38" si="0">IF(G7=0,0,G7/$F7*100)</f>
        <v>79.021739130434781</v>
      </c>
      <c r="I7" s="7">
        <f>SUM(I8:I12)</f>
        <v>87</v>
      </c>
      <c r="J7" s="6">
        <f t="shared" ref="J7:J38" si="1">IF(I7=0,0,I7/$F7*100)</f>
        <v>9.4565217391304337</v>
      </c>
      <c r="K7" s="7">
        <f>SUM(K8:K12)</f>
        <v>20</v>
      </c>
      <c r="L7" s="6">
        <f t="shared" ref="L7:L38" si="2">IF(K7=0,0,K7/$F7*100)</f>
        <v>2.1739130434782608</v>
      </c>
      <c r="M7" s="7">
        <f>SUM(M8:M12)</f>
        <v>86</v>
      </c>
      <c r="N7" s="6">
        <f t="shared" ref="N7:N38" si="3">IF(M7=0,0,M7/$F7*100)</f>
        <v>9.3478260869565215</v>
      </c>
    </row>
    <row r="8" spans="1:14" ht="23.1" customHeight="1" x14ac:dyDescent="0.2">
      <c r="A8" s="159" t="s">
        <v>48</v>
      </c>
      <c r="B8" s="162" t="s">
        <v>47</v>
      </c>
      <c r="C8" s="163"/>
      <c r="D8" s="163"/>
      <c r="E8" s="164"/>
      <c r="F8" s="8">
        <f t="shared" ref="F8:F38" si="4">SUM(G8,I8,K8,M8)</f>
        <v>262</v>
      </c>
      <c r="G8" s="7">
        <v>204</v>
      </c>
      <c r="H8" s="6">
        <f t="shared" si="0"/>
        <v>77.862595419847324</v>
      </c>
      <c r="I8" s="7">
        <v>28</v>
      </c>
      <c r="J8" s="6">
        <f t="shared" si="1"/>
        <v>10.687022900763358</v>
      </c>
      <c r="K8" s="7">
        <v>5</v>
      </c>
      <c r="L8" s="6">
        <f t="shared" si="2"/>
        <v>1.9083969465648856</v>
      </c>
      <c r="M8" s="7">
        <v>25</v>
      </c>
      <c r="N8" s="6">
        <f t="shared" si="3"/>
        <v>9.5419847328244281</v>
      </c>
    </row>
    <row r="9" spans="1:14" ht="23.1" customHeight="1" x14ac:dyDescent="0.2">
      <c r="A9" s="160"/>
      <c r="B9" s="162" t="s">
        <v>46</v>
      </c>
      <c r="C9" s="163"/>
      <c r="D9" s="163"/>
      <c r="E9" s="164"/>
      <c r="F9" s="8">
        <f t="shared" ref="F9:F12" si="5">SUM(G9,I9,K9,M9)</f>
        <v>136</v>
      </c>
      <c r="G9" s="7">
        <v>99</v>
      </c>
      <c r="H9" s="6">
        <f t="shared" ref="H9:H12" si="6">IF(G9=0,0,G9/$F9*100)</f>
        <v>72.794117647058826</v>
      </c>
      <c r="I9" s="7">
        <v>16</v>
      </c>
      <c r="J9" s="6">
        <f t="shared" ref="J9:J12" si="7">IF(I9=0,0,I9/$F9*100)</f>
        <v>11.76470588235294</v>
      </c>
      <c r="K9" s="7">
        <v>4</v>
      </c>
      <c r="L9" s="6">
        <f t="shared" ref="L9:L12" si="8">IF(K9=0,0,K9/$F9*100)</f>
        <v>2.9411764705882351</v>
      </c>
      <c r="M9" s="7">
        <v>17</v>
      </c>
      <c r="N9" s="6">
        <f t="shared" ref="N9:N12" si="9">IF(M9=0,0,M9/$F9*100)</f>
        <v>12.5</v>
      </c>
    </row>
    <row r="10" spans="1:14" ht="23.1" customHeight="1" x14ac:dyDescent="0.2">
      <c r="A10" s="160"/>
      <c r="B10" s="162" t="s">
        <v>45</v>
      </c>
      <c r="C10" s="163"/>
      <c r="D10" s="163"/>
      <c r="E10" s="164"/>
      <c r="F10" s="8">
        <f t="shared" si="5"/>
        <v>249</v>
      </c>
      <c r="G10" s="7">
        <v>210</v>
      </c>
      <c r="H10" s="6">
        <f t="shared" si="6"/>
        <v>84.337349397590373</v>
      </c>
      <c r="I10" s="7">
        <v>18</v>
      </c>
      <c r="J10" s="6">
        <f t="shared" si="7"/>
        <v>7.2289156626506017</v>
      </c>
      <c r="K10" s="7">
        <v>3</v>
      </c>
      <c r="L10" s="6">
        <f t="shared" si="8"/>
        <v>1.2048192771084338</v>
      </c>
      <c r="M10" s="7">
        <v>18</v>
      </c>
      <c r="N10" s="6">
        <f t="shared" si="9"/>
        <v>7.2289156626506017</v>
      </c>
    </row>
    <row r="11" spans="1:14" ht="23.1" customHeight="1" x14ac:dyDescent="0.2">
      <c r="A11" s="160"/>
      <c r="B11" s="162" t="s">
        <v>44</v>
      </c>
      <c r="C11" s="163"/>
      <c r="D11" s="163"/>
      <c r="E11" s="164"/>
      <c r="F11" s="8">
        <f t="shared" si="5"/>
        <v>72</v>
      </c>
      <c r="G11" s="7">
        <v>66</v>
      </c>
      <c r="H11" s="6">
        <f t="shared" si="6"/>
        <v>91.666666666666657</v>
      </c>
      <c r="I11" s="7">
        <v>4</v>
      </c>
      <c r="J11" s="6">
        <f t="shared" si="7"/>
        <v>5.5555555555555554</v>
      </c>
      <c r="K11" s="7">
        <v>0</v>
      </c>
      <c r="L11" s="6">
        <f t="shared" si="8"/>
        <v>0</v>
      </c>
      <c r="M11" s="7">
        <v>2</v>
      </c>
      <c r="N11" s="6">
        <f t="shared" si="9"/>
        <v>2.7777777777777777</v>
      </c>
    </row>
    <row r="12" spans="1:14" ht="23.1" customHeight="1" x14ac:dyDescent="0.2">
      <c r="A12" s="161"/>
      <c r="B12" s="162" t="s">
        <v>43</v>
      </c>
      <c r="C12" s="163"/>
      <c r="D12" s="163"/>
      <c r="E12" s="164"/>
      <c r="F12" s="8">
        <f t="shared" si="5"/>
        <v>201</v>
      </c>
      <c r="G12" s="7">
        <v>148</v>
      </c>
      <c r="H12" s="6">
        <f t="shared" si="6"/>
        <v>73.631840796019901</v>
      </c>
      <c r="I12" s="7">
        <v>21</v>
      </c>
      <c r="J12" s="6">
        <f t="shared" si="7"/>
        <v>10.44776119402985</v>
      </c>
      <c r="K12" s="7">
        <v>8</v>
      </c>
      <c r="L12" s="6">
        <f t="shared" si="8"/>
        <v>3.9800995024875623</v>
      </c>
      <c r="M12" s="7">
        <v>24</v>
      </c>
      <c r="N12" s="6">
        <f t="shared" si="9"/>
        <v>11.940298507462686</v>
      </c>
    </row>
    <row r="13" spans="1:14" ht="23.1" customHeight="1" x14ac:dyDescent="0.2">
      <c r="A13" s="156" t="s">
        <v>42</v>
      </c>
      <c r="B13" s="156" t="s">
        <v>41</v>
      </c>
      <c r="C13" s="11"/>
      <c r="D13" s="12" t="s">
        <v>15</v>
      </c>
      <c r="E13" s="9"/>
      <c r="F13" s="8">
        <f t="shared" si="4"/>
        <v>239</v>
      </c>
      <c r="G13" s="7">
        <f>SUM(G14:G37)</f>
        <v>209</v>
      </c>
      <c r="H13" s="6">
        <f t="shared" si="0"/>
        <v>87.44769874476988</v>
      </c>
      <c r="I13" s="7">
        <f>SUM(I14:I37)</f>
        <v>12</v>
      </c>
      <c r="J13" s="6">
        <f t="shared" si="1"/>
        <v>5.02092050209205</v>
      </c>
      <c r="K13" s="7">
        <f>SUM(K14:K37)</f>
        <v>0</v>
      </c>
      <c r="L13" s="6">
        <f t="shared" si="2"/>
        <v>0</v>
      </c>
      <c r="M13" s="7">
        <f>SUM(M14:M37)</f>
        <v>18</v>
      </c>
      <c r="N13" s="6">
        <f t="shared" si="3"/>
        <v>7.5313807531380759</v>
      </c>
    </row>
    <row r="14" spans="1:14" ht="23.1" customHeight="1" x14ac:dyDescent="0.2">
      <c r="A14" s="157"/>
      <c r="B14" s="157"/>
      <c r="C14" s="11"/>
      <c r="D14" s="12" t="s">
        <v>40</v>
      </c>
      <c r="E14" s="9"/>
      <c r="F14" s="8">
        <f t="shared" ref="F14:F37" si="10">SUM(G14,I14,K14,M14)</f>
        <v>32</v>
      </c>
      <c r="G14" s="7">
        <v>24</v>
      </c>
      <c r="H14" s="6">
        <f t="shared" ref="H14:H37" si="11">IF(G14=0,0,G14/$F14*100)</f>
        <v>75</v>
      </c>
      <c r="I14" s="7">
        <v>2</v>
      </c>
      <c r="J14" s="6">
        <f t="shared" ref="J14:J37" si="12">IF(I14=0,0,I14/$F14*100)</f>
        <v>6.25</v>
      </c>
      <c r="K14" s="7">
        <v>0</v>
      </c>
      <c r="L14" s="6">
        <f t="shared" ref="L14:L37" si="13">IF(K14=0,0,K14/$F14*100)</f>
        <v>0</v>
      </c>
      <c r="M14" s="7">
        <v>6</v>
      </c>
      <c r="N14" s="6">
        <f t="shared" ref="N14:N37" si="14">IF(M14=0,0,M14/$F14*100)</f>
        <v>18.75</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10</v>
      </c>
      <c r="H16" s="6">
        <f t="shared" si="11"/>
        <v>90.909090909090907</v>
      </c>
      <c r="I16" s="7">
        <v>0</v>
      </c>
      <c r="J16" s="6">
        <f t="shared" si="12"/>
        <v>0</v>
      </c>
      <c r="K16" s="7">
        <v>0</v>
      </c>
      <c r="L16" s="6">
        <f t="shared" si="13"/>
        <v>0</v>
      </c>
      <c r="M16" s="7">
        <v>1</v>
      </c>
      <c r="N16" s="6">
        <f t="shared" si="14"/>
        <v>9.0909090909090917</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6</v>
      </c>
      <c r="H18" s="6">
        <f t="shared" si="11"/>
        <v>100</v>
      </c>
      <c r="I18" s="7">
        <v>0</v>
      </c>
      <c r="J18" s="6">
        <f t="shared" si="12"/>
        <v>0</v>
      </c>
      <c r="K18" s="7">
        <v>0</v>
      </c>
      <c r="L18" s="6">
        <f t="shared" si="13"/>
        <v>0</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7</v>
      </c>
      <c r="H23" s="6">
        <f t="shared" si="11"/>
        <v>77.777777777777786</v>
      </c>
      <c r="I23" s="7">
        <v>1</v>
      </c>
      <c r="J23" s="6">
        <f t="shared" si="12"/>
        <v>11.111111111111111</v>
      </c>
      <c r="K23" s="7">
        <v>0</v>
      </c>
      <c r="L23" s="6">
        <f t="shared" si="13"/>
        <v>0</v>
      </c>
      <c r="M23" s="7">
        <v>1</v>
      </c>
      <c r="N23" s="6">
        <f t="shared" si="14"/>
        <v>11.111111111111111</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10</v>
      </c>
      <c r="H26" s="6">
        <f t="shared" si="11"/>
        <v>90.909090909090907</v>
      </c>
      <c r="I26" s="7">
        <v>1</v>
      </c>
      <c r="J26" s="6">
        <f t="shared" si="12"/>
        <v>9.0909090909090917</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3</v>
      </c>
      <c r="H28" s="6">
        <f t="shared" si="11"/>
        <v>60</v>
      </c>
      <c r="I28" s="7">
        <v>1</v>
      </c>
      <c r="J28" s="6">
        <f t="shared" si="12"/>
        <v>20</v>
      </c>
      <c r="K28" s="7">
        <v>0</v>
      </c>
      <c r="L28" s="6">
        <f t="shared" si="13"/>
        <v>0</v>
      </c>
      <c r="M28" s="7">
        <v>1</v>
      </c>
      <c r="N28" s="6">
        <f t="shared" si="14"/>
        <v>20</v>
      </c>
    </row>
    <row r="29" spans="1:14" ht="23.1" customHeight="1" x14ac:dyDescent="0.2">
      <c r="A29" s="157"/>
      <c r="B29" s="157"/>
      <c r="C29" s="11"/>
      <c r="D29" s="12" t="s">
        <v>25</v>
      </c>
      <c r="E29" s="9"/>
      <c r="F29" s="8">
        <f t="shared" si="10"/>
        <v>13</v>
      </c>
      <c r="G29" s="7">
        <v>13</v>
      </c>
      <c r="H29" s="6">
        <f t="shared" si="11"/>
        <v>100</v>
      </c>
      <c r="I29" s="7">
        <v>0</v>
      </c>
      <c r="J29" s="6">
        <f t="shared" si="12"/>
        <v>0</v>
      </c>
      <c r="K29" s="7">
        <v>0</v>
      </c>
      <c r="L29" s="6">
        <f t="shared" si="13"/>
        <v>0</v>
      </c>
      <c r="M29" s="7">
        <v>0</v>
      </c>
      <c r="N29" s="6">
        <f t="shared" si="14"/>
        <v>0</v>
      </c>
    </row>
    <row r="30" spans="1:14" ht="23.1" customHeight="1" x14ac:dyDescent="0.2">
      <c r="A30" s="157"/>
      <c r="B30" s="157"/>
      <c r="C30" s="11"/>
      <c r="D30" s="12" t="s">
        <v>24</v>
      </c>
      <c r="E30" s="9"/>
      <c r="F30" s="8">
        <f t="shared" si="10"/>
        <v>5</v>
      </c>
      <c r="G30" s="7">
        <v>4</v>
      </c>
      <c r="H30" s="6">
        <f t="shared" si="11"/>
        <v>80</v>
      </c>
      <c r="I30" s="7">
        <v>0</v>
      </c>
      <c r="J30" s="6">
        <f t="shared" si="12"/>
        <v>0</v>
      </c>
      <c r="K30" s="7">
        <v>0</v>
      </c>
      <c r="L30" s="6">
        <f t="shared" si="13"/>
        <v>0</v>
      </c>
      <c r="M30" s="7">
        <v>1</v>
      </c>
      <c r="N30" s="6">
        <f t="shared" si="14"/>
        <v>20</v>
      </c>
    </row>
    <row r="31" spans="1:14" ht="23.1" customHeight="1" x14ac:dyDescent="0.2">
      <c r="A31" s="157"/>
      <c r="B31" s="157"/>
      <c r="C31" s="11"/>
      <c r="D31" s="12" t="s">
        <v>23</v>
      </c>
      <c r="E31" s="9"/>
      <c r="F31" s="8">
        <f t="shared" si="10"/>
        <v>33</v>
      </c>
      <c r="G31" s="7">
        <v>26</v>
      </c>
      <c r="H31" s="6">
        <f t="shared" si="11"/>
        <v>78.787878787878782</v>
      </c>
      <c r="I31" s="7">
        <v>4</v>
      </c>
      <c r="J31" s="6">
        <f t="shared" si="12"/>
        <v>12.121212121212121</v>
      </c>
      <c r="K31" s="7">
        <v>0</v>
      </c>
      <c r="L31" s="6">
        <f t="shared" si="13"/>
        <v>0</v>
      </c>
      <c r="M31" s="7">
        <v>3</v>
      </c>
      <c r="N31" s="6">
        <f t="shared" si="14"/>
        <v>9.0909090909090917</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31</v>
      </c>
      <c r="H33" s="6">
        <f t="shared" si="11"/>
        <v>96.875</v>
      </c>
      <c r="I33" s="7">
        <v>0</v>
      </c>
      <c r="J33" s="6">
        <f t="shared" si="12"/>
        <v>0</v>
      </c>
      <c r="K33" s="7">
        <v>0</v>
      </c>
      <c r="L33" s="6">
        <f t="shared" si="13"/>
        <v>0</v>
      </c>
      <c r="M33" s="7">
        <v>1</v>
      </c>
      <c r="N33" s="6">
        <f t="shared" si="14"/>
        <v>3.125</v>
      </c>
    </row>
    <row r="34" spans="1:14" ht="23.1" customHeight="1" x14ac:dyDescent="0.2">
      <c r="A34" s="157"/>
      <c r="B34" s="157"/>
      <c r="C34" s="11"/>
      <c r="D34" s="12" t="s">
        <v>20</v>
      </c>
      <c r="E34" s="9"/>
      <c r="F34" s="8">
        <f t="shared" si="10"/>
        <v>17</v>
      </c>
      <c r="G34" s="7">
        <v>14</v>
      </c>
      <c r="H34" s="6">
        <f t="shared" si="11"/>
        <v>82.35294117647058</v>
      </c>
      <c r="I34" s="7">
        <v>2</v>
      </c>
      <c r="J34" s="6">
        <f t="shared" si="12"/>
        <v>11.76470588235294</v>
      </c>
      <c r="K34" s="7">
        <v>0</v>
      </c>
      <c r="L34" s="6">
        <f t="shared" si="13"/>
        <v>0</v>
      </c>
      <c r="M34" s="7">
        <v>1</v>
      </c>
      <c r="N34" s="6">
        <f t="shared" si="14"/>
        <v>5.8823529411764701</v>
      </c>
    </row>
    <row r="35" spans="1:14" ht="23.1" customHeight="1" x14ac:dyDescent="0.2">
      <c r="A35" s="157"/>
      <c r="B35" s="157"/>
      <c r="C35" s="11"/>
      <c r="D35" s="12" t="s">
        <v>19</v>
      </c>
      <c r="E35" s="9"/>
      <c r="F35" s="8">
        <f t="shared" si="10"/>
        <v>8</v>
      </c>
      <c r="G35" s="7">
        <v>7</v>
      </c>
      <c r="H35" s="6">
        <f t="shared" si="11"/>
        <v>87.5</v>
      </c>
      <c r="I35" s="7">
        <v>0</v>
      </c>
      <c r="J35" s="6">
        <f t="shared" si="12"/>
        <v>0</v>
      </c>
      <c r="K35" s="7">
        <v>0</v>
      </c>
      <c r="L35" s="6">
        <f t="shared" si="13"/>
        <v>0</v>
      </c>
      <c r="M35" s="7">
        <v>1</v>
      </c>
      <c r="N35" s="6">
        <f t="shared" si="14"/>
        <v>12.5</v>
      </c>
    </row>
    <row r="36" spans="1:14" ht="23.1" customHeight="1" x14ac:dyDescent="0.2">
      <c r="A36" s="157"/>
      <c r="B36" s="157"/>
      <c r="C36" s="11"/>
      <c r="D36" s="12" t="s">
        <v>18</v>
      </c>
      <c r="E36" s="9"/>
      <c r="F36" s="8">
        <f t="shared" si="10"/>
        <v>14</v>
      </c>
      <c r="G36" s="7">
        <v>13</v>
      </c>
      <c r="H36" s="6">
        <f t="shared" si="11"/>
        <v>92.857142857142861</v>
      </c>
      <c r="I36" s="7">
        <v>0</v>
      </c>
      <c r="J36" s="6">
        <f t="shared" si="12"/>
        <v>0</v>
      </c>
      <c r="K36" s="7">
        <v>0</v>
      </c>
      <c r="L36" s="6">
        <f t="shared" si="13"/>
        <v>0</v>
      </c>
      <c r="M36" s="7">
        <v>1</v>
      </c>
      <c r="N36" s="6">
        <f t="shared" si="14"/>
        <v>7.1428571428571423</v>
      </c>
    </row>
    <row r="37" spans="1:14" ht="23.1" customHeight="1" x14ac:dyDescent="0.2">
      <c r="A37" s="157"/>
      <c r="B37" s="158"/>
      <c r="C37" s="11"/>
      <c r="D37" s="12" t="s">
        <v>17</v>
      </c>
      <c r="E37" s="9"/>
      <c r="F37" s="8">
        <f t="shared" si="10"/>
        <v>8</v>
      </c>
      <c r="G37" s="7">
        <v>7</v>
      </c>
      <c r="H37" s="6">
        <f t="shared" si="11"/>
        <v>87.5</v>
      </c>
      <c r="I37" s="7">
        <v>0</v>
      </c>
      <c r="J37" s="6">
        <f t="shared" si="12"/>
        <v>0</v>
      </c>
      <c r="K37" s="7">
        <v>0</v>
      </c>
      <c r="L37" s="6">
        <f t="shared" si="13"/>
        <v>0</v>
      </c>
      <c r="M37" s="7">
        <v>1</v>
      </c>
      <c r="N37" s="6">
        <f t="shared" si="14"/>
        <v>12.5</v>
      </c>
    </row>
    <row r="38" spans="1:14" ht="23.1" customHeight="1" x14ac:dyDescent="0.2">
      <c r="A38" s="157"/>
      <c r="B38" s="156" t="s">
        <v>16</v>
      </c>
      <c r="C38" s="11"/>
      <c r="D38" s="12" t="s">
        <v>15</v>
      </c>
      <c r="E38" s="9"/>
      <c r="F38" s="8">
        <f t="shared" si="4"/>
        <v>681</v>
      </c>
      <c r="G38" s="7">
        <f>SUM(G39:G53)</f>
        <v>518</v>
      </c>
      <c r="H38" s="6">
        <f t="shared" si="0"/>
        <v>76.064610866372988</v>
      </c>
      <c r="I38" s="7">
        <f>SUM(I39:I53)</f>
        <v>75</v>
      </c>
      <c r="J38" s="6">
        <f t="shared" si="1"/>
        <v>11.013215859030836</v>
      </c>
      <c r="K38" s="7">
        <f>SUM(K39:K53)</f>
        <v>20</v>
      </c>
      <c r="L38" s="6">
        <f t="shared" si="2"/>
        <v>2.9368575624082229</v>
      </c>
      <c r="M38" s="7">
        <f>SUM(M39:M53)</f>
        <v>68</v>
      </c>
      <c r="N38" s="6">
        <f t="shared" si="3"/>
        <v>9.9853157121879583</v>
      </c>
    </row>
    <row r="39" spans="1:14" ht="23.1" customHeight="1" x14ac:dyDescent="0.2">
      <c r="A39" s="157"/>
      <c r="B39" s="157"/>
      <c r="C39" s="11"/>
      <c r="D39" s="12" t="s">
        <v>14</v>
      </c>
      <c r="E39" s="9"/>
      <c r="F39" s="8">
        <f t="shared" ref="F39:F53" si="15">SUM(G39,I39,K39,M39)</f>
        <v>6</v>
      </c>
      <c r="G39" s="7">
        <v>6</v>
      </c>
      <c r="H39" s="6">
        <f t="shared" ref="H39:H53" si="16">IF(G39=0,0,G39/$F39*100)</f>
        <v>100</v>
      </c>
      <c r="I39" s="7">
        <v>0</v>
      </c>
      <c r="J39" s="6">
        <f t="shared" ref="J39:J53" si="17">IF(I39=0,0,I39/$F39*100)</f>
        <v>0</v>
      </c>
      <c r="K39" s="7">
        <v>0</v>
      </c>
      <c r="L39" s="6">
        <f t="shared" ref="L39:L53" si="18">IF(K39=0,0,K39/$F39*100)</f>
        <v>0</v>
      </c>
      <c r="M39" s="7">
        <v>0</v>
      </c>
      <c r="N39" s="6">
        <f t="shared" ref="N39:N53" si="19">IF(M39=0,0,M39/$F39*100)</f>
        <v>0</v>
      </c>
    </row>
    <row r="40" spans="1:14" ht="23.1" customHeight="1" x14ac:dyDescent="0.2">
      <c r="A40" s="157"/>
      <c r="B40" s="157"/>
      <c r="C40" s="11"/>
      <c r="D40" s="12" t="s">
        <v>13</v>
      </c>
      <c r="E40" s="9"/>
      <c r="F40" s="8">
        <f t="shared" si="15"/>
        <v>77</v>
      </c>
      <c r="G40" s="7">
        <v>68</v>
      </c>
      <c r="H40" s="6">
        <f t="shared" si="16"/>
        <v>88.311688311688314</v>
      </c>
      <c r="I40" s="7">
        <v>3</v>
      </c>
      <c r="J40" s="6">
        <f t="shared" si="17"/>
        <v>3.8961038961038961</v>
      </c>
      <c r="K40" s="7">
        <v>1</v>
      </c>
      <c r="L40" s="6">
        <f t="shared" si="18"/>
        <v>1.2987012987012987</v>
      </c>
      <c r="M40" s="7">
        <v>5</v>
      </c>
      <c r="N40" s="6">
        <f t="shared" si="19"/>
        <v>6.4935064935064926</v>
      </c>
    </row>
    <row r="41" spans="1:14" ht="23.1" customHeight="1" x14ac:dyDescent="0.2">
      <c r="A41" s="157"/>
      <c r="B41" s="157"/>
      <c r="C41" s="11"/>
      <c r="D41" s="12" t="s">
        <v>12</v>
      </c>
      <c r="E41" s="9"/>
      <c r="F41" s="8">
        <f t="shared" si="15"/>
        <v>13</v>
      </c>
      <c r="G41" s="7">
        <v>12</v>
      </c>
      <c r="H41" s="6">
        <f t="shared" si="16"/>
        <v>92.307692307692307</v>
      </c>
      <c r="I41" s="7">
        <v>0</v>
      </c>
      <c r="J41" s="6">
        <f t="shared" si="17"/>
        <v>0</v>
      </c>
      <c r="K41" s="7">
        <v>0</v>
      </c>
      <c r="L41" s="6">
        <f t="shared" si="18"/>
        <v>0</v>
      </c>
      <c r="M41" s="7">
        <v>1</v>
      </c>
      <c r="N41" s="6">
        <f t="shared" si="19"/>
        <v>7.6923076923076925</v>
      </c>
    </row>
    <row r="42" spans="1:14" ht="23.1" customHeight="1" x14ac:dyDescent="0.2">
      <c r="A42" s="157"/>
      <c r="B42" s="157"/>
      <c r="C42" s="11"/>
      <c r="D42" s="12" t="s">
        <v>11</v>
      </c>
      <c r="E42" s="9"/>
      <c r="F42" s="8">
        <f t="shared" si="15"/>
        <v>15</v>
      </c>
      <c r="G42" s="7">
        <v>12</v>
      </c>
      <c r="H42" s="6">
        <f t="shared" si="16"/>
        <v>80</v>
      </c>
      <c r="I42" s="7">
        <v>2</v>
      </c>
      <c r="J42" s="6">
        <f t="shared" si="17"/>
        <v>13.333333333333334</v>
      </c>
      <c r="K42" s="7">
        <v>1</v>
      </c>
      <c r="L42" s="6">
        <f t="shared" si="18"/>
        <v>6.666666666666667</v>
      </c>
      <c r="M42" s="7">
        <v>0</v>
      </c>
      <c r="N42" s="6">
        <f t="shared" si="19"/>
        <v>0</v>
      </c>
    </row>
    <row r="43" spans="1:14" ht="23.1" customHeight="1" x14ac:dyDescent="0.2">
      <c r="A43" s="157"/>
      <c r="B43" s="157"/>
      <c r="C43" s="11"/>
      <c r="D43" s="12" t="s">
        <v>10</v>
      </c>
      <c r="E43" s="9"/>
      <c r="F43" s="8">
        <f t="shared" si="15"/>
        <v>38</v>
      </c>
      <c r="G43" s="7">
        <v>31</v>
      </c>
      <c r="H43" s="6">
        <f t="shared" si="16"/>
        <v>81.578947368421055</v>
      </c>
      <c r="I43" s="7">
        <v>3</v>
      </c>
      <c r="J43" s="6">
        <f t="shared" si="17"/>
        <v>7.8947368421052628</v>
      </c>
      <c r="K43" s="7">
        <v>0</v>
      </c>
      <c r="L43" s="6">
        <f t="shared" si="18"/>
        <v>0</v>
      </c>
      <c r="M43" s="7">
        <v>4</v>
      </c>
      <c r="N43" s="6">
        <f t="shared" si="19"/>
        <v>10.526315789473683</v>
      </c>
    </row>
    <row r="44" spans="1:14" ht="23.1" customHeight="1" x14ac:dyDescent="0.2">
      <c r="A44" s="157"/>
      <c r="B44" s="157"/>
      <c r="C44" s="11"/>
      <c r="D44" s="12" t="s">
        <v>9</v>
      </c>
      <c r="E44" s="9"/>
      <c r="F44" s="8">
        <f t="shared" si="15"/>
        <v>154</v>
      </c>
      <c r="G44" s="7">
        <v>102</v>
      </c>
      <c r="H44" s="6">
        <f t="shared" si="16"/>
        <v>66.233766233766232</v>
      </c>
      <c r="I44" s="7">
        <v>18</v>
      </c>
      <c r="J44" s="6">
        <f t="shared" si="17"/>
        <v>11.688311688311687</v>
      </c>
      <c r="K44" s="7">
        <v>11</v>
      </c>
      <c r="L44" s="6">
        <f t="shared" si="18"/>
        <v>7.1428571428571423</v>
      </c>
      <c r="M44" s="7">
        <v>23</v>
      </c>
      <c r="N44" s="6">
        <f t="shared" si="19"/>
        <v>14.935064935064934</v>
      </c>
    </row>
    <row r="45" spans="1:14" ht="23.1" customHeight="1" x14ac:dyDescent="0.2">
      <c r="A45" s="157"/>
      <c r="B45" s="157"/>
      <c r="C45" s="11"/>
      <c r="D45" s="12" t="s">
        <v>8</v>
      </c>
      <c r="E45" s="9"/>
      <c r="F45" s="8">
        <f t="shared" si="15"/>
        <v>22</v>
      </c>
      <c r="G45" s="7">
        <v>15</v>
      </c>
      <c r="H45" s="6">
        <f t="shared" si="16"/>
        <v>68.181818181818173</v>
      </c>
      <c r="I45" s="7">
        <v>4</v>
      </c>
      <c r="J45" s="6">
        <f t="shared" si="17"/>
        <v>18.181818181818183</v>
      </c>
      <c r="K45" s="7">
        <v>1</v>
      </c>
      <c r="L45" s="6">
        <f t="shared" si="18"/>
        <v>4.5454545454545459</v>
      </c>
      <c r="M45" s="7">
        <v>2</v>
      </c>
      <c r="N45" s="6">
        <f t="shared" si="19"/>
        <v>9.0909090909090917</v>
      </c>
    </row>
    <row r="46" spans="1:14" ht="23.1" customHeight="1" x14ac:dyDescent="0.2">
      <c r="A46" s="157"/>
      <c r="B46" s="157"/>
      <c r="C46" s="11"/>
      <c r="D46" s="12" t="s">
        <v>7</v>
      </c>
      <c r="E46" s="9"/>
      <c r="F46" s="8">
        <f t="shared" si="15"/>
        <v>10</v>
      </c>
      <c r="G46" s="7">
        <v>9</v>
      </c>
      <c r="H46" s="6">
        <f t="shared" si="16"/>
        <v>90</v>
      </c>
      <c r="I46" s="7">
        <v>1</v>
      </c>
      <c r="J46" s="6">
        <f t="shared" si="17"/>
        <v>10</v>
      </c>
      <c r="K46" s="7">
        <v>0</v>
      </c>
      <c r="L46" s="6">
        <f t="shared" si="18"/>
        <v>0</v>
      </c>
      <c r="M46" s="7">
        <v>0</v>
      </c>
      <c r="N46" s="6">
        <f t="shared" si="19"/>
        <v>0</v>
      </c>
    </row>
    <row r="47" spans="1:14" ht="24" customHeight="1" x14ac:dyDescent="0.2">
      <c r="A47" s="157"/>
      <c r="B47" s="157"/>
      <c r="C47" s="11"/>
      <c r="D47" s="10" t="s">
        <v>6</v>
      </c>
      <c r="E47" s="9"/>
      <c r="F47" s="8">
        <f t="shared" si="15"/>
        <v>17</v>
      </c>
      <c r="G47" s="7">
        <v>13</v>
      </c>
      <c r="H47" s="6">
        <f t="shared" si="16"/>
        <v>76.470588235294116</v>
      </c>
      <c r="I47" s="7">
        <v>2</v>
      </c>
      <c r="J47" s="6">
        <f t="shared" si="17"/>
        <v>11.76470588235294</v>
      </c>
      <c r="K47" s="7">
        <v>0</v>
      </c>
      <c r="L47" s="6">
        <f t="shared" si="18"/>
        <v>0</v>
      </c>
      <c r="M47" s="7">
        <v>2</v>
      </c>
      <c r="N47" s="6">
        <f t="shared" si="19"/>
        <v>11.76470588235294</v>
      </c>
    </row>
    <row r="48" spans="1:14" ht="23.1" customHeight="1" x14ac:dyDescent="0.2">
      <c r="A48" s="157"/>
      <c r="B48" s="157"/>
      <c r="C48" s="11"/>
      <c r="D48" s="12" t="s">
        <v>5</v>
      </c>
      <c r="E48" s="9"/>
      <c r="F48" s="8">
        <f t="shared" si="15"/>
        <v>41</v>
      </c>
      <c r="G48" s="7">
        <v>25</v>
      </c>
      <c r="H48" s="6">
        <f t="shared" si="16"/>
        <v>60.975609756097562</v>
      </c>
      <c r="I48" s="7">
        <v>8</v>
      </c>
      <c r="J48" s="6">
        <f t="shared" si="17"/>
        <v>19.512195121951219</v>
      </c>
      <c r="K48" s="7">
        <v>2</v>
      </c>
      <c r="L48" s="6">
        <f t="shared" si="18"/>
        <v>4.8780487804878048</v>
      </c>
      <c r="M48" s="7">
        <v>6</v>
      </c>
      <c r="N48" s="6">
        <f t="shared" si="19"/>
        <v>14.634146341463413</v>
      </c>
    </row>
    <row r="49" spans="1:14" ht="23.1" customHeight="1" x14ac:dyDescent="0.2">
      <c r="A49" s="157"/>
      <c r="B49" s="157"/>
      <c r="C49" s="11"/>
      <c r="D49" s="12" t="s">
        <v>4</v>
      </c>
      <c r="E49" s="9"/>
      <c r="F49" s="8">
        <f t="shared" si="15"/>
        <v>23</v>
      </c>
      <c r="G49" s="7">
        <v>17</v>
      </c>
      <c r="H49" s="6">
        <f t="shared" si="16"/>
        <v>73.91304347826086</v>
      </c>
      <c r="I49" s="7">
        <v>2</v>
      </c>
      <c r="J49" s="6">
        <f t="shared" si="17"/>
        <v>8.695652173913043</v>
      </c>
      <c r="K49" s="7">
        <v>2</v>
      </c>
      <c r="L49" s="6">
        <f t="shared" si="18"/>
        <v>8.695652173913043</v>
      </c>
      <c r="M49" s="7">
        <v>2</v>
      </c>
      <c r="N49" s="6">
        <f t="shared" si="19"/>
        <v>8.695652173913043</v>
      </c>
    </row>
    <row r="50" spans="1:14" ht="23.1" customHeight="1" x14ac:dyDescent="0.2">
      <c r="A50" s="157"/>
      <c r="B50" s="157"/>
      <c r="C50" s="11"/>
      <c r="D50" s="12" t="s">
        <v>3</v>
      </c>
      <c r="E50" s="9"/>
      <c r="F50" s="8">
        <f t="shared" si="15"/>
        <v>24</v>
      </c>
      <c r="G50" s="7">
        <v>22</v>
      </c>
      <c r="H50" s="6">
        <f t="shared" si="16"/>
        <v>91.666666666666657</v>
      </c>
      <c r="I50" s="7">
        <v>2</v>
      </c>
      <c r="J50" s="6">
        <f t="shared" si="17"/>
        <v>8.3333333333333321</v>
      </c>
      <c r="K50" s="7">
        <v>0</v>
      </c>
      <c r="L50" s="6">
        <f t="shared" si="18"/>
        <v>0</v>
      </c>
      <c r="M50" s="7">
        <v>0</v>
      </c>
      <c r="N50" s="6">
        <f t="shared" si="19"/>
        <v>0</v>
      </c>
    </row>
    <row r="51" spans="1:14" ht="23.1" customHeight="1" x14ac:dyDescent="0.2">
      <c r="A51" s="157"/>
      <c r="B51" s="157"/>
      <c r="C51" s="11"/>
      <c r="D51" s="12" t="s">
        <v>2</v>
      </c>
      <c r="E51" s="9"/>
      <c r="F51" s="8">
        <f t="shared" si="15"/>
        <v>159</v>
      </c>
      <c r="G51" s="7">
        <v>128</v>
      </c>
      <c r="H51" s="6">
        <f t="shared" si="16"/>
        <v>80.503144654088061</v>
      </c>
      <c r="I51" s="7">
        <v>20</v>
      </c>
      <c r="J51" s="6">
        <f t="shared" si="17"/>
        <v>12.578616352201259</v>
      </c>
      <c r="K51" s="7">
        <v>1</v>
      </c>
      <c r="L51" s="6">
        <f t="shared" si="18"/>
        <v>0.62893081761006298</v>
      </c>
      <c r="M51" s="7">
        <v>10</v>
      </c>
      <c r="N51" s="6">
        <f t="shared" si="19"/>
        <v>6.2893081761006293</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37</v>
      </c>
      <c r="H53" s="6">
        <f t="shared" si="16"/>
        <v>60.655737704918032</v>
      </c>
      <c r="I53" s="7">
        <v>10</v>
      </c>
      <c r="J53" s="6">
        <f t="shared" si="17"/>
        <v>16.393442622950818</v>
      </c>
      <c r="K53" s="7">
        <v>1</v>
      </c>
      <c r="L53" s="6">
        <f t="shared" si="18"/>
        <v>1.639344262295082</v>
      </c>
      <c r="M53" s="7">
        <v>13</v>
      </c>
      <c r="N53" s="6">
        <f t="shared" si="19"/>
        <v>21.311475409836063</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4">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 ref="B12:E12"/>
    <mergeCell ref="A13:A53"/>
    <mergeCell ref="B13:B37"/>
    <mergeCell ref="B38:B53"/>
    <mergeCell ref="K5:K6"/>
    <mergeCell ref="H5:H6"/>
    <mergeCell ref="I5:I6"/>
    <mergeCell ref="J5:J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99"/>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88671875" style="1" customWidth="1"/>
    <col min="18" max="18" width="9" style="1"/>
    <col min="19" max="25" width="3.109375" style="1" customWidth="1"/>
    <col min="26" max="16384" width="9" style="1"/>
  </cols>
  <sheetData>
    <row r="1" spans="1:17" ht="14.4" x14ac:dyDescent="0.2">
      <c r="A1" s="16" t="s">
        <v>561</v>
      </c>
    </row>
    <row r="2" spans="1:17" ht="14.4" x14ac:dyDescent="0.2">
      <c r="F2" s="54"/>
      <c r="G2" s="54"/>
      <c r="H2" s="54"/>
      <c r="I2" s="54"/>
      <c r="J2" s="54"/>
      <c r="K2" s="54"/>
      <c r="L2" s="54"/>
      <c r="M2" s="54"/>
      <c r="N2" s="38"/>
      <c r="O2" s="38"/>
      <c r="P2" s="54"/>
      <c r="Q2" s="53" t="s">
        <v>297</v>
      </c>
    </row>
    <row r="3" spans="1:17" ht="15" customHeight="1" x14ac:dyDescent="0.2">
      <c r="A3" s="233" t="s">
        <v>63</v>
      </c>
      <c r="B3" s="234"/>
      <c r="C3" s="234"/>
      <c r="D3" s="234"/>
      <c r="E3" s="235"/>
      <c r="F3" s="181" t="s">
        <v>296</v>
      </c>
      <c r="G3" s="181" t="s">
        <v>456</v>
      </c>
      <c r="H3" s="249"/>
      <c r="I3" s="249"/>
      <c r="J3" s="249"/>
      <c r="K3" s="249"/>
      <c r="L3" s="249"/>
      <c r="M3" s="249"/>
      <c r="N3" s="249"/>
      <c r="O3" s="250"/>
      <c r="P3" s="215" t="s">
        <v>461</v>
      </c>
      <c r="Q3" s="215" t="s">
        <v>390</v>
      </c>
    </row>
    <row r="4" spans="1:17" ht="15" customHeight="1" x14ac:dyDescent="0.2">
      <c r="A4" s="236"/>
      <c r="B4" s="237"/>
      <c r="C4" s="237"/>
      <c r="D4" s="237"/>
      <c r="E4" s="238"/>
      <c r="F4" s="251"/>
      <c r="G4" s="251"/>
      <c r="H4" s="181" t="s">
        <v>457</v>
      </c>
      <c r="I4" s="52"/>
      <c r="J4" s="181" t="s">
        <v>458</v>
      </c>
      <c r="K4" s="52"/>
      <c r="L4" s="181" t="s">
        <v>459</v>
      </c>
      <c r="M4" s="52"/>
      <c r="N4" s="181" t="s">
        <v>460</v>
      </c>
      <c r="O4" s="52"/>
      <c r="P4" s="216"/>
      <c r="Q4" s="216"/>
    </row>
    <row r="5" spans="1:17" ht="59.25" customHeight="1" x14ac:dyDescent="0.2">
      <c r="A5" s="239"/>
      <c r="B5" s="240"/>
      <c r="C5" s="240"/>
      <c r="D5" s="240"/>
      <c r="E5" s="241"/>
      <c r="F5" s="182"/>
      <c r="G5" s="182"/>
      <c r="H5" s="182"/>
      <c r="I5" s="51" t="s">
        <v>462</v>
      </c>
      <c r="J5" s="182"/>
      <c r="K5" s="51" t="s">
        <v>463</v>
      </c>
      <c r="L5" s="182"/>
      <c r="M5" s="51" t="s">
        <v>464</v>
      </c>
      <c r="N5" s="182"/>
      <c r="O5" s="51" t="s">
        <v>465</v>
      </c>
      <c r="P5" s="217"/>
      <c r="Q5" s="217"/>
    </row>
    <row r="6" spans="1:17" ht="12" customHeight="1" x14ac:dyDescent="0.2">
      <c r="A6" s="170" t="s">
        <v>49</v>
      </c>
      <c r="B6" s="171"/>
      <c r="C6" s="171"/>
      <c r="D6" s="171"/>
      <c r="E6" s="172"/>
      <c r="F6" s="33">
        <f>SUM(G6,P6,Q6)</f>
        <v>920</v>
      </c>
      <c r="G6" s="33">
        <f>SUM(G8,G10,G12,G14,G16)</f>
        <v>843</v>
      </c>
      <c r="H6" s="33">
        <f t="shared" ref="H6:Q6" si="0">SUM(H8,H10,H12,H14,H16)</f>
        <v>549</v>
      </c>
      <c r="I6" s="33">
        <f t="shared" si="0"/>
        <v>207</v>
      </c>
      <c r="J6" s="33">
        <f t="shared" si="0"/>
        <v>538</v>
      </c>
      <c r="K6" s="33">
        <f t="shared" si="0"/>
        <v>143</v>
      </c>
      <c r="L6" s="33">
        <f t="shared" si="0"/>
        <v>622</v>
      </c>
      <c r="M6" s="33">
        <f t="shared" si="0"/>
        <v>299</v>
      </c>
      <c r="N6" s="33">
        <f t="shared" si="0"/>
        <v>559</v>
      </c>
      <c r="O6" s="33">
        <f t="shared" si="0"/>
        <v>356</v>
      </c>
      <c r="P6" s="33">
        <f t="shared" si="0"/>
        <v>54</v>
      </c>
      <c r="Q6" s="33">
        <f t="shared" si="0"/>
        <v>23</v>
      </c>
    </row>
    <row r="7" spans="1:17" ht="12" customHeight="1" x14ac:dyDescent="0.2">
      <c r="A7" s="173"/>
      <c r="B7" s="174"/>
      <c r="C7" s="174"/>
      <c r="D7" s="174"/>
      <c r="E7" s="175"/>
      <c r="F7" s="36">
        <f t="shared" ref="F7:F19" si="1">SUM(G7,P7,Q7)</f>
        <v>1</v>
      </c>
      <c r="G7" s="29">
        <f>IF(G6=0,0,G6/$F6)</f>
        <v>0.91630434782608694</v>
      </c>
      <c r="H7" s="29">
        <f>IF(H6=0,0,H6/H6)</f>
        <v>1</v>
      </c>
      <c r="I7" s="29">
        <f>IF(I6=0,0,I6/H6)</f>
        <v>0.37704918032786883</v>
      </c>
      <c r="J7" s="29">
        <f>IF(J6=0,0,J6/J6)</f>
        <v>1</v>
      </c>
      <c r="K7" s="29">
        <f>IF(K6=0,0,K6/J6)</f>
        <v>0.26579925650557623</v>
      </c>
      <c r="L7" s="29">
        <f>IF(L6=0,0,L6/L6)</f>
        <v>1</v>
      </c>
      <c r="M7" s="29">
        <f>IF(M6=0,0,M6/L6)</f>
        <v>0.48070739549839231</v>
      </c>
      <c r="N7" s="29">
        <f>IF(N6=0,0,N6/N6)</f>
        <v>1</v>
      </c>
      <c r="O7" s="29">
        <f>IF(O6=0,0,O6/N6)</f>
        <v>0.63685152057245076</v>
      </c>
      <c r="P7" s="29">
        <f>IF(P6=0,0,P6/$F6)</f>
        <v>5.8695652173913045E-2</v>
      </c>
      <c r="Q7" s="29">
        <f>IF(Q6=0,0,Q6/$F6)</f>
        <v>2.5000000000000001E-2</v>
      </c>
    </row>
    <row r="8" spans="1:17" ht="12" customHeight="1" x14ac:dyDescent="0.2">
      <c r="A8" s="159" t="s">
        <v>48</v>
      </c>
      <c r="B8" s="242" t="s">
        <v>47</v>
      </c>
      <c r="C8" s="243"/>
      <c r="D8" s="243"/>
      <c r="E8" s="244"/>
      <c r="F8" s="33">
        <f>SUM(G8,P8,Q8)</f>
        <v>262</v>
      </c>
      <c r="G8" s="33">
        <v>232</v>
      </c>
      <c r="H8" s="33">
        <v>200</v>
      </c>
      <c r="I8" s="33">
        <v>108</v>
      </c>
      <c r="J8" s="33">
        <v>106</v>
      </c>
      <c r="K8" s="33">
        <v>18</v>
      </c>
      <c r="L8" s="33">
        <v>103</v>
      </c>
      <c r="M8" s="33">
        <v>31</v>
      </c>
      <c r="N8" s="33">
        <v>88</v>
      </c>
      <c r="O8" s="33">
        <v>40</v>
      </c>
      <c r="P8" s="33">
        <v>17</v>
      </c>
      <c r="Q8" s="33">
        <v>13</v>
      </c>
    </row>
    <row r="9" spans="1:17" ht="12" customHeight="1" x14ac:dyDescent="0.2">
      <c r="A9" s="160"/>
      <c r="B9" s="245"/>
      <c r="C9" s="246"/>
      <c r="D9" s="246"/>
      <c r="E9" s="247"/>
      <c r="F9" s="36">
        <f t="shared" si="1"/>
        <v>1</v>
      </c>
      <c r="G9" s="29">
        <f>IF(G8=0,0,G8/$F8)</f>
        <v>0.8854961832061069</v>
      </c>
      <c r="H9" s="29">
        <f>IF(H8=0,0,H8/H8)</f>
        <v>1</v>
      </c>
      <c r="I9" s="29">
        <f>IF(I8=0,0,I8/H8)</f>
        <v>0.54</v>
      </c>
      <c r="J9" s="29">
        <f>IF(J8=0,0,J8/J8)</f>
        <v>1</v>
      </c>
      <c r="K9" s="29">
        <f>IF(K8=0,0,K8/J8)</f>
        <v>0.16981132075471697</v>
      </c>
      <c r="L9" s="29">
        <f>IF(L8=0,0,L8/L8)</f>
        <v>1</v>
      </c>
      <c r="M9" s="29">
        <f>IF(M8=0,0,M8/L8)</f>
        <v>0.30097087378640774</v>
      </c>
      <c r="N9" s="29">
        <f>IF(N8=0,0,N8/N8)</f>
        <v>1</v>
      </c>
      <c r="O9" s="29">
        <f>IF(O8=0,0,O8/N8)</f>
        <v>0.45454545454545453</v>
      </c>
      <c r="P9" s="29">
        <f>IF(P8=0,0,P8/$F8)</f>
        <v>6.4885496183206104E-2</v>
      </c>
      <c r="Q9" s="29">
        <f>IF(Q8=0,0,Q8/$F8)</f>
        <v>4.9618320610687022E-2</v>
      </c>
    </row>
    <row r="10" spans="1:17" ht="12" customHeight="1" x14ac:dyDescent="0.2">
      <c r="A10" s="160"/>
      <c r="B10" s="242" t="s">
        <v>46</v>
      </c>
      <c r="C10" s="243"/>
      <c r="D10" s="243"/>
      <c r="E10" s="244"/>
      <c r="F10" s="33">
        <f>SUM(G10,P10,Q10)</f>
        <v>136</v>
      </c>
      <c r="G10" s="33">
        <v>127</v>
      </c>
      <c r="H10" s="33">
        <v>91</v>
      </c>
      <c r="I10" s="33">
        <v>41</v>
      </c>
      <c r="J10" s="33">
        <v>91</v>
      </c>
      <c r="K10" s="33">
        <v>30</v>
      </c>
      <c r="L10" s="33">
        <v>92</v>
      </c>
      <c r="M10" s="33">
        <v>48</v>
      </c>
      <c r="N10" s="33">
        <v>82</v>
      </c>
      <c r="O10" s="33">
        <v>51</v>
      </c>
      <c r="P10" s="33">
        <v>5</v>
      </c>
      <c r="Q10" s="33">
        <v>4</v>
      </c>
    </row>
    <row r="11" spans="1:17" ht="12" customHeight="1" x14ac:dyDescent="0.2">
      <c r="A11" s="160"/>
      <c r="B11" s="245"/>
      <c r="C11" s="246"/>
      <c r="D11" s="246"/>
      <c r="E11" s="247"/>
      <c r="F11" s="36">
        <f t="shared" ref="F11:F17" si="2">SUM(G11,P11,Q11)</f>
        <v>1</v>
      </c>
      <c r="G11" s="29">
        <f t="shared" ref="G11" si="3">IF(G10=0,0,G10/$F10)</f>
        <v>0.93382352941176472</v>
      </c>
      <c r="H11" s="29">
        <f t="shared" ref="H11" si="4">IF(H10=0,0,H10/H10)</f>
        <v>1</v>
      </c>
      <c r="I11" s="29">
        <f t="shared" ref="I11" si="5">IF(I10=0,0,I10/H10)</f>
        <v>0.45054945054945056</v>
      </c>
      <c r="J11" s="29">
        <f t="shared" ref="J11" si="6">IF(J10=0,0,J10/J10)</f>
        <v>1</v>
      </c>
      <c r="K11" s="29">
        <f t="shared" ref="K11" si="7">IF(K10=0,0,K10/J10)</f>
        <v>0.32967032967032966</v>
      </c>
      <c r="L11" s="29">
        <f t="shared" ref="L11" si="8">IF(L10=0,0,L10/L10)</f>
        <v>1</v>
      </c>
      <c r="M11" s="29">
        <f t="shared" ref="M11" si="9">IF(M10=0,0,M10/L10)</f>
        <v>0.52173913043478259</v>
      </c>
      <c r="N11" s="29">
        <f t="shared" ref="N11" si="10">IF(N10=0,0,N10/N10)</f>
        <v>1</v>
      </c>
      <c r="O11" s="29">
        <f t="shared" ref="O11" si="11">IF(O10=0,0,O10/N10)</f>
        <v>0.62195121951219512</v>
      </c>
      <c r="P11" s="29">
        <f t="shared" ref="P11" si="12">IF(P10=0,0,P10/$F10)</f>
        <v>3.6764705882352942E-2</v>
      </c>
      <c r="Q11" s="29">
        <f t="shared" ref="Q11" si="13">IF(Q10=0,0,Q10/$F10)</f>
        <v>2.9411764705882353E-2</v>
      </c>
    </row>
    <row r="12" spans="1:17" ht="12" customHeight="1" x14ac:dyDescent="0.2">
      <c r="A12" s="160"/>
      <c r="B12" s="242" t="s">
        <v>45</v>
      </c>
      <c r="C12" s="243"/>
      <c r="D12" s="243"/>
      <c r="E12" s="244"/>
      <c r="F12" s="33">
        <f t="shared" si="2"/>
        <v>249</v>
      </c>
      <c r="G12" s="33">
        <v>237</v>
      </c>
      <c r="H12" s="33">
        <v>148</v>
      </c>
      <c r="I12" s="33">
        <v>41</v>
      </c>
      <c r="J12" s="33">
        <v>173</v>
      </c>
      <c r="K12" s="33">
        <v>47</v>
      </c>
      <c r="L12" s="33">
        <v>211</v>
      </c>
      <c r="M12" s="33">
        <v>111</v>
      </c>
      <c r="N12" s="33">
        <v>198</v>
      </c>
      <c r="O12" s="33">
        <v>135</v>
      </c>
      <c r="P12" s="33">
        <v>10</v>
      </c>
      <c r="Q12" s="33">
        <v>2</v>
      </c>
    </row>
    <row r="13" spans="1:17" ht="12" customHeight="1" x14ac:dyDescent="0.2">
      <c r="A13" s="160"/>
      <c r="B13" s="245"/>
      <c r="C13" s="246"/>
      <c r="D13" s="246"/>
      <c r="E13" s="247"/>
      <c r="F13" s="36">
        <f t="shared" si="2"/>
        <v>0.99999999999999989</v>
      </c>
      <c r="G13" s="29">
        <f t="shared" ref="G13" si="14">IF(G12=0,0,G12/$F12)</f>
        <v>0.95180722891566261</v>
      </c>
      <c r="H13" s="29">
        <f t="shared" ref="H13" si="15">IF(H12=0,0,H12/H12)</f>
        <v>1</v>
      </c>
      <c r="I13" s="29">
        <f t="shared" ref="I13" si="16">IF(I12=0,0,I12/H12)</f>
        <v>0.27702702702702703</v>
      </c>
      <c r="J13" s="29">
        <f t="shared" ref="J13" si="17">IF(J12=0,0,J12/J12)</f>
        <v>1</v>
      </c>
      <c r="K13" s="29">
        <f t="shared" ref="K13" si="18">IF(K12=0,0,K12/J12)</f>
        <v>0.27167630057803466</v>
      </c>
      <c r="L13" s="29">
        <f t="shared" ref="L13" si="19">IF(L12=0,0,L12/L12)</f>
        <v>1</v>
      </c>
      <c r="M13" s="29">
        <f t="shared" ref="M13" si="20">IF(M12=0,0,M12/L12)</f>
        <v>0.52606635071090047</v>
      </c>
      <c r="N13" s="29">
        <f t="shared" ref="N13" si="21">IF(N12=0,0,N12/N12)</f>
        <v>1</v>
      </c>
      <c r="O13" s="29">
        <f t="shared" ref="O13" si="22">IF(O12=0,0,O12/N12)</f>
        <v>0.68181818181818177</v>
      </c>
      <c r="P13" s="29">
        <f t="shared" ref="P13" si="23">IF(P12=0,0,P12/$F12)</f>
        <v>4.0160642570281124E-2</v>
      </c>
      <c r="Q13" s="29">
        <f t="shared" ref="Q13" si="24">IF(Q12=0,0,Q12/$F12)</f>
        <v>8.0321285140562242E-3</v>
      </c>
    </row>
    <row r="14" spans="1:17" ht="12" customHeight="1" x14ac:dyDescent="0.2">
      <c r="A14" s="160"/>
      <c r="B14" s="242" t="s">
        <v>44</v>
      </c>
      <c r="C14" s="243"/>
      <c r="D14" s="243"/>
      <c r="E14" s="244"/>
      <c r="F14" s="33">
        <f t="shared" si="2"/>
        <v>72</v>
      </c>
      <c r="G14" s="33">
        <v>71</v>
      </c>
      <c r="H14" s="33">
        <v>40</v>
      </c>
      <c r="I14" s="33">
        <v>5</v>
      </c>
      <c r="J14" s="33">
        <v>50</v>
      </c>
      <c r="K14" s="33">
        <v>13</v>
      </c>
      <c r="L14" s="33">
        <v>62</v>
      </c>
      <c r="M14" s="33">
        <v>34</v>
      </c>
      <c r="N14" s="33">
        <v>59</v>
      </c>
      <c r="O14" s="33">
        <v>37</v>
      </c>
      <c r="P14" s="33">
        <v>0</v>
      </c>
      <c r="Q14" s="33">
        <v>1</v>
      </c>
    </row>
    <row r="15" spans="1:17" ht="12" customHeight="1" x14ac:dyDescent="0.2">
      <c r="A15" s="160"/>
      <c r="B15" s="245"/>
      <c r="C15" s="246"/>
      <c r="D15" s="246"/>
      <c r="E15" s="247"/>
      <c r="F15" s="36">
        <f t="shared" si="2"/>
        <v>1</v>
      </c>
      <c r="G15" s="29">
        <f t="shared" ref="G15" si="25">IF(G14=0,0,G14/$F14)</f>
        <v>0.98611111111111116</v>
      </c>
      <c r="H15" s="29">
        <f t="shared" ref="H15" si="26">IF(H14=0,0,H14/H14)</f>
        <v>1</v>
      </c>
      <c r="I15" s="29">
        <f t="shared" ref="I15" si="27">IF(I14=0,0,I14/H14)</f>
        <v>0.125</v>
      </c>
      <c r="J15" s="29">
        <f t="shared" ref="J15" si="28">IF(J14=0,0,J14/J14)</f>
        <v>1</v>
      </c>
      <c r="K15" s="29">
        <f t="shared" ref="K15" si="29">IF(K14=0,0,K14/J14)</f>
        <v>0.26</v>
      </c>
      <c r="L15" s="29">
        <f t="shared" ref="L15" si="30">IF(L14=0,0,L14/L14)</f>
        <v>1</v>
      </c>
      <c r="M15" s="29">
        <f t="shared" ref="M15" si="31">IF(M14=0,0,M14/L14)</f>
        <v>0.54838709677419351</v>
      </c>
      <c r="N15" s="29">
        <f t="shared" ref="N15" si="32">IF(N14=0,0,N14/N14)</f>
        <v>1</v>
      </c>
      <c r="O15" s="29">
        <f t="shared" ref="O15" si="33">IF(O14=0,0,O14/N14)</f>
        <v>0.6271186440677966</v>
      </c>
      <c r="P15" s="29">
        <f t="shared" ref="P15" si="34">IF(P14=0,0,P14/$F14)</f>
        <v>0</v>
      </c>
      <c r="Q15" s="29">
        <f t="shared" ref="Q15" si="35">IF(Q14=0,0,Q14/$F14)</f>
        <v>1.3888888888888888E-2</v>
      </c>
    </row>
    <row r="16" spans="1:17" ht="12" customHeight="1" x14ac:dyDescent="0.2">
      <c r="A16" s="160"/>
      <c r="B16" s="242" t="s">
        <v>43</v>
      </c>
      <c r="C16" s="243"/>
      <c r="D16" s="243"/>
      <c r="E16" s="244"/>
      <c r="F16" s="33">
        <f>SUM(G16,P16,Q16)</f>
        <v>201</v>
      </c>
      <c r="G16" s="33">
        <v>176</v>
      </c>
      <c r="H16" s="33">
        <v>70</v>
      </c>
      <c r="I16" s="33">
        <v>12</v>
      </c>
      <c r="J16" s="33">
        <v>118</v>
      </c>
      <c r="K16" s="33">
        <v>35</v>
      </c>
      <c r="L16" s="33">
        <v>154</v>
      </c>
      <c r="M16" s="33">
        <v>75</v>
      </c>
      <c r="N16" s="33">
        <v>132</v>
      </c>
      <c r="O16" s="33">
        <v>93</v>
      </c>
      <c r="P16" s="33">
        <v>22</v>
      </c>
      <c r="Q16" s="33">
        <v>3</v>
      </c>
    </row>
    <row r="17" spans="1:17" ht="12" customHeight="1" x14ac:dyDescent="0.2">
      <c r="A17" s="161"/>
      <c r="B17" s="245"/>
      <c r="C17" s="246"/>
      <c r="D17" s="246"/>
      <c r="E17" s="247"/>
      <c r="F17" s="36">
        <f t="shared" si="2"/>
        <v>1</v>
      </c>
      <c r="G17" s="29">
        <f t="shared" ref="G17" si="36">IF(G16=0,0,G16/$F16)</f>
        <v>0.87562189054726369</v>
      </c>
      <c r="H17" s="29">
        <f t="shared" ref="H17" si="37">IF(H16=0,0,H16/H16)</f>
        <v>1</v>
      </c>
      <c r="I17" s="29">
        <f t="shared" ref="I17" si="38">IF(I16=0,0,I16/H16)</f>
        <v>0.17142857142857143</v>
      </c>
      <c r="J17" s="29">
        <f t="shared" ref="J17" si="39">IF(J16=0,0,J16/J16)</f>
        <v>1</v>
      </c>
      <c r="K17" s="29">
        <f t="shared" ref="K17" si="40">IF(K16=0,0,K16/J16)</f>
        <v>0.29661016949152541</v>
      </c>
      <c r="L17" s="29">
        <f t="shared" ref="L17" si="41">IF(L16=0,0,L16/L16)</f>
        <v>1</v>
      </c>
      <c r="M17" s="29">
        <f t="shared" ref="M17" si="42">IF(M16=0,0,M16/L16)</f>
        <v>0.48701298701298701</v>
      </c>
      <c r="N17" s="29">
        <f t="shared" ref="N17" si="43">IF(N16=0,0,N16/N16)</f>
        <v>1</v>
      </c>
      <c r="O17" s="29">
        <f t="shared" ref="O17" si="44">IF(O16=0,0,O16/N16)</f>
        <v>0.70454545454545459</v>
      </c>
      <c r="P17" s="29">
        <f t="shared" ref="P17:Q17" si="45">IF(P16=0,0,P16/$F16)</f>
        <v>0.10945273631840796</v>
      </c>
      <c r="Q17" s="29">
        <f t="shared" si="45"/>
        <v>1.4925373134328358E-2</v>
      </c>
    </row>
    <row r="18" spans="1:17" ht="12" customHeight="1" x14ac:dyDescent="0.2">
      <c r="A18" s="156" t="s">
        <v>42</v>
      </c>
      <c r="B18" s="156" t="s">
        <v>41</v>
      </c>
      <c r="C18" s="35"/>
      <c r="D18" s="231" t="s">
        <v>15</v>
      </c>
      <c r="E18" s="34"/>
      <c r="F18" s="33">
        <f t="shared" si="1"/>
        <v>239</v>
      </c>
      <c r="G18" s="33">
        <f t="shared" ref="G18:Q18" si="46">SUM(G20,G22,G24,G26,G28,G30,G32,G34,G36,G38,G40,G42,G44,G46,G48,G50,G52,G54,G56,G58,G60,G62,G64,G66)</f>
        <v>231</v>
      </c>
      <c r="H18" s="80">
        <f t="shared" si="46"/>
        <v>166</v>
      </c>
      <c r="I18" s="33">
        <f t="shared" si="46"/>
        <v>42</v>
      </c>
      <c r="J18" s="33">
        <f t="shared" si="46"/>
        <v>195</v>
      </c>
      <c r="K18" s="33">
        <f t="shared" si="46"/>
        <v>27</v>
      </c>
      <c r="L18" s="33">
        <f t="shared" si="46"/>
        <v>207</v>
      </c>
      <c r="M18" s="33">
        <f t="shared" si="46"/>
        <v>94</v>
      </c>
      <c r="N18" s="33">
        <f t="shared" si="46"/>
        <v>177</v>
      </c>
      <c r="O18" s="33">
        <f t="shared" si="46"/>
        <v>114</v>
      </c>
      <c r="P18" s="33">
        <f t="shared" si="46"/>
        <v>5</v>
      </c>
      <c r="Q18" s="33">
        <f t="shared" si="46"/>
        <v>3</v>
      </c>
    </row>
    <row r="19" spans="1:17" ht="12" customHeight="1" x14ac:dyDescent="0.2">
      <c r="A19" s="157"/>
      <c r="B19" s="157"/>
      <c r="C19" s="32"/>
      <c r="D19" s="232"/>
      <c r="E19" s="31"/>
      <c r="F19" s="36">
        <f t="shared" si="1"/>
        <v>1</v>
      </c>
      <c r="G19" s="29">
        <f>IF(G18=0,0,G18/$F18)</f>
        <v>0.96652719665271969</v>
      </c>
      <c r="H19" s="29">
        <f>IF(H18=0,0,H18/H18)</f>
        <v>1</v>
      </c>
      <c r="I19" s="29">
        <f>IF(I18=0,0,I18/H18)</f>
        <v>0.25301204819277107</v>
      </c>
      <c r="J19" s="29">
        <f>IF(J18=0,0,J18/J18)</f>
        <v>1</v>
      </c>
      <c r="K19" s="29">
        <f>IF(K18=0,0,K18/J18)</f>
        <v>0.13846153846153847</v>
      </c>
      <c r="L19" s="29">
        <f>IF(L18=0,0,L18/L18)</f>
        <v>1</v>
      </c>
      <c r="M19" s="29">
        <f>IF(M18=0,0,M18/L18)</f>
        <v>0.45410628019323673</v>
      </c>
      <c r="N19" s="29">
        <f>IF(N18=0,0,N18/N18)</f>
        <v>1</v>
      </c>
      <c r="O19" s="29">
        <f>IF(O18=0,0,O18/N18)</f>
        <v>0.64406779661016944</v>
      </c>
      <c r="P19" s="29">
        <f>IF(P18=0,0,P18/$F18)</f>
        <v>2.0920502092050208E-2</v>
      </c>
      <c r="Q19" s="29">
        <f>IF(Q18=0,0,Q18/$F18)</f>
        <v>1.2552301255230125E-2</v>
      </c>
    </row>
    <row r="20" spans="1:17" ht="12" customHeight="1" x14ac:dyDescent="0.2">
      <c r="A20" s="157"/>
      <c r="B20" s="157"/>
      <c r="C20" s="35"/>
      <c r="D20" s="231" t="s">
        <v>354</v>
      </c>
      <c r="E20" s="34"/>
      <c r="F20" s="33">
        <f t="shared" ref="F20:F67" si="47">SUM(G20,P20,Q20)</f>
        <v>32</v>
      </c>
      <c r="G20" s="33">
        <v>32</v>
      </c>
      <c r="H20" s="33">
        <v>20</v>
      </c>
      <c r="I20" s="33">
        <v>5</v>
      </c>
      <c r="J20" s="33">
        <v>23</v>
      </c>
      <c r="K20" s="33">
        <v>3</v>
      </c>
      <c r="L20" s="33">
        <v>30</v>
      </c>
      <c r="M20" s="33">
        <v>19</v>
      </c>
      <c r="N20" s="33">
        <v>24</v>
      </c>
      <c r="O20" s="33">
        <v>20</v>
      </c>
      <c r="P20" s="33">
        <v>0</v>
      </c>
      <c r="Q20" s="33">
        <v>0</v>
      </c>
    </row>
    <row r="21" spans="1:17" ht="12" customHeight="1" x14ac:dyDescent="0.2">
      <c r="A21" s="157"/>
      <c r="B21" s="157"/>
      <c r="C21" s="32"/>
      <c r="D21" s="232"/>
      <c r="E21" s="31"/>
      <c r="F21" s="36">
        <f t="shared" si="47"/>
        <v>1</v>
      </c>
      <c r="G21" s="29">
        <f t="shared" ref="G21" si="48">IF(G20=0,0,G20/$F20)</f>
        <v>1</v>
      </c>
      <c r="H21" s="29">
        <f t="shared" ref="H21" si="49">IF(H20=0,0,H20/H20)</f>
        <v>1</v>
      </c>
      <c r="I21" s="29">
        <f t="shared" ref="I21" si="50">IF(I20=0,0,I20/H20)</f>
        <v>0.25</v>
      </c>
      <c r="J21" s="29">
        <f t="shared" ref="J21" si="51">IF(J20=0,0,J20/J20)</f>
        <v>1</v>
      </c>
      <c r="K21" s="29">
        <f t="shared" ref="K21" si="52">IF(K20=0,0,K20/J20)</f>
        <v>0.13043478260869565</v>
      </c>
      <c r="L21" s="29">
        <f t="shared" ref="L21" si="53">IF(L20=0,0,L20/L20)</f>
        <v>1</v>
      </c>
      <c r="M21" s="29">
        <f t="shared" ref="M21" si="54">IF(M20=0,0,M20/L20)</f>
        <v>0.6333333333333333</v>
      </c>
      <c r="N21" s="29">
        <f t="shared" ref="N21" si="55">IF(N20=0,0,N20/N20)</f>
        <v>1</v>
      </c>
      <c r="O21" s="29">
        <f t="shared" ref="O21" si="56">IF(O20=0,0,O20/N20)</f>
        <v>0.83333333333333337</v>
      </c>
      <c r="P21" s="29">
        <f t="shared" ref="P21" si="57">IF(P20=0,0,P20/$F20)</f>
        <v>0</v>
      </c>
      <c r="Q21" s="29">
        <f t="shared" ref="Q21" si="58">IF(Q20=0,0,Q20/$F20)</f>
        <v>0</v>
      </c>
    </row>
    <row r="22" spans="1:17" ht="12" customHeight="1" x14ac:dyDescent="0.2">
      <c r="A22" s="157"/>
      <c r="B22" s="157"/>
      <c r="C22" s="35"/>
      <c r="D22" s="231" t="s">
        <v>355</v>
      </c>
      <c r="E22" s="34"/>
      <c r="F22" s="33">
        <f t="shared" si="47"/>
        <v>4</v>
      </c>
      <c r="G22" s="33">
        <v>4</v>
      </c>
      <c r="H22" s="33">
        <v>3</v>
      </c>
      <c r="I22" s="33">
        <v>0</v>
      </c>
      <c r="J22" s="33">
        <v>4</v>
      </c>
      <c r="K22" s="33">
        <v>1</v>
      </c>
      <c r="L22" s="33">
        <v>3</v>
      </c>
      <c r="M22" s="33">
        <v>2</v>
      </c>
      <c r="N22" s="33">
        <v>4</v>
      </c>
      <c r="O22" s="33">
        <v>3</v>
      </c>
      <c r="P22" s="33">
        <v>0</v>
      </c>
      <c r="Q22" s="33">
        <v>0</v>
      </c>
    </row>
    <row r="23" spans="1:17" ht="12" customHeight="1" x14ac:dyDescent="0.2">
      <c r="A23" s="157"/>
      <c r="B23" s="157"/>
      <c r="C23" s="32"/>
      <c r="D23" s="232"/>
      <c r="E23" s="31"/>
      <c r="F23" s="36">
        <f t="shared" si="47"/>
        <v>1</v>
      </c>
      <c r="G23" s="29">
        <f t="shared" ref="G23" si="59">IF(G22=0,0,G22/$F22)</f>
        <v>1</v>
      </c>
      <c r="H23" s="29">
        <f t="shared" ref="H23" si="60">IF(H22=0,0,H22/H22)</f>
        <v>1</v>
      </c>
      <c r="I23" s="29">
        <f t="shared" ref="I23" si="61">IF(I22=0,0,I22/H22)</f>
        <v>0</v>
      </c>
      <c r="J23" s="29">
        <f t="shared" ref="J23" si="62">IF(J22=0,0,J22/J22)</f>
        <v>1</v>
      </c>
      <c r="K23" s="29">
        <f t="shared" ref="K23" si="63">IF(K22=0,0,K22/J22)</f>
        <v>0.25</v>
      </c>
      <c r="L23" s="29">
        <f t="shared" ref="L23" si="64">IF(L22=0,0,L22/L22)</f>
        <v>1</v>
      </c>
      <c r="M23" s="29">
        <f t="shared" ref="M23" si="65">IF(M22=0,0,M22/L22)</f>
        <v>0.66666666666666663</v>
      </c>
      <c r="N23" s="29">
        <f t="shared" ref="N23" si="66">IF(N22=0,0,N22/N22)</f>
        <v>1</v>
      </c>
      <c r="O23" s="29">
        <f t="shared" ref="O23" si="67">IF(O22=0,0,O22/N22)</f>
        <v>0.75</v>
      </c>
      <c r="P23" s="29">
        <f t="shared" ref="P23" si="68">IF(P22=0,0,P22/$F22)</f>
        <v>0</v>
      </c>
      <c r="Q23" s="29">
        <f t="shared" ref="Q23" si="69">IF(Q22=0,0,Q22/$F22)</f>
        <v>0</v>
      </c>
    </row>
    <row r="24" spans="1:17" ht="12" customHeight="1" x14ac:dyDescent="0.2">
      <c r="A24" s="157"/>
      <c r="B24" s="157"/>
      <c r="C24" s="35"/>
      <c r="D24" s="231" t="s">
        <v>356</v>
      </c>
      <c r="E24" s="34"/>
      <c r="F24" s="33">
        <f t="shared" si="47"/>
        <v>11</v>
      </c>
      <c r="G24" s="33">
        <v>10</v>
      </c>
      <c r="H24" s="33">
        <v>8</v>
      </c>
      <c r="I24" s="33">
        <v>5</v>
      </c>
      <c r="J24" s="33">
        <v>7</v>
      </c>
      <c r="K24" s="33">
        <v>3</v>
      </c>
      <c r="L24" s="33">
        <v>10</v>
      </c>
      <c r="M24" s="33">
        <v>5</v>
      </c>
      <c r="N24" s="33">
        <v>6</v>
      </c>
      <c r="O24" s="33">
        <v>6</v>
      </c>
      <c r="P24" s="33">
        <v>0</v>
      </c>
      <c r="Q24" s="33">
        <v>1</v>
      </c>
    </row>
    <row r="25" spans="1:17" ht="12" customHeight="1" x14ac:dyDescent="0.2">
      <c r="A25" s="157"/>
      <c r="B25" s="157"/>
      <c r="C25" s="32"/>
      <c r="D25" s="232"/>
      <c r="E25" s="31"/>
      <c r="F25" s="36">
        <f t="shared" si="47"/>
        <v>1</v>
      </c>
      <c r="G25" s="29">
        <f t="shared" ref="G25" si="70">IF(G24=0,0,G24/$F24)</f>
        <v>0.90909090909090906</v>
      </c>
      <c r="H25" s="29">
        <f t="shared" ref="H25" si="71">IF(H24=0,0,H24/H24)</f>
        <v>1</v>
      </c>
      <c r="I25" s="29">
        <f t="shared" ref="I25" si="72">IF(I24=0,0,I24/H24)</f>
        <v>0.625</v>
      </c>
      <c r="J25" s="29">
        <f t="shared" ref="J25" si="73">IF(J24=0,0,J24/J24)</f>
        <v>1</v>
      </c>
      <c r="K25" s="29">
        <f t="shared" ref="K25" si="74">IF(K24=0,0,K24/J24)</f>
        <v>0.42857142857142855</v>
      </c>
      <c r="L25" s="29">
        <f t="shared" ref="L25" si="75">IF(L24=0,0,L24/L24)</f>
        <v>1</v>
      </c>
      <c r="M25" s="29">
        <f t="shared" ref="M25" si="76">IF(M24=0,0,M24/L24)</f>
        <v>0.5</v>
      </c>
      <c r="N25" s="29">
        <f t="shared" ref="N25" si="77">IF(N24=0,0,N24/N24)</f>
        <v>1</v>
      </c>
      <c r="O25" s="29">
        <f t="shared" ref="O25" si="78">IF(O24=0,0,O24/N24)</f>
        <v>1</v>
      </c>
      <c r="P25" s="29">
        <f t="shared" ref="P25" si="79">IF(P24=0,0,P24/$F24)</f>
        <v>0</v>
      </c>
      <c r="Q25" s="29">
        <f t="shared" ref="Q25" si="80">IF(Q24=0,0,Q24/$F24)</f>
        <v>9.0909090909090912E-2</v>
      </c>
    </row>
    <row r="26" spans="1:17" ht="12" customHeight="1" x14ac:dyDescent="0.2">
      <c r="A26" s="157"/>
      <c r="B26" s="157"/>
      <c r="C26" s="35"/>
      <c r="D26" s="231" t="s">
        <v>357</v>
      </c>
      <c r="E26" s="34"/>
      <c r="F26" s="33">
        <f t="shared" si="47"/>
        <v>2</v>
      </c>
      <c r="G26" s="33">
        <v>2</v>
      </c>
      <c r="H26" s="33">
        <v>0</v>
      </c>
      <c r="I26" s="33">
        <v>0</v>
      </c>
      <c r="J26" s="33">
        <v>1</v>
      </c>
      <c r="K26" s="33">
        <v>0</v>
      </c>
      <c r="L26" s="33">
        <v>2</v>
      </c>
      <c r="M26" s="33">
        <v>0</v>
      </c>
      <c r="N26" s="33">
        <v>2</v>
      </c>
      <c r="O26" s="33">
        <v>1</v>
      </c>
      <c r="P26" s="33">
        <v>0</v>
      </c>
      <c r="Q26" s="33">
        <v>0</v>
      </c>
    </row>
    <row r="27" spans="1:17" ht="12" customHeight="1" x14ac:dyDescent="0.2">
      <c r="A27" s="157"/>
      <c r="B27" s="157"/>
      <c r="C27" s="32"/>
      <c r="D27" s="232"/>
      <c r="E27" s="31"/>
      <c r="F27" s="36">
        <f t="shared" si="47"/>
        <v>1</v>
      </c>
      <c r="G27" s="29">
        <f t="shared" ref="G27" si="81">IF(G26=0,0,G26/$F26)</f>
        <v>1</v>
      </c>
      <c r="H27" s="29">
        <f t="shared" ref="H27" si="82">IF(H26=0,0,H26/H26)</f>
        <v>0</v>
      </c>
      <c r="I27" s="29">
        <f t="shared" ref="I27" si="83">IF(I26=0,0,I26/H26)</f>
        <v>0</v>
      </c>
      <c r="J27" s="29">
        <f t="shared" ref="J27" si="84">IF(J26=0,0,J26/J26)</f>
        <v>1</v>
      </c>
      <c r="K27" s="29">
        <f t="shared" ref="K27" si="85">IF(K26=0,0,K26/J26)</f>
        <v>0</v>
      </c>
      <c r="L27" s="29">
        <f t="shared" ref="L27" si="86">IF(L26=0,0,L26/L26)</f>
        <v>1</v>
      </c>
      <c r="M27" s="29">
        <f t="shared" ref="M27" si="87">IF(M26=0,0,M26/L26)</f>
        <v>0</v>
      </c>
      <c r="N27" s="29">
        <f t="shared" ref="N27" si="88">IF(N26=0,0,N26/N26)</f>
        <v>1</v>
      </c>
      <c r="O27" s="29">
        <f t="shared" ref="O27" si="89">IF(O26=0,0,O26/N26)</f>
        <v>0.5</v>
      </c>
      <c r="P27" s="29">
        <f t="shared" ref="P27" si="90">IF(P26=0,0,P26/$F26)</f>
        <v>0</v>
      </c>
      <c r="Q27" s="29">
        <f t="shared" ref="Q27" si="91">IF(Q26=0,0,Q26/$F26)</f>
        <v>0</v>
      </c>
    </row>
    <row r="28" spans="1:17" ht="12" customHeight="1" x14ac:dyDescent="0.2">
      <c r="A28" s="157"/>
      <c r="B28" s="157"/>
      <c r="C28" s="35"/>
      <c r="D28" s="231" t="s">
        <v>358</v>
      </c>
      <c r="E28" s="34"/>
      <c r="F28" s="33">
        <f t="shared" si="47"/>
        <v>6</v>
      </c>
      <c r="G28" s="33">
        <v>6</v>
      </c>
      <c r="H28" s="33">
        <v>4</v>
      </c>
      <c r="I28" s="33">
        <v>0</v>
      </c>
      <c r="J28" s="33">
        <v>5</v>
      </c>
      <c r="K28" s="33">
        <v>0</v>
      </c>
      <c r="L28" s="33">
        <v>5</v>
      </c>
      <c r="M28" s="33">
        <v>3</v>
      </c>
      <c r="N28" s="33">
        <v>5</v>
      </c>
      <c r="O28" s="33">
        <v>2</v>
      </c>
      <c r="P28" s="33">
        <v>0</v>
      </c>
      <c r="Q28" s="33">
        <v>0</v>
      </c>
    </row>
    <row r="29" spans="1:17" ht="12" customHeight="1" x14ac:dyDescent="0.2">
      <c r="A29" s="157"/>
      <c r="B29" s="157"/>
      <c r="C29" s="32"/>
      <c r="D29" s="232"/>
      <c r="E29" s="31"/>
      <c r="F29" s="36">
        <f t="shared" si="47"/>
        <v>1</v>
      </c>
      <c r="G29" s="29">
        <f t="shared" ref="G29" si="92">IF(G28=0,0,G28/$F28)</f>
        <v>1</v>
      </c>
      <c r="H29" s="29">
        <f t="shared" ref="H29" si="93">IF(H28=0,0,H28/H28)</f>
        <v>1</v>
      </c>
      <c r="I29" s="29">
        <f t="shared" ref="I29" si="94">IF(I28=0,0,I28/H28)</f>
        <v>0</v>
      </c>
      <c r="J29" s="29">
        <f t="shared" ref="J29" si="95">IF(J28=0,0,J28/J28)</f>
        <v>1</v>
      </c>
      <c r="K29" s="29">
        <f t="shared" ref="K29" si="96">IF(K28=0,0,K28/J28)</f>
        <v>0</v>
      </c>
      <c r="L29" s="29">
        <f t="shared" ref="L29" si="97">IF(L28=0,0,L28/L28)</f>
        <v>1</v>
      </c>
      <c r="M29" s="29">
        <f t="shared" ref="M29" si="98">IF(M28=0,0,M28/L28)</f>
        <v>0.6</v>
      </c>
      <c r="N29" s="29">
        <f t="shared" ref="N29" si="99">IF(N28=0,0,N28/N28)</f>
        <v>1</v>
      </c>
      <c r="O29" s="29">
        <f t="shared" ref="O29" si="100">IF(O28=0,0,O28/N28)</f>
        <v>0.4</v>
      </c>
      <c r="P29" s="29">
        <f t="shared" ref="P29" si="101">IF(P28=0,0,P28/$F28)</f>
        <v>0</v>
      </c>
      <c r="Q29" s="29">
        <f t="shared" ref="Q29" si="102">IF(Q28=0,0,Q28/$F28)</f>
        <v>0</v>
      </c>
    </row>
    <row r="30" spans="1:17" ht="12" customHeight="1" x14ac:dyDescent="0.2">
      <c r="A30" s="157"/>
      <c r="B30" s="157"/>
      <c r="C30" s="35"/>
      <c r="D30" s="231" t="s">
        <v>359</v>
      </c>
      <c r="E30" s="34"/>
      <c r="F30" s="33">
        <f t="shared" si="47"/>
        <v>1</v>
      </c>
      <c r="G30" s="33">
        <v>1</v>
      </c>
      <c r="H30" s="33">
        <v>1</v>
      </c>
      <c r="I30" s="33">
        <v>0</v>
      </c>
      <c r="J30" s="33">
        <v>1</v>
      </c>
      <c r="K30" s="33">
        <v>1</v>
      </c>
      <c r="L30" s="33">
        <v>1</v>
      </c>
      <c r="M30" s="33">
        <v>1</v>
      </c>
      <c r="N30" s="33">
        <v>1</v>
      </c>
      <c r="O30" s="33">
        <v>1</v>
      </c>
      <c r="P30" s="33">
        <v>0</v>
      </c>
      <c r="Q30" s="33">
        <v>0</v>
      </c>
    </row>
    <row r="31" spans="1:17" ht="12" customHeight="1" x14ac:dyDescent="0.2">
      <c r="A31" s="157"/>
      <c r="B31" s="157"/>
      <c r="C31" s="32"/>
      <c r="D31" s="232"/>
      <c r="E31" s="31"/>
      <c r="F31" s="36">
        <f t="shared" si="47"/>
        <v>1</v>
      </c>
      <c r="G31" s="29">
        <f t="shared" ref="G31" si="103">IF(G30=0,0,G30/$F30)</f>
        <v>1</v>
      </c>
      <c r="H31" s="29">
        <f t="shared" ref="H31" si="104">IF(H30=0,0,H30/H30)</f>
        <v>1</v>
      </c>
      <c r="I31" s="29">
        <f t="shared" ref="I31" si="105">IF(I30=0,0,I30/H30)</f>
        <v>0</v>
      </c>
      <c r="J31" s="29">
        <f t="shared" ref="J31" si="106">IF(J30=0,0,J30/J30)</f>
        <v>1</v>
      </c>
      <c r="K31" s="29">
        <f t="shared" ref="K31" si="107">IF(K30=0,0,K30/J30)</f>
        <v>1</v>
      </c>
      <c r="L31" s="29">
        <f t="shared" ref="L31" si="108">IF(L30=0,0,L30/L30)</f>
        <v>1</v>
      </c>
      <c r="M31" s="29">
        <f t="shared" ref="M31" si="109">IF(M30=0,0,M30/L30)</f>
        <v>1</v>
      </c>
      <c r="N31" s="29">
        <f t="shared" ref="N31" si="110">IF(N30=0,0,N30/N30)</f>
        <v>1</v>
      </c>
      <c r="O31" s="29">
        <f t="shared" ref="O31" si="111">IF(O30=0,0,O30/N30)</f>
        <v>1</v>
      </c>
      <c r="P31" s="29">
        <f t="shared" ref="P31" si="112">IF(P30=0,0,P30/$F30)</f>
        <v>0</v>
      </c>
      <c r="Q31" s="29">
        <f t="shared" ref="Q31" si="113">IF(Q30=0,0,Q30/$F30)</f>
        <v>0</v>
      </c>
    </row>
    <row r="32" spans="1:17" ht="12" customHeight="1" x14ac:dyDescent="0.2">
      <c r="A32" s="157"/>
      <c r="B32" s="157"/>
      <c r="C32" s="35"/>
      <c r="D32" s="231" t="s">
        <v>360</v>
      </c>
      <c r="E32" s="34"/>
      <c r="F32" s="33">
        <f t="shared" si="47"/>
        <v>8</v>
      </c>
      <c r="G32" s="33">
        <v>8</v>
      </c>
      <c r="H32" s="33">
        <v>7</v>
      </c>
      <c r="I32" s="33">
        <v>3</v>
      </c>
      <c r="J32" s="33">
        <v>8</v>
      </c>
      <c r="K32" s="33">
        <v>4</v>
      </c>
      <c r="L32" s="33">
        <v>8</v>
      </c>
      <c r="M32" s="33">
        <v>5</v>
      </c>
      <c r="N32" s="33">
        <v>7</v>
      </c>
      <c r="O32" s="33">
        <v>4</v>
      </c>
      <c r="P32" s="33">
        <v>0</v>
      </c>
      <c r="Q32" s="33">
        <v>0</v>
      </c>
    </row>
    <row r="33" spans="1:17" ht="12" customHeight="1" x14ac:dyDescent="0.2">
      <c r="A33" s="157"/>
      <c r="B33" s="157"/>
      <c r="C33" s="32"/>
      <c r="D33" s="232"/>
      <c r="E33" s="31"/>
      <c r="F33" s="36">
        <f t="shared" si="47"/>
        <v>1</v>
      </c>
      <c r="G33" s="29">
        <f t="shared" ref="G33" si="114">IF(G32=0,0,G32/$F32)</f>
        <v>1</v>
      </c>
      <c r="H33" s="29">
        <f t="shared" ref="H33" si="115">IF(H32=0,0,H32/H32)</f>
        <v>1</v>
      </c>
      <c r="I33" s="29">
        <f t="shared" ref="I33" si="116">IF(I32=0,0,I32/H32)</f>
        <v>0.42857142857142855</v>
      </c>
      <c r="J33" s="29">
        <f t="shared" ref="J33" si="117">IF(J32=0,0,J32/J32)</f>
        <v>1</v>
      </c>
      <c r="K33" s="29">
        <f t="shared" ref="K33" si="118">IF(K32=0,0,K32/J32)</f>
        <v>0.5</v>
      </c>
      <c r="L33" s="29">
        <f t="shared" ref="L33" si="119">IF(L32=0,0,L32/L32)</f>
        <v>1</v>
      </c>
      <c r="M33" s="29">
        <f t="shared" ref="M33" si="120">IF(M32=0,0,M32/L32)</f>
        <v>0.625</v>
      </c>
      <c r="N33" s="29">
        <f t="shared" ref="N33" si="121">IF(N32=0,0,N32/N32)</f>
        <v>1</v>
      </c>
      <c r="O33" s="29">
        <f t="shared" ref="O33" si="122">IF(O32=0,0,O32/N32)</f>
        <v>0.5714285714285714</v>
      </c>
      <c r="P33" s="29">
        <f t="shared" ref="P33" si="123">IF(P32=0,0,P32/$F32)</f>
        <v>0</v>
      </c>
      <c r="Q33" s="29">
        <f t="shared" ref="Q33" si="124">IF(Q32=0,0,Q32/$F32)</f>
        <v>0</v>
      </c>
    </row>
    <row r="34" spans="1:17" ht="12" customHeight="1" x14ac:dyDescent="0.2">
      <c r="A34" s="157"/>
      <c r="B34" s="157"/>
      <c r="C34" s="35"/>
      <c r="D34" s="231" t="s">
        <v>361</v>
      </c>
      <c r="E34" s="34"/>
      <c r="F34" s="33">
        <f t="shared" si="47"/>
        <v>7</v>
      </c>
      <c r="G34" s="33">
        <v>7</v>
      </c>
      <c r="H34" s="33">
        <v>4</v>
      </c>
      <c r="I34" s="33">
        <v>2</v>
      </c>
      <c r="J34" s="33">
        <v>7</v>
      </c>
      <c r="K34" s="33">
        <v>2</v>
      </c>
      <c r="L34" s="33">
        <v>7</v>
      </c>
      <c r="M34" s="33">
        <v>4</v>
      </c>
      <c r="N34" s="33">
        <v>5</v>
      </c>
      <c r="O34" s="33">
        <v>4</v>
      </c>
      <c r="P34" s="33">
        <v>0</v>
      </c>
      <c r="Q34" s="33">
        <v>0</v>
      </c>
    </row>
    <row r="35" spans="1:17" ht="12" customHeight="1" x14ac:dyDescent="0.2">
      <c r="A35" s="157"/>
      <c r="B35" s="157"/>
      <c r="C35" s="32"/>
      <c r="D35" s="232"/>
      <c r="E35" s="31"/>
      <c r="F35" s="36">
        <f t="shared" si="47"/>
        <v>1</v>
      </c>
      <c r="G35" s="29">
        <f t="shared" ref="G35" si="125">IF(G34=0,0,G34/$F34)</f>
        <v>1</v>
      </c>
      <c r="H35" s="29">
        <f t="shared" ref="H35" si="126">IF(H34=0,0,H34/H34)</f>
        <v>1</v>
      </c>
      <c r="I35" s="29">
        <f t="shared" ref="I35" si="127">IF(I34=0,0,I34/H34)</f>
        <v>0.5</v>
      </c>
      <c r="J35" s="29">
        <f t="shared" ref="J35" si="128">IF(J34=0,0,J34/J34)</f>
        <v>1</v>
      </c>
      <c r="K35" s="29">
        <f t="shared" ref="K35" si="129">IF(K34=0,0,K34/J34)</f>
        <v>0.2857142857142857</v>
      </c>
      <c r="L35" s="29">
        <f t="shared" ref="L35" si="130">IF(L34=0,0,L34/L34)</f>
        <v>1</v>
      </c>
      <c r="M35" s="29">
        <f t="shared" ref="M35" si="131">IF(M34=0,0,M34/L34)</f>
        <v>0.5714285714285714</v>
      </c>
      <c r="N35" s="29">
        <f t="shared" ref="N35" si="132">IF(N34=0,0,N34/N34)</f>
        <v>1</v>
      </c>
      <c r="O35" s="29">
        <f t="shared" ref="O35" si="133">IF(O34=0,0,O34/N34)</f>
        <v>0.8</v>
      </c>
      <c r="P35" s="29">
        <f t="shared" ref="P35" si="134">IF(P34=0,0,P34/$F34)</f>
        <v>0</v>
      </c>
      <c r="Q35" s="29">
        <f t="shared" ref="Q35" si="135">IF(Q34=0,0,Q34/$F34)</f>
        <v>0</v>
      </c>
    </row>
    <row r="36" spans="1:17" ht="12" customHeight="1" x14ac:dyDescent="0.2">
      <c r="A36" s="157"/>
      <c r="B36" s="157"/>
      <c r="C36" s="35"/>
      <c r="D36" s="231" t="s">
        <v>362</v>
      </c>
      <c r="E36" s="34"/>
      <c r="F36" s="33">
        <f t="shared" si="47"/>
        <v>1</v>
      </c>
      <c r="G36" s="33">
        <v>1</v>
      </c>
      <c r="H36" s="33">
        <v>0</v>
      </c>
      <c r="I36" s="33">
        <v>0</v>
      </c>
      <c r="J36" s="33">
        <v>1</v>
      </c>
      <c r="K36" s="33">
        <v>0</v>
      </c>
      <c r="L36" s="33">
        <v>1</v>
      </c>
      <c r="M36" s="33">
        <v>0</v>
      </c>
      <c r="N36" s="33">
        <v>1</v>
      </c>
      <c r="O36" s="33">
        <v>0</v>
      </c>
      <c r="P36" s="33">
        <v>0</v>
      </c>
      <c r="Q36" s="33">
        <v>0</v>
      </c>
    </row>
    <row r="37" spans="1:17" ht="12" customHeight="1" x14ac:dyDescent="0.2">
      <c r="A37" s="157"/>
      <c r="B37" s="157"/>
      <c r="C37" s="32"/>
      <c r="D37" s="232"/>
      <c r="E37" s="31"/>
      <c r="F37" s="36">
        <f t="shared" si="47"/>
        <v>1</v>
      </c>
      <c r="G37" s="29">
        <f t="shared" ref="G37" si="136">IF(G36=0,0,G36/$F36)</f>
        <v>1</v>
      </c>
      <c r="H37" s="29">
        <f t="shared" ref="H37" si="137">IF(H36=0,0,H36/H36)</f>
        <v>0</v>
      </c>
      <c r="I37" s="29">
        <f t="shared" ref="I37" si="138">IF(I36=0,0,I36/H36)</f>
        <v>0</v>
      </c>
      <c r="J37" s="29">
        <f t="shared" ref="J37" si="139">IF(J36=0,0,J36/J36)</f>
        <v>1</v>
      </c>
      <c r="K37" s="29">
        <f t="shared" ref="K37" si="140">IF(K36=0,0,K36/J36)</f>
        <v>0</v>
      </c>
      <c r="L37" s="29">
        <f t="shared" ref="L37" si="141">IF(L36=0,0,L36/L36)</f>
        <v>1</v>
      </c>
      <c r="M37" s="29">
        <f t="shared" ref="M37" si="142">IF(M36=0,0,M36/L36)</f>
        <v>0</v>
      </c>
      <c r="N37" s="29">
        <f t="shared" ref="N37" si="143">IF(N36=0,0,N36/N36)</f>
        <v>1</v>
      </c>
      <c r="O37" s="29">
        <f t="shared" ref="O37" si="144">IF(O36=0,0,O36/N36)</f>
        <v>0</v>
      </c>
      <c r="P37" s="29">
        <f t="shared" ref="P37" si="145">IF(P36=0,0,P36/$F36)</f>
        <v>0</v>
      </c>
      <c r="Q37" s="29">
        <f t="shared" ref="Q37" si="146">IF(Q36=0,0,Q36/$F36)</f>
        <v>0</v>
      </c>
    </row>
    <row r="38" spans="1:17" ht="12" customHeight="1" x14ac:dyDescent="0.2">
      <c r="A38" s="157"/>
      <c r="B38" s="157"/>
      <c r="C38" s="35"/>
      <c r="D38" s="231" t="s">
        <v>363</v>
      </c>
      <c r="E38" s="34"/>
      <c r="F38" s="33">
        <f t="shared" si="47"/>
        <v>9</v>
      </c>
      <c r="G38" s="33">
        <v>9</v>
      </c>
      <c r="H38" s="33">
        <v>7</v>
      </c>
      <c r="I38" s="33">
        <v>2</v>
      </c>
      <c r="J38" s="33">
        <v>8</v>
      </c>
      <c r="K38" s="33">
        <v>0</v>
      </c>
      <c r="L38" s="33">
        <v>8</v>
      </c>
      <c r="M38" s="33">
        <v>2</v>
      </c>
      <c r="N38" s="33">
        <v>6</v>
      </c>
      <c r="O38" s="33">
        <v>4</v>
      </c>
      <c r="P38" s="33">
        <v>0</v>
      </c>
      <c r="Q38" s="33">
        <v>0</v>
      </c>
    </row>
    <row r="39" spans="1:17" ht="12" customHeight="1" x14ac:dyDescent="0.2">
      <c r="A39" s="157"/>
      <c r="B39" s="157"/>
      <c r="C39" s="32"/>
      <c r="D39" s="232"/>
      <c r="E39" s="31"/>
      <c r="F39" s="36">
        <f t="shared" si="47"/>
        <v>1</v>
      </c>
      <c r="G39" s="29">
        <f t="shared" ref="G39" si="147">IF(G38=0,0,G38/$F38)</f>
        <v>1</v>
      </c>
      <c r="H39" s="29">
        <f t="shared" ref="H39" si="148">IF(H38=0,0,H38/H38)</f>
        <v>1</v>
      </c>
      <c r="I39" s="29">
        <f t="shared" ref="I39" si="149">IF(I38=0,0,I38/H38)</f>
        <v>0.2857142857142857</v>
      </c>
      <c r="J39" s="29">
        <f t="shared" ref="J39" si="150">IF(J38=0,0,J38/J38)</f>
        <v>1</v>
      </c>
      <c r="K39" s="29">
        <f t="shared" ref="K39" si="151">IF(K38=0,0,K38/J38)</f>
        <v>0</v>
      </c>
      <c r="L39" s="29">
        <f t="shared" ref="L39" si="152">IF(L38=0,0,L38/L38)</f>
        <v>1</v>
      </c>
      <c r="M39" s="29">
        <f t="shared" ref="M39" si="153">IF(M38=0,0,M38/L38)</f>
        <v>0.25</v>
      </c>
      <c r="N39" s="29">
        <f t="shared" ref="N39" si="154">IF(N38=0,0,N38/N38)</f>
        <v>1</v>
      </c>
      <c r="O39" s="29">
        <f t="shared" ref="O39" si="155">IF(O38=0,0,O38/N38)</f>
        <v>0.66666666666666663</v>
      </c>
      <c r="P39" s="29">
        <f t="shared" ref="P39" si="156">IF(P38=0,0,P38/$F38)</f>
        <v>0</v>
      </c>
      <c r="Q39" s="29">
        <f t="shared" ref="Q39" si="157">IF(Q38=0,0,Q38/$F38)</f>
        <v>0</v>
      </c>
    </row>
    <row r="40" spans="1:17" ht="12" customHeight="1" x14ac:dyDescent="0.2">
      <c r="A40" s="157"/>
      <c r="B40" s="157"/>
      <c r="C40" s="35"/>
      <c r="D40" s="231" t="s">
        <v>364</v>
      </c>
      <c r="E40" s="34"/>
      <c r="F40" s="33">
        <f t="shared" si="47"/>
        <v>1</v>
      </c>
      <c r="G40" s="33">
        <v>1</v>
      </c>
      <c r="H40" s="33">
        <v>0</v>
      </c>
      <c r="I40" s="33">
        <v>0</v>
      </c>
      <c r="J40" s="33">
        <v>1</v>
      </c>
      <c r="K40" s="33">
        <v>0</v>
      </c>
      <c r="L40" s="33">
        <v>1</v>
      </c>
      <c r="M40" s="33">
        <v>0</v>
      </c>
      <c r="N40" s="33">
        <v>1</v>
      </c>
      <c r="O40" s="33">
        <v>0</v>
      </c>
      <c r="P40" s="33">
        <v>0</v>
      </c>
      <c r="Q40" s="33">
        <v>0</v>
      </c>
    </row>
    <row r="41" spans="1:17" ht="12" customHeight="1" x14ac:dyDescent="0.2">
      <c r="A41" s="157"/>
      <c r="B41" s="157"/>
      <c r="C41" s="32"/>
      <c r="D41" s="232"/>
      <c r="E41" s="31"/>
      <c r="F41" s="36">
        <f t="shared" si="47"/>
        <v>1</v>
      </c>
      <c r="G41" s="29">
        <f t="shared" ref="G41" si="158">IF(G40=0,0,G40/$F40)</f>
        <v>1</v>
      </c>
      <c r="H41" s="29">
        <f t="shared" ref="H41" si="159">IF(H40=0,0,H40/H40)</f>
        <v>0</v>
      </c>
      <c r="I41" s="29">
        <f t="shared" ref="I41" si="160">IF(I40=0,0,I40/H40)</f>
        <v>0</v>
      </c>
      <c r="J41" s="29">
        <f t="shared" ref="J41" si="161">IF(J40=0,0,J40/J40)</f>
        <v>1</v>
      </c>
      <c r="K41" s="29">
        <f t="shared" ref="K41" si="162">IF(K40=0,0,K40/J40)</f>
        <v>0</v>
      </c>
      <c r="L41" s="29">
        <f t="shared" ref="L41" si="163">IF(L40=0,0,L40/L40)</f>
        <v>1</v>
      </c>
      <c r="M41" s="29">
        <f t="shared" ref="M41" si="164">IF(M40=0,0,M40/L40)</f>
        <v>0</v>
      </c>
      <c r="N41" s="29">
        <f t="shared" ref="N41" si="165">IF(N40=0,0,N40/N40)</f>
        <v>1</v>
      </c>
      <c r="O41" s="29">
        <f t="shared" ref="O41" si="166">IF(O40=0,0,O40/N40)</f>
        <v>0</v>
      </c>
      <c r="P41" s="29">
        <f t="shared" ref="P41" si="167">IF(P40=0,0,P40/$F40)</f>
        <v>0</v>
      </c>
      <c r="Q41" s="29">
        <f t="shared" ref="Q41" si="168">IF(Q40=0,0,Q40/$F40)</f>
        <v>0</v>
      </c>
    </row>
    <row r="42" spans="1:17" ht="12" customHeight="1" x14ac:dyDescent="0.2">
      <c r="A42" s="157"/>
      <c r="B42" s="157"/>
      <c r="C42" s="35"/>
      <c r="D42" s="231" t="s">
        <v>365</v>
      </c>
      <c r="E42" s="34"/>
      <c r="F42" s="33">
        <f t="shared" si="47"/>
        <v>2</v>
      </c>
      <c r="G42" s="33">
        <v>1</v>
      </c>
      <c r="H42" s="33">
        <v>1</v>
      </c>
      <c r="I42" s="33">
        <v>0</v>
      </c>
      <c r="J42" s="33">
        <v>1</v>
      </c>
      <c r="K42" s="33">
        <v>1</v>
      </c>
      <c r="L42" s="33">
        <v>1</v>
      </c>
      <c r="M42" s="33">
        <v>1</v>
      </c>
      <c r="N42" s="33">
        <v>1</v>
      </c>
      <c r="O42" s="33">
        <v>1</v>
      </c>
      <c r="P42" s="33">
        <v>1</v>
      </c>
      <c r="Q42" s="33">
        <v>0</v>
      </c>
    </row>
    <row r="43" spans="1:17" ht="12" customHeight="1" x14ac:dyDescent="0.2">
      <c r="A43" s="157"/>
      <c r="B43" s="157"/>
      <c r="C43" s="32"/>
      <c r="D43" s="232"/>
      <c r="E43" s="31"/>
      <c r="F43" s="36">
        <f t="shared" si="47"/>
        <v>1</v>
      </c>
      <c r="G43" s="29">
        <f t="shared" ref="G43" si="169">IF(G42=0,0,G42/$F42)</f>
        <v>0.5</v>
      </c>
      <c r="H43" s="29">
        <f t="shared" ref="H43" si="170">IF(H42=0,0,H42/H42)</f>
        <v>1</v>
      </c>
      <c r="I43" s="29">
        <f t="shared" ref="I43" si="171">IF(I42=0,0,I42/H42)</f>
        <v>0</v>
      </c>
      <c r="J43" s="29">
        <f t="shared" ref="J43" si="172">IF(J42=0,0,J42/J42)</f>
        <v>1</v>
      </c>
      <c r="K43" s="29">
        <f t="shared" ref="K43" si="173">IF(K42=0,0,K42/J42)</f>
        <v>1</v>
      </c>
      <c r="L43" s="29">
        <f t="shared" ref="L43" si="174">IF(L42=0,0,L42/L42)</f>
        <v>1</v>
      </c>
      <c r="M43" s="29">
        <f t="shared" ref="M43" si="175">IF(M42=0,0,M42/L42)</f>
        <v>1</v>
      </c>
      <c r="N43" s="29">
        <f t="shared" ref="N43" si="176">IF(N42=0,0,N42/N42)</f>
        <v>1</v>
      </c>
      <c r="O43" s="29">
        <f t="shared" ref="O43" si="177">IF(O42=0,0,O42/N42)</f>
        <v>1</v>
      </c>
      <c r="P43" s="29">
        <f t="shared" ref="P43" si="178">IF(P42=0,0,P42/$F42)</f>
        <v>0.5</v>
      </c>
      <c r="Q43" s="29">
        <f t="shared" ref="Q43" si="179">IF(Q42=0,0,Q42/$F42)</f>
        <v>0</v>
      </c>
    </row>
    <row r="44" spans="1:17" ht="12" customHeight="1" x14ac:dyDescent="0.2">
      <c r="A44" s="157"/>
      <c r="B44" s="157"/>
      <c r="C44" s="35"/>
      <c r="D44" s="231" t="s">
        <v>366</v>
      </c>
      <c r="E44" s="34"/>
      <c r="F44" s="33">
        <f t="shared" si="47"/>
        <v>11</v>
      </c>
      <c r="G44" s="33">
        <v>11</v>
      </c>
      <c r="H44" s="33">
        <v>8</v>
      </c>
      <c r="I44" s="33">
        <v>1</v>
      </c>
      <c r="J44" s="33">
        <v>9</v>
      </c>
      <c r="K44" s="33">
        <v>1</v>
      </c>
      <c r="L44" s="33">
        <v>9</v>
      </c>
      <c r="M44" s="33">
        <v>4</v>
      </c>
      <c r="N44" s="33">
        <v>7</v>
      </c>
      <c r="O44" s="33">
        <v>4</v>
      </c>
      <c r="P44" s="33">
        <v>0</v>
      </c>
      <c r="Q44" s="33">
        <v>0</v>
      </c>
    </row>
    <row r="45" spans="1:17" ht="12" customHeight="1" x14ac:dyDescent="0.2">
      <c r="A45" s="157"/>
      <c r="B45" s="157"/>
      <c r="C45" s="32"/>
      <c r="D45" s="232"/>
      <c r="E45" s="31"/>
      <c r="F45" s="36">
        <f t="shared" si="47"/>
        <v>1</v>
      </c>
      <c r="G45" s="29">
        <f t="shared" ref="G45" si="180">IF(G44=0,0,G44/$F44)</f>
        <v>1</v>
      </c>
      <c r="H45" s="29">
        <f t="shared" ref="H45" si="181">IF(H44=0,0,H44/H44)</f>
        <v>1</v>
      </c>
      <c r="I45" s="29">
        <f t="shared" ref="I45" si="182">IF(I44=0,0,I44/H44)</f>
        <v>0.125</v>
      </c>
      <c r="J45" s="29">
        <f t="shared" ref="J45" si="183">IF(J44=0,0,J44/J44)</f>
        <v>1</v>
      </c>
      <c r="K45" s="29">
        <f t="shared" ref="K45" si="184">IF(K44=0,0,K44/J44)</f>
        <v>0.1111111111111111</v>
      </c>
      <c r="L45" s="29">
        <f t="shared" ref="L45" si="185">IF(L44=0,0,L44/L44)</f>
        <v>1</v>
      </c>
      <c r="M45" s="29">
        <f t="shared" ref="M45" si="186">IF(M44=0,0,M44/L44)</f>
        <v>0.44444444444444442</v>
      </c>
      <c r="N45" s="29">
        <f t="shared" ref="N45" si="187">IF(N44=0,0,N44/N44)</f>
        <v>1</v>
      </c>
      <c r="O45" s="29">
        <f t="shared" ref="O45" si="188">IF(O44=0,0,O44/N44)</f>
        <v>0.5714285714285714</v>
      </c>
      <c r="P45" s="29">
        <f t="shared" ref="P45" si="189">IF(P44=0,0,P44/$F44)</f>
        <v>0</v>
      </c>
      <c r="Q45" s="29">
        <f t="shared" ref="Q45" si="190">IF(Q44=0,0,Q44/$F44)</f>
        <v>0</v>
      </c>
    </row>
    <row r="46" spans="1:17" ht="12" customHeight="1" x14ac:dyDescent="0.2">
      <c r="A46" s="157"/>
      <c r="B46" s="157"/>
      <c r="C46" s="35"/>
      <c r="D46" s="231" t="s">
        <v>367</v>
      </c>
      <c r="E46" s="34"/>
      <c r="F46" s="33">
        <f t="shared" si="47"/>
        <v>4</v>
      </c>
      <c r="G46" s="33">
        <v>3</v>
      </c>
      <c r="H46" s="33">
        <v>3</v>
      </c>
      <c r="I46" s="33">
        <v>2</v>
      </c>
      <c r="J46" s="33">
        <v>3</v>
      </c>
      <c r="K46" s="33">
        <v>0</v>
      </c>
      <c r="L46" s="33">
        <v>3</v>
      </c>
      <c r="M46" s="33">
        <v>2</v>
      </c>
      <c r="N46" s="33">
        <v>2</v>
      </c>
      <c r="O46" s="33">
        <v>2</v>
      </c>
      <c r="P46" s="33">
        <v>1</v>
      </c>
      <c r="Q46" s="33">
        <v>0</v>
      </c>
    </row>
    <row r="47" spans="1:17" ht="12" customHeight="1" x14ac:dyDescent="0.2">
      <c r="A47" s="157"/>
      <c r="B47" s="157"/>
      <c r="C47" s="32"/>
      <c r="D47" s="232"/>
      <c r="E47" s="31"/>
      <c r="F47" s="36">
        <f t="shared" si="47"/>
        <v>1</v>
      </c>
      <c r="G47" s="29">
        <f t="shared" ref="G47" si="191">IF(G46=0,0,G46/$F46)</f>
        <v>0.75</v>
      </c>
      <c r="H47" s="29">
        <f t="shared" ref="H47" si="192">IF(H46=0,0,H46/H46)</f>
        <v>1</v>
      </c>
      <c r="I47" s="29">
        <f t="shared" ref="I47" si="193">IF(I46=0,0,I46/H46)</f>
        <v>0.66666666666666663</v>
      </c>
      <c r="J47" s="29">
        <f t="shared" ref="J47" si="194">IF(J46=0,0,J46/J46)</f>
        <v>1</v>
      </c>
      <c r="K47" s="29">
        <f t="shared" ref="K47" si="195">IF(K46=0,0,K46/J46)</f>
        <v>0</v>
      </c>
      <c r="L47" s="29">
        <f t="shared" ref="L47" si="196">IF(L46=0,0,L46/L46)</f>
        <v>1</v>
      </c>
      <c r="M47" s="29">
        <f t="shared" ref="M47" si="197">IF(M46=0,0,M46/L46)</f>
        <v>0.66666666666666663</v>
      </c>
      <c r="N47" s="29">
        <f t="shared" ref="N47" si="198">IF(N46=0,0,N46/N46)</f>
        <v>1</v>
      </c>
      <c r="O47" s="29">
        <f t="shared" ref="O47" si="199">IF(O46=0,0,O46/N46)</f>
        <v>1</v>
      </c>
      <c r="P47" s="29">
        <f t="shared" ref="P47" si="200">IF(P46=0,0,P46/$F46)</f>
        <v>0.25</v>
      </c>
      <c r="Q47" s="29">
        <f t="shared" ref="Q47" si="201">IF(Q46=0,0,Q46/$F46)</f>
        <v>0</v>
      </c>
    </row>
    <row r="48" spans="1:17" ht="12" customHeight="1" x14ac:dyDescent="0.2">
      <c r="A48" s="157"/>
      <c r="B48" s="157"/>
      <c r="C48" s="35"/>
      <c r="D48" s="231" t="s">
        <v>368</v>
      </c>
      <c r="E48" s="34"/>
      <c r="F48" s="33">
        <f t="shared" si="47"/>
        <v>5</v>
      </c>
      <c r="G48" s="33">
        <v>5</v>
      </c>
      <c r="H48" s="33">
        <v>3</v>
      </c>
      <c r="I48" s="33">
        <v>1</v>
      </c>
      <c r="J48" s="33">
        <v>4</v>
      </c>
      <c r="K48" s="33">
        <v>0</v>
      </c>
      <c r="L48" s="33">
        <v>4</v>
      </c>
      <c r="M48" s="33">
        <v>2</v>
      </c>
      <c r="N48" s="33">
        <v>2</v>
      </c>
      <c r="O48" s="33">
        <v>2</v>
      </c>
      <c r="P48" s="33">
        <v>0</v>
      </c>
      <c r="Q48" s="33">
        <v>0</v>
      </c>
    </row>
    <row r="49" spans="1:17" ht="12" customHeight="1" x14ac:dyDescent="0.2">
      <c r="A49" s="157"/>
      <c r="B49" s="157"/>
      <c r="C49" s="32"/>
      <c r="D49" s="232"/>
      <c r="E49" s="31"/>
      <c r="F49" s="36">
        <f t="shared" si="47"/>
        <v>1</v>
      </c>
      <c r="G49" s="29">
        <f t="shared" ref="G49" si="202">IF(G48=0,0,G48/$F48)</f>
        <v>1</v>
      </c>
      <c r="H49" s="29">
        <f t="shared" ref="H49" si="203">IF(H48=0,0,H48/H48)</f>
        <v>1</v>
      </c>
      <c r="I49" s="29">
        <f t="shared" ref="I49" si="204">IF(I48=0,0,I48/H48)</f>
        <v>0.33333333333333331</v>
      </c>
      <c r="J49" s="29">
        <f t="shared" ref="J49" si="205">IF(J48=0,0,J48/J48)</f>
        <v>1</v>
      </c>
      <c r="K49" s="29">
        <f t="shared" ref="K49" si="206">IF(K48=0,0,K48/J48)</f>
        <v>0</v>
      </c>
      <c r="L49" s="29">
        <f t="shared" ref="L49" si="207">IF(L48=0,0,L48/L48)</f>
        <v>1</v>
      </c>
      <c r="M49" s="29">
        <f t="shared" ref="M49" si="208">IF(M48=0,0,M48/L48)</f>
        <v>0.5</v>
      </c>
      <c r="N49" s="29">
        <f t="shared" ref="N49" si="209">IF(N48=0,0,N48/N48)</f>
        <v>1</v>
      </c>
      <c r="O49" s="29">
        <f t="shared" ref="O49" si="210">IF(O48=0,0,O48/N48)</f>
        <v>1</v>
      </c>
      <c r="P49" s="29">
        <f t="shared" ref="P49" si="211">IF(P48=0,0,P48/$F48)</f>
        <v>0</v>
      </c>
      <c r="Q49" s="29">
        <f t="shared" ref="Q49" si="212">IF(Q48=0,0,Q48/$F48)</f>
        <v>0</v>
      </c>
    </row>
    <row r="50" spans="1:17" ht="12" customHeight="1" x14ac:dyDescent="0.2">
      <c r="A50" s="157"/>
      <c r="B50" s="157"/>
      <c r="C50" s="35"/>
      <c r="D50" s="231" t="s">
        <v>369</v>
      </c>
      <c r="E50" s="34"/>
      <c r="F50" s="33">
        <f t="shared" si="47"/>
        <v>13</v>
      </c>
      <c r="G50" s="33">
        <v>11</v>
      </c>
      <c r="H50" s="33">
        <v>8</v>
      </c>
      <c r="I50" s="33">
        <v>5</v>
      </c>
      <c r="J50" s="33">
        <v>9</v>
      </c>
      <c r="K50" s="33">
        <v>1</v>
      </c>
      <c r="L50" s="33">
        <v>9</v>
      </c>
      <c r="M50" s="33">
        <v>2</v>
      </c>
      <c r="N50" s="33">
        <v>9</v>
      </c>
      <c r="O50" s="33">
        <v>5</v>
      </c>
      <c r="P50" s="33">
        <v>2</v>
      </c>
      <c r="Q50" s="33">
        <v>0</v>
      </c>
    </row>
    <row r="51" spans="1:17" ht="12" customHeight="1" x14ac:dyDescent="0.2">
      <c r="A51" s="157"/>
      <c r="B51" s="157"/>
      <c r="C51" s="32"/>
      <c r="D51" s="232"/>
      <c r="E51" s="31"/>
      <c r="F51" s="36">
        <f t="shared" si="47"/>
        <v>1</v>
      </c>
      <c r="G51" s="29">
        <f t="shared" ref="G51" si="213">IF(G50=0,0,G50/$F50)</f>
        <v>0.84615384615384615</v>
      </c>
      <c r="H51" s="29">
        <f t="shared" ref="H51" si="214">IF(H50=0,0,H50/H50)</f>
        <v>1</v>
      </c>
      <c r="I51" s="29">
        <f t="shared" ref="I51" si="215">IF(I50=0,0,I50/H50)</f>
        <v>0.625</v>
      </c>
      <c r="J51" s="29">
        <f t="shared" ref="J51" si="216">IF(J50=0,0,J50/J50)</f>
        <v>1</v>
      </c>
      <c r="K51" s="29">
        <f t="shared" ref="K51" si="217">IF(K50=0,0,K50/J50)</f>
        <v>0.1111111111111111</v>
      </c>
      <c r="L51" s="29">
        <f t="shared" ref="L51" si="218">IF(L50=0,0,L50/L50)</f>
        <v>1</v>
      </c>
      <c r="M51" s="29">
        <f t="shared" ref="M51" si="219">IF(M50=0,0,M50/L50)</f>
        <v>0.22222222222222221</v>
      </c>
      <c r="N51" s="29">
        <f t="shared" ref="N51" si="220">IF(N50=0,0,N50/N50)</f>
        <v>1</v>
      </c>
      <c r="O51" s="29">
        <f t="shared" ref="O51" si="221">IF(O50=0,0,O50/N50)</f>
        <v>0.55555555555555558</v>
      </c>
      <c r="P51" s="29">
        <f t="shared" ref="P51" si="222">IF(P50=0,0,P50/$F50)</f>
        <v>0.15384615384615385</v>
      </c>
      <c r="Q51" s="29">
        <f t="shared" ref="Q51" si="223">IF(Q50=0,0,Q50/$F50)</f>
        <v>0</v>
      </c>
    </row>
    <row r="52" spans="1:17" ht="12" customHeight="1" x14ac:dyDescent="0.2">
      <c r="A52" s="157"/>
      <c r="B52" s="157"/>
      <c r="C52" s="35"/>
      <c r="D52" s="231" t="s">
        <v>370</v>
      </c>
      <c r="E52" s="34"/>
      <c r="F52" s="33">
        <f t="shared" si="47"/>
        <v>5</v>
      </c>
      <c r="G52" s="33">
        <v>5</v>
      </c>
      <c r="H52" s="33">
        <v>4</v>
      </c>
      <c r="I52" s="33">
        <v>0</v>
      </c>
      <c r="J52" s="33">
        <v>5</v>
      </c>
      <c r="K52" s="33">
        <v>0</v>
      </c>
      <c r="L52" s="33">
        <v>5</v>
      </c>
      <c r="M52" s="33">
        <v>0</v>
      </c>
      <c r="N52" s="33">
        <v>4</v>
      </c>
      <c r="O52" s="33">
        <v>2</v>
      </c>
      <c r="P52" s="33">
        <v>0</v>
      </c>
      <c r="Q52" s="33">
        <v>0</v>
      </c>
    </row>
    <row r="53" spans="1:17" ht="12" customHeight="1" x14ac:dyDescent="0.2">
      <c r="A53" s="157"/>
      <c r="B53" s="157"/>
      <c r="C53" s="32"/>
      <c r="D53" s="232"/>
      <c r="E53" s="31"/>
      <c r="F53" s="36">
        <f t="shared" si="47"/>
        <v>1</v>
      </c>
      <c r="G53" s="29">
        <f t="shared" ref="G53" si="224">IF(G52=0,0,G52/$F52)</f>
        <v>1</v>
      </c>
      <c r="H53" s="29">
        <f t="shared" ref="H53" si="225">IF(H52=0,0,H52/H52)</f>
        <v>1</v>
      </c>
      <c r="I53" s="29">
        <f t="shared" ref="I53" si="226">IF(I52=0,0,I52/H52)</f>
        <v>0</v>
      </c>
      <c r="J53" s="29">
        <f t="shared" ref="J53" si="227">IF(J52=0,0,J52/J52)</f>
        <v>1</v>
      </c>
      <c r="K53" s="29">
        <f t="shared" ref="K53" si="228">IF(K52=0,0,K52/J52)</f>
        <v>0</v>
      </c>
      <c r="L53" s="29">
        <f t="shared" ref="L53" si="229">IF(L52=0,0,L52/L52)</f>
        <v>1</v>
      </c>
      <c r="M53" s="29">
        <f t="shared" ref="M53" si="230">IF(M52=0,0,M52/L52)</f>
        <v>0</v>
      </c>
      <c r="N53" s="29">
        <f t="shared" ref="N53" si="231">IF(N52=0,0,N52/N52)</f>
        <v>1</v>
      </c>
      <c r="O53" s="29">
        <f t="shared" ref="O53" si="232">IF(O52=0,0,O52/N52)</f>
        <v>0.5</v>
      </c>
      <c r="P53" s="29">
        <f t="shared" ref="P53" si="233">IF(P52=0,0,P52/$F52)</f>
        <v>0</v>
      </c>
      <c r="Q53" s="29">
        <f t="shared" ref="Q53" si="234">IF(Q52=0,0,Q52/$F52)</f>
        <v>0</v>
      </c>
    </row>
    <row r="54" spans="1:17" ht="12" customHeight="1" x14ac:dyDescent="0.2">
      <c r="A54" s="157"/>
      <c r="B54" s="157"/>
      <c r="C54" s="35"/>
      <c r="D54" s="231" t="s">
        <v>371</v>
      </c>
      <c r="E54" s="34"/>
      <c r="F54" s="33">
        <f t="shared" si="47"/>
        <v>33</v>
      </c>
      <c r="G54" s="33">
        <v>32</v>
      </c>
      <c r="H54" s="33">
        <v>25</v>
      </c>
      <c r="I54" s="33">
        <v>5</v>
      </c>
      <c r="J54" s="33">
        <v>28</v>
      </c>
      <c r="K54" s="33">
        <v>0</v>
      </c>
      <c r="L54" s="33">
        <v>28</v>
      </c>
      <c r="M54" s="33">
        <v>11</v>
      </c>
      <c r="N54" s="33">
        <v>26</v>
      </c>
      <c r="O54" s="33">
        <v>13</v>
      </c>
      <c r="P54" s="33">
        <v>0</v>
      </c>
      <c r="Q54" s="33">
        <v>1</v>
      </c>
    </row>
    <row r="55" spans="1:17" ht="12" customHeight="1" x14ac:dyDescent="0.2">
      <c r="A55" s="157"/>
      <c r="B55" s="157"/>
      <c r="C55" s="32"/>
      <c r="D55" s="232"/>
      <c r="E55" s="31"/>
      <c r="F55" s="36">
        <f t="shared" si="47"/>
        <v>1</v>
      </c>
      <c r="G55" s="29">
        <f t="shared" ref="G55" si="235">IF(G54=0,0,G54/$F54)</f>
        <v>0.96969696969696972</v>
      </c>
      <c r="H55" s="29">
        <f t="shared" ref="H55" si="236">IF(H54=0,0,H54/H54)</f>
        <v>1</v>
      </c>
      <c r="I55" s="29">
        <f t="shared" ref="I55" si="237">IF(I54=0,0,I54/H54)</f>
        <v>0.2</v>
      </c>
      <c r="J55" s="29">
        <f t="shared" ref="J55" si="238">IF(J54=0,0,J54/J54)</f>
        <v>1</v>
      </c>
      <c r="K55" s="29">
        <f t="shared" ref="K55" si="239">IF(K54=0,0,K54/J54)</f>
        <v>0</v>
      </c>
      <c r="L55" s="29">
        <f t="shared" ref="L55" si="240">IF(L54=0,0,L54/L54)</f>
        <v>1</v>
      </c>
      <c r="M55" s="29">
        <f t="shared" ref="M55" si="241">IF(M54=0,0,M54/L54)</f>
        <v>0.39285714285714285</v>
      </c>
      <c r="N55" s="29">
        <f t="shared" ref="N55" si="242">IF(N54=0,0,N54/N54)</f>
        <v>1</v>
      </c>
      <c r="O55" s="29">
        <f t="shared" ref="O55" si="243">IF(O54=0,0,O54/N54)</f>
        <v>0.5</v>
      </c>
      <c r="P55" s="29">
        <f t="shared" ref="P55" si="244">IF(P54=0,0,P54/$F54)</f>
        <v>0</v>
      </c>
      <c r="Q55" s="29">
        <f t="shared" ref="Q55" si="245">IF(Q54=0,0,Q54/$F54)</f>
        <v>3.0303030303030304E-2</v>
      </c>
    </row>
    <row r="56" spans="1:17" ht="12" customHeight="1" x14ac:dyDescent="0.2">
      <c r="A56" s="157"/>
      <c r="B56" s="157"/>
      <c r="C56" s="35"/>
      <c r="D56" s="231" t="s">
        <v>372</v>
      </c>
      <c r="E56" s="34"/>
      <c r="F56" s="33">
        <f t="shared" si="47"/>
        <v>5</v>
      </c>
      <c r="G56" s="33">
        <v>5</v>
      </c>
      <c r="H56" s="33">
        <v>4</v>
      </c>
      <c r="I56" s="33">
        <v>1</v>
      </c>
      <c r="J56" s="33">
        <v>5</v>
      </c>
      <c r="K56" s="33">
        <v>0</v>
      </c>
      <c r="L56" s="33">
        <v>5</v>
      </c>
      <c r="M56" s="33">
        <v>4</v>
      </c>
      <c r="N56" s="33">
        <v>3</v>
      </c>
      <c r="O56" s="33">
        <v>3</v>
      </c>
      <c r="P56" s="33">
        <v>0</v>
      </c>
      <c r="Q56" s="33">
        <v>0</v>
      </c>
    </row>
    <row r="57" spans="1:17" ht="12" customHeight="1" x14ac:dyDescent="0.2">
      <c r="A57" s="157"/>
      <c r="B57" s="157"/>
      <c r="C57" s="32"/>
      <c r="D57" s="232"/>
      <c r="E57" s="31"/>
      <c r="F57" s="36">
        <f t="shared" si="47"/>
        <v>1</v>
      </c>
      <c r="G57" s="29">
        <f t="shared" ref="G57" si="246">IF(G56=0,0,G56/$F56)</f>
        <v>1</v>
      </c>
      <c r="H57" s="29">
        <f t="shared" ref="H57" si="247">IF(H56=0,0,H56/H56)</f>
        <v>1</v>
      </c>
      <c r="I57" s="29">
        <f t="shared" ref="I57" si="248">IF(I56=0,0,I56/H56)</f>
        <v>0.25</v>
      </c>
      <c r="J57" s="29">
        <f t="shared" ref="J57" si="249">IF(J56=0,0,J56/J56)</f>
        <v>1</v>
      </c>
      <c r="K57" s="29">
        <f t="shared" ref="K57" si="250">IF(K56=0,0,K56/J56)</f>
        <v>0</v>
      </c>
      <c r="L57" s="29">
        <f t="shared" ref="L57" si="251">IF(L56=0,0,L56/L56)</f>
        <v>1</v>
      </c>
      <c r="M57" s="29">
        <f t="shared" ref="M57" si="252">IF(M56=0,0,M56/L56)</f>
        <v>0.8</v>
      </c>
      <c r="N57" s="29">
        <f t="shared" ref="N57" si="253">IF(N56=0,0,N56/N56)</f>
        <v>1</v>
      </c>
      <c r="O57" s="29">
        <f t="shared" ref="O57" si="254">IF(O56=0,0,O56/N56)</f>
        <v>1</v>
      </c>
      <c r="P57" s="29">
        <f t="shared" ref="P57" si="255">IF(P56=0,0,P56/$F56)</f>
        <v>0</v>
      </c>
      <c r="Q57" s="29">
        <f t="shared" ref="Q57" si="256">IF(Q56=0,0,Q56/$F56)</f>
        <v>0</v>
      </c>
    </row>
    <row r="58" spans="1:17" ht="12.75" customHeight="1" x14ac:dyDescent="0.2">
      <c r="A58" s="157"/>
      <c r="B58" s="157"/>
      <c r="C58" s="35"/>
      <c r="D58" s="231" t="s">
        <v>373</v>
      </c>
      <c r="E58" s="34"/>
      <c r="F58" s="33">
        <f>SUM(G58,P58,Q58)</f>
        <v>32</v>
      </c>
      <c r="G58" s="33">
        <v>31</v>
      </c>
      <c r="H58" s="33">
        <v>22</v>
      </c>
      <c r="I58" s="33">
        <v>4</v>
      </c>
      <c r="J58" s="33">
        <v>28</v>
      </c>
      <c r="K58" s="33">
        <v>2</v>
      </c>
      <c r="L58" s="33">
        <v>30</v>
      </c>
      <c r="M58" s="33">
        <v>8</v>
      </c>
      <c r="N58" s="33">
        <v>26</v>
      </c>
      <c r="O58" s="33">
        <v>15</v>
      </c>
      <c r="P58" s="33">
        <v>1</v>
      </c>
      <c r="Q58" s="33">
        <v>0</v>
      </c>
    </row>
    <row r="59" spans="1:17" ht="12.75" customHeight="1" x14ac:dyDescent="0.2">
      <c r="A59" s="157"/>
      <c r="B59" s="157"/>
      <c r="C59" s="32"/>
      <c r="D59" s="232"/>
      <c r="E59" s="31"/>
      <c r="F59" s="36">
        <f t="shared" si="47"/>
        <v>1</v>
      </c>
      <c r="G59" s="29">
        <f t="shared" ref="G59" si="257">IF(G58=0,0,G58/$F58)</f>
        <v>0.96875</v>
      </c>
      <c r="H59" s="29">
        <f t="shared" ref="H59" si="258">IF(H58=0,0,H58/H58)</f>
        <v>1</v>
      </c>
      <c r="I59" s="29">
        <f t="shared" ref="I59" si="259">IF(I58=0,0,I58/H58)</f>
        <v>0.18181818181818182</v>
      </c>
      <c r="J59" s="29">
        <f t="shared" ref="J59" si="260">IF(J58=0,0,J58/J58)</f>
        <v>1</v>
      </c>
      <c r="K59" s="29">
        <f t="shared" ref="K59" si="261">IF(K58=0,0,K58/J58)</f>
        <v>7.1428571428571425E-2</v>
      </c>
      <c r="L59" s="29">
        <f t="shared" ref="L59" si="262">IF(L58=0,0,L58/L58)</f>
        <v>1</v>
      </c>
      <c r="M59" s="29">
        <f t="shared" ref="M59" si="263">IF(M58=0,0,M58/L58)</f>
        <v>0.26666666666666666</v>
      </c>
      <c r="N59" s="29">
        <f t="shared" ref="N59" si="264">IF(N58=0,0,N58/N58)</f>
        <v>1</v>
      </c>
      <c r="O59" s="29">
        <f t="shared" ref="O59" si="265">IF(O58=0,0,O58/N58)</f>
        <v>0.57692307692307687</v>
      </c>
      <c r="P59" s="29">
        <f t="shared" ref="P59" si="266">IF(P58=0,0,P58/$F58)</f>
        <v>3.125E-2</v>
      </c>
      <c r="Q59" s="29">
        <f t="shared" ref="Q59" si="267">IF(Q58=0,0,Q58/$F58)</f>
        <v>0</v>
      </c>
    </row>
    <row r="60" spans="1:17" ht="12" customHeight="1" x14ac:dyDescent="0.2">
      <c r="A60" s="157"/>
      <c r="B60" s="157"/>
      <c r="C60" s="35"/>
      <c r="D60" s="231" t="s">
        <v>20</v>
      </c>
      <c r="E60" s="34"/>
      <c r="F60" s="33">
        <f t="shared" si="47"/>
        <v>17</v>
      </c>
      <c r="G60" s="33">
        <v>17</v>
      </c>
      <c r="H60" s="33">
        <v>12</v>
      </c>
      <c r="I60" s="33">
        <v>3</v>
      </c>
      <c r="J60" s="33">
        <v>15</v>
      </c>
      <c r="K60" s="33">
        <v>3</v>
      </c>
      <c r="L60" s="33">
        <v>13</v>
      </c>
      <c r="M60" s="33">
        <v>6</v>
      </c>
      <c r="N60" s="33">
        <v>12</v>
      </c>
      <c r="O60" s="33">
        <v>9</v>
      </c>
      <c r="P60" s="33">
        <v>0</v>
      </c>
      <c r="Q60" s="33">
        <v>0</v>
      </c>
    </row>
    <row r="61" spans="1:17" ht="12" customHeight="1" x14ac:dyDescent="0.2">
      <c r="A61" s="157"/>
      <c r="B61" s="157"/>
      <c r="C61" s="32"/>
      <c r="D61" s="232"/>
      <c r="E61" s="31"/>
      <c r="F61" s="36">
        <f t="shared" si="47"/>
        <v>1</v>
      </c>
      <c r="G61" s="29">
        <f t="shared" ref="G61" si="268">IF(G60=0,0,G60/$F60)</f>
        <v>1</v>
      </c>
      <c r="H61" s="29">
        <f t="shared" ref="H61" si="269">IF(H60=0,0,H60/H60)</f>
        <v>1</v>
      </c>
      <c r="I61" s="29">
        <f t="shared" ref="I61" si="270">IF(I60=0,0,I60/H60)</f>
        <v>0.25</v>
      </c>
      <c r="J61" s="29">
        <f t="shared" ref="J61" si="271">IF(J60=0,0,J60/J60)</f>
        <v>1</v>
      </c>
      <c r="K61" s="29">
        <f t="shared" ref="K61" si="272">IF(K60=0,0,K60/J60)</f>
        <v>0.2</v>
      </c>
      <c r="L61" s="29">
        <f t="shared" ref="L61" si="273">IF(L60=0,0,L60/L60)</f>
        <v>1</v>
      </c>
      <c r="M61" s="29">
        <f t="shared" ref="M61" si="274">IF(M60=0,0,M60/L60)</f>
        <v>0.46153846153846156</v>
      </c>
      <c r="N61" s="29">
        <f t="shared" ref="N61" si="275">IF(N60=0,0,N60/N60)</f>
        <v>1</v>
      </c>
      <c r="O61" s="29">
        <f t="shared" ref="O61" si="276">IF(O60=0,0,O60/N60)</f>
        <v>0.75</v>
      </c>
      <c r="P61" s="29">
        <f t="shared" ref="P61" si="277">IF(P60=0,0,P60/$F60)</f>
        <v>0</v>
      </c>
      <c r="Q61" s="29">
        <f t="shared" ref="Q61" si="278">IF(Q60=0,0,Q60/$F60)</f>
        <v>0</v>
      </c>
    </row>
    <row r="62" spans="1:17" ht="12" customHeight="1" x14ac:dyDescent="0.2">
      <c r="A62" s="157"/>
      <c r="B62" s="157"/>
      <c r="C62" s="35"/>
      <c r="D62" s="231" t="s">
        <v>374</v>
      </c>
      <c r="E62" s="34"/>
      <c r="F62" s="33">
        <f t="shared" si="47"/>
        <v>8</v>
      </c>
      <c r="G62" s="33">
        <v>8</v>
      </c>
      <c r="H62" s="33">
        <v>6</v>
      </c>
      <c r="I62" s="33">
        <v>1</v>
      </c>
      <c r="J62" s="33">
        <v>8</v>
      </c>
      <c r="K62" s="33">
        <v>1</v>
      </c>
      <c r="L62" s="33">
        <v>7</v>
      </c>
      <c r="M62" s="33">
        <v>5</v>
      </c>
      <c r="N62" s="33">
        <v>7</v>
      </c>
      <c r="O62" s="33">
        <v>6</v>
      </c>
      <c r="P62" s="33">
        <v>0</v>
      </c>
      <c r="Q62" s="33">
        <v>0</v>
      </c>
    </row>
    <row r="63" spans="1:17" ht="12" customHeight="1" x14ac:dyDescent="0.2">
      <c r="A63" s="157"/>
      <c r="B63" s="157"/>
      <c r="C63" s="32"/>
      <c r="D63" s="232"/>
      <c r="E63" s="31"/>
      <c r="F63" s="36">
        <f t="shared" si="47"/>
        <v>1</v>
      </c>
      <c r="G63" s="29">
        <f t="shared" ref="G63" si="279">IF(G62=0,0,G62/$F62)</f>
        <v>1</v>
      </c>
      <c r="H63" s="29">
        <f t="shared" ref="H63" si="280">IF(H62=0,0,H62/H62)</f>
        <v>1</v>
      </c>
      <c r="I63" s="29">
        <f t="shared" ref="I63" si="281">IF(I62=0,0,I62/H62)</f>
        <v>0.16666666666666666</v>
      </c>
      <c r="J63" s="29">
        <f t="shared" ref="J63" si="282">IF(J62=0,0,J62/J62)</f>
        <v>1</v>
      </c>
      <c r="K63" s="29">
        <f t="shared" ref="K63" si="283">IF(K62=0,0,K62/J62)</f>
        <v>0.125</v>
      </c>
      <c r="L63" s="29">
        <f t="shared" ref="L63" si="284">IF(L62=0,0,L62/L62)</f>
        <v>1</v>
      </c>
      <c r="M63" s="29">
        <f t="shared" ref="M63" si="285">IF(M62=0,0,M62/L62)</f>
        <v>0.7142857142857143</v>
      </c>
      <c r="N63" s="29">
        <f t="shared" ref="N63" si="286">IF(N62=0,0,N62/N62)</f>
        <v>1</v>
      </c>
      <c r="O63" s="29">
        <f t="shared" ref="O63" si="287">IF(O62=0,0,O62/N62)</f>
        <v>0.8571428571428571</v>
      </c>
      <c r="P63" s="29">
        <f t="shared" ref="P63" si="288">IF(P62=0,0,P62/$F62)</f>
        <v>0</v>
      </c>
      <c r="Q63" s="29">
        <f t="shared" ref="Q63" si="289">IF(Q62=0,0,Q62/$F62)</f>
        <v>0</v>
      </c>
    </row>
    <row r="64" spans="1:17" ht="12" customHeight="1" x14ac:dyDescent="0.2">
      <c r="A64" s="157"/>
      <c r="B64" s="157"/>
      <c r="C64" s="35"/>
      <c r="D64" s="231" t="s">
        <v>375</v>
      </c>
      <c r="E64" s="34"/>
      <c r="F64" s="33">
        <f t="shared" si="47"/>
        <v>14</v>
      </c>
      <c r="G64" s="33">
        <v>14</v>
      </c>
      <c r="H64" s="33">
        <v>12</v>
      </c>
      <c r="I64" s="33">
        <v>2</v>
      </c>
      <c r="J64" s="33">
        <v>9</v>
      </c>
      <c r="K64" s="33">
        <v>3</v>
      </c>
      <c r="L64" s="33">
        <v>11</v>
      </c>
      <c r="M64" s="33">
        <v>3</v>
      </c>
      <c r="N64" s="33">
        <v>11</v>
      </c>
      <c r="O64" s="33">
        <v>4</v>
      </c>
      <c r="P64" s="33">
        <v>0</v>
      </c>
      <c r="Q64" s="33">
        <v>0</v>
      </c>
    </row>
    <row r="65" spans="1:17" ht="12" customHeight="1" x14ac:dyDescent="0.2">
      <c r="A65" s="157"/>
      <c r="B65" s="157"/>
      <c r="C65" s="32"/>
      <c r="D65" s="232"/>
      <c r="E65" s="31"/>
      <c r="F65" s="36">
        <f t="shared" si="47"/>
        <v>1</v>
      </c>
      <c r="G65" s="29">
        <f t="shared" ref="G65" si="290">IF(G64=0,0,G64/$F64)</f>
        <v>1</v>
      </c>
      <c r="H65" s="29">
        <f t="shared" ref="H65" si="291">IF(H64=0,0,H64/H64)</f>
        <v>1</v>
      </c>
      <c r="I65" s="29">
        <f t="shared" ref="I65" si="292">IF(I64=0,0,I64/H64)</f>
        <v>0.16666666666666666</v>
      </c>
      <c r="J65" s="29">
        <f t="shared" ref="J65" si="293">IF(J64=0,0,J64/J64)</f>
        <v>1</v>
      </c>
      <c r="K65" s="29">
        <f t="shared" ref="K65" si="294">IF(K64=0,0,K64/J64)</f>
        <v>0.33333333333333331</v>
      </c>
      <c r="L65" s="29">
        <f t="shared" ref="L65" si="295">IF(L64=0,0,L64/L64)</f>
        <v>1</v>
      </c>
      <c r="M65" s="29">
        <f t="shared" ref="M65" si="296">IF(M64=0,0,M64/L64)</f>
        <v>0.27272727272727271</v>
      </c>
      <c r="N65" s="29">
        <f t="shared" ref="N65" si="297">IF(N64=0,0,N64/N64)</f>
        <v>1</v>
      </c>
      <c r="O65" s="29">
        <f t="shared" ref="O65" si="298">IF(O64=0,0,O64/N64)</f>
        <v>0.36363636363636365</v>
      </c>
      <c r="P65" s="29">
        <f t="shared" ref="P65" si="299">IF(P64=0,0,P64/$F64)</f>
        <v>0</v>
      </c>
      <c r="Q65" s="29">
        <f t="shared" ref="Q65" si="300">IF(Q64=0,0,Q64/$F64)</f>
        <v>0</v>
      </c>
    </row>
    <row r="66" spans="1:17" ht="12" customHeight="1" x14ac:dyDescent="0.2">
      <c r="A66" s="157"/>
      <c r="B66" s="157"/>
      <c r="C66" s="35"/>
      <c r="D66" s="231" t="s">
        <v>376</v>
      </c>
      <c r="E66" s="34"/>
      <c r="F66" s="33">
        <f t="shared" si="47"/>
        <v>8</v>
      </c>
      <c r="G66" s="33">
        <v>7</v>
      </c>
      <c r="H66" s="33">
        <v>4</v>
      </c>
      <c r="I66" s="33">
        <v>0</v>
      </c>
      <c r="J66" s="33">
        <v>5</v>
      </c>
      <c r="K66" s="33">
        <v>1</v>
      </c>
      <c r="L66" s="33">
        <v>6</v>
      </c>
      <c r="M66" s="33">
        <v>5</v>
      </c>
      <c r="N66" s="33">
        <v>5</v>
      </c>
      <c r="O66" s="33">
        <v>3</v>
      </c>
      <c r="P66" s="33">
        <v>0</v>
      </c>
      <c r="Q66" s="33">
        <v>1</v>
      </c>
    </row>
    <row r="67" spans="1:17" ht="12" customHeight="1" x14ac:dyDescent="0.2">
      <c r="A67" s="157"/>
      <c r="B67" s="158"/>
      <c r="C67" s="32"/>
      <c r="D67" s="232"/>
      <c r="E67" s="31"/>
      <c r="F67" s="36">
        <f t="shared" si="47"/>
        <v>1</v>
      </c>
      <c r="G67" s="29">
        <f t="shared" ref="G67" si="301">IF(G66=0,0,G66/$F66)</f>
        <v>0.875</v>
      </c>
      <c r="H67" s="29">
        <f t="shared" ref="H67" si="302">IF(H66=0,0,H66/H66)</f>
        <v>1</v>
      </c>
      <c r="I67" s="29">
        <f t="shared" ref="I67" si="303">IF(I66=0,0,I66/H66)</f>
        <v>0</v>
      </c>
      <c r="J67" s="29">
        <f t="shared" ref="J67" si="304">IF(J66=0,0,J66/J66)</f>
        <v>1</v>
      </c>
      <c r="K67" s="29">
        <f t="shared" ref="K67" si="305">IF(K66=0,0,K66/J66)</f>
        <v>0.2</v>
      </c>
      <c r="L67" s="29">
        <f t="shared" ref="L67" si="306">IF(L66=0,0,L66/L66)</f>
        <v>1</v>
      </c>
      <c r="M67" s="29">
        <f t="shared" ref="M67" si="307">IF(M66=0,0,M66/L66)</f>
        <v>0.83333333333333337</v>
      </c>
      <c r="N67" s="29">
        <f t="shared" ref="N67" si="308">IF(N66=0,0,N66/N66)</f>
        <v>1</v>
      </c>
      <c r="O67" s="29">
        <f t="shared" ref="O67" si="309">IF(O66=0,0,O66/N66)</f>
        <v>0.6</v>
      </c>
      <c r="P67" s="29">
        <f t="shared" ref="P67:Q67" si="310">IF(P66=0,0,P66/$F66)</f>
        <v>0</v>
      </c>
      <c r="Q67" s="29">
        <f t="shared" si="310"/>
        <v>0.125</v>
      </c>
    </row>
    <row r="68" spans="1:17" ht="12" customHeight="1" x14ac:dyDescent="0.2">
      <c r="A68" s="157"/>
      <c r="B68" s="156" t="s">
        <v>16</v>
      </c>
      <c r="C68" s="35"/>
      <c r="D68" s="231" t="s">
        <v>15</v>
      </c>
      <c r="E68" s="34"/>
      <c r="F68" s="33">
        <f>SUM(G68,P68,Q68)</f>
        <v>681</v>
      </c>
      <c r="G68" s="33">
        <f>SUM(G70,G72,G74,G76,G78,G80,G82,G84,G86,G88,G90,G92,G94,G96,G98)</f>
        <v>612</v>
      </c>
      <c r="H68" s="33">
        <f t="shared" ref="H68:O68" si="311">SUM(H70,H72,H74,H76,H78,H80,H82,H84,H86,H88,H90,H92,H94,H96,H98)</f>
        <v>383</v>
      </c>
      <c r="I68" s="33">
        <f t="shared" si="311"/>
        <v>165</v>
      </c>
      <c r="J68" s="33">
        <f t="shared" si="311"/>
        <v>343</v>
      </c>
      <c r="K68" s="33">
        <f t="shared" si="311"/>
        <v>116</v>
      </c>
      <c r="L68" s="33">
        <f t="shared" si="311"/>
        <v>415</v>
      </c>
      <c r="M68" s="33">
        <f t="shared" si="311"/>
        <v>205</v>
      </c>
      <c r="N68" s="33">
        <f t="shared" si="311"/>
        <v>382</v>
      </c>
      <c r="O68" s="33">
        <f t="shared" si="311"/>
        <v>242</v>
      </c>
      <c r="P68" s="33">
        <f>SUM(P70,P72,P74,P76,P78,P80,P82,P84,P86,P88,P90,P92,P94,P96,P98)</f>
        <v>49</v>
      </c>
      <c r="Q68" s="33">
        <f>SUM(Q70,Q72,Q74,Q76,Q78,Q80,Q82,Q84,Q86,Q88,Q90,Q92,Q94,Q96,Q98)</f>
        <v>20</v>
      </c>
    </row>
    <row r="69" spans="1:17" ht="12" customHeight="1" x14ac:dyDescent="0.2">
      <c r="A69" s="157"/>
      <c r="B69" s="157"/>
      <c r="C69" s="32"/>
      <c r="D69" s="232"/>
      <c r="E69" s="31"/>
      <c r="F69" s="36">
        <f t="shared" ref="F69:F99" si="312">SUM(G69,P69,Q69)</f>
        <v>1</v>
      </c>
      <c r="G69" s="29">
        <f>IF(G68=0,0,G68/$F68)</f>
        <v>0.89867841409691629</v>
      </c>
      <c r="H69" s="29">
        <f>IF(H68=0,0,H68/H68)</f>
        <v>1</v>
      </c>
      <c r="I69" s="29">
        <f>IF(I68=0,0,I68/H68)</f>
        <v>0.43080939947780678</v>
      </c>
      <c r="J69" s="29">
        <f>IF(J68=0,0,J68/J68)</f>
        <v>1</v>
      </c>
      <c r="K69" s="29">
        <f>IF(K68=0,0,K68/J68)</f>
        <v>0.33819241982507287</v>
      </c>
      <c r="L69" s="29">
        <f>IF(L68=0,0,L68/L68)</f>
        <v>1</v>
      </c>
      <c r="M69" s="29">
        <f>IF(M68=0,0,M68/L68)</f>
        <v>0.49397590361445781</v>
      </c>
      <c r="N69" s="29">
        <f>IF(N68=0,0,N68/N68)</f>
        <v>1</v>
      </c>
      <c r="O69" s="29">
        <f>IF(O68=0,0,O68/N68)</f>
        <v>0.63350785340314131</v>
      </c>
      <c r="P69" s="29">
        <f>IF(P68=0,0,P68/$F68)</f>
        <v>7.1953010279001473E-2</v>
      </c>
      <c r="Q69" s="29">
        <f>IF(Q68=0,0,Q68/$F68)</f>
        <v>2.9368575624082231E-2</v>
      </c>
    </row>
    <row r="70" spans="1:17" ht="12" customHeight="1" x14ac:dyDescent="0.2">
      <c r="A70" s="157"/>
      <c r="B70" s="157"/>
      <c r="C70" s="35"/>
      <c r="D70" s="231" t="s">
        <v>117</v>
      </c>
      <c r="E70" s="34"/>
      <c r="F70" s="33">
        <f t="shared" si="312"/>
        <v>6</v>
      </c>
      <c r="G70" s="33">
        <v>5</v>
      </c>
      <c r="H70" s="33">
        <v>4</v>
      </c>
      <c r="I70" s="33">
        <v>1</v>
      </c>
      <c r="J70" s="33">
        <v>0</v>
      </c>
      <c r="K70" s="33">
        <v>0</v>
      </c>
      <c r="L70" s="33">
        <v>3</v>
      </c>
      <c r="M70" s="33">
        <v>1</v>
      </c>
      <c r="N70" s="33">
        <v>4</v>
      </c>
      <c r="O70" s="33">
        <v>1</v>
      </c>
      <c r="P70" s="33">
        <v>1</v>
      </c>
      <c r="Q70" s="33">
        <v>0</v>
      </c>
    </row>
    <row r="71" spans="1:17" ht="12" customHeight="1" x14ac:dyDescent="0.2">
      <c r="A71" s="157"/>
      <c r="B71" s="157"/>
      <c r="C71" s="32"/>
      <c r="D71" s="232"/>
      <c r="E71" s="31"/>
      <c r="F71" s="36">
        <f t="shared" si="312"/>
        <v>1</v>
      </c>
      <c r="G71" s="29">
        <f t="shared" ref="G71" si="313">IF(G70=0,0,G70/$F70)</f>
        <v>0.83333333333333337</v>
      </c>
      <c r="H71" s="29">
        <f t="shared" ref="H71" si="314">IF(H70=0,0,H70/H70)</f>
        <v>1</v>
      </c>
      <c r="I71" s="29">
        <f t="shared" ref="I71" si="315">IF(I70=0,0,I70/H70)</f>
        <v>0.25</v>
      </c>
      <c r="J71" s="29">
        <f t="shared" ref="J71" si="316">IF(J70=0,0,J70/J70)</f>
        <v>0</v>
      </c>
      <c r="K71" s="29">
        <f t="shared" ref="K71" si="317">IF(K70=0,0,K70/J70)</f>
        <v>0</v>
      </c>
      <c r="L71" s="29">
        <f t="shared" ref="L71" si="318">IF(L70=0,0,L70/L70)</f>
        <v>1</v>
      </c>
      <c r="M71" s="29">
        <f t="shared" ref="M71" si="319">IF(M70=0,0,M70/L70)</f>
        <v>0.33333333333333331</v>
      </c>
      <c r="N71" s="29">
        <f t="shared" ref="N71" si="320">IF(N70=0,0,N70/N70)</f>
        <v>1</v>
      </c>
      <c r="O71" s="29">
        <f t="shared" ref="O71" si="321">IF(O70=0,0,O70/N70)</f>
        <v>0.25</v>
      </c>
      <c r="P71" s="29">
        <f t="shared" ref="P71" si="322">IF(P70=0,0,P70/$F70)</f>
        <v>0.16666666666666666</v>
      </c>
      <c r="Q71" s="29">
        <f t="shared" ref="Q71" si="323">IF(Q70=0,0,Q70/$F70)</f>
        <v>0</v>
      </c>
    </row>
    <row r="72" spans="1:17" ht="12" customHeight="1" x14ac:dyDescent="0.2">
      <c r="A72" s="157"/>
      <c r="B72" s="157"/>
      <c r="C72" s="35"/>
      <c r="D72" s="231" t="s">
        <v>13</v>
      </c>
      <c r="E72" s="34"/>
      <c r="F72" s="33">
        <f t="shared" si="312"/>
        <v>77</v>
      </c>
      <c r="G72" s="33">
        <v>74</v>
      </c>
      <c r="H72" s="33">
        <v>64</v>
      </c>
      <c r="I72" s="33">
        <v>31</v>
      </c>
      <c r="J72" s="33">
        <v>38</v>
      </c>
      <c r="K72" s="33">
        <v>4</v>
      </c>
      <c r="L72" s="33">
        <v>46</v>
      </c>
      <c r="M72" s="33">
        <v>10</v>
      </c>
      <c r="N72" s="33">
        <v>34</v>
      </c>
      <c r="O72" s="33">
        <v>10</v>
      </c>
      <c r="P72" s="33">
        <v>1</v>
      </c>
      <c r="Q72" s="33">
        <v>2</v>
      </c>
    </row>
    <row r="73" spans="1:17" ht="12" customHeight="1" x14ac:dyDescent="0.2">
      <c r="A73" s="157"/>
      <c r="B73" s="157"/>
      <c r="C73" s="32"/>
      <c r="D73" s="232"/>
      <c r="E73" s="31"/>
      <c r="F73" s="36">
        <f t="shared" si="312"/>
        <v>1</v>
      </c>
      <c r="G73" s="29">
        <f t="shared" ref="G73" si="324">IF(G72=0,0,G72/$F72)</f>
        <v>0.96103896103896103</v>
      </c>
      <c r="H73" s="29">
        <f t="shared" ref="H73" si="325">IF(H72=0,0,H72/H72)</f>
        <v>1</v>
      </c>
      <c r="I73" s="29">
        <f t="shared" ref="I73" si="326">IF(I72=0,0,I72/H72)</f>
        <v>0.484375</v>
      </c>
      <c r="J73" s="29">
        <f t="shared" ref="J73" si="327">IF(J72=0,0,J72/J72)</f>
        <v>1</v>
      </c>
      <c r="K73" s="29">
        <f t="shared" ref="K73" si="328">IF(K72=0,0,K72/J72)</f>
        <v>0.10526315789473684</v>
      </c>
      <c r="L73" s="29">
        <f t="shared" ref="L73" si="329">IF(L72=0,0,L72/L72)</f>
        <v>1</v>
      </c>
      <c r="M73" s="29">
        <f t="shared" ref="M73" si="330">IF(M72=0,0,M72/L72)</f>
        <v>0.21739130434782608</v>
      </c>
      <c r="N73" s="29">
        <f t="shared" ref="N73" si="331">IF(N72=0,0,N72/N72)</f>
        <v>1</v>
      </c>
      <c r="O73" s="29">
        <f t="shared" ref="O73" si="332">IF(O72=0,0,O72/N72)</f>
        <v>0.29411764705882354</v>
      </c>
      <c r="P73" s="29">
        <f t="shared" ref="P73" si="333">IF(P72=0,0,P72/$F72)</f>
        <v>1.2987012987012988E-2</v>
      </c>
      <c r="Q73" s="29">
        <f t="shared" ref="Q73" si="334">IF(Q72=0,0,Q72/$F72)</f>
        <v>2.5974025974025976E-2</v>
      </c>
    </row>
    <row r="74" spans="1:17" ht="12" customHeight="1" x14ac:dyDescent="0.2">
      <c r="A74" s="157"/>
      <c r="B74" s="157"/>
      <c r="C74" s="35"/>
      <c r="D74" s="231" t="s">
        <v>12</v>
      </c>
      <c r="E74" s="34"/>
      <c r="F74" s="33">
        <f t="shared" si="312"/>
        <v>13</v>
      </c>
      <c r="G74" s="33">
        <v>13</v>
      </c>
      <c r="H74" s="33">
        <v>9</v>
      </c>
      <c r="I74" s="33">
        <v>0</v>
      </c>
      <c r="J74" s="33">
        <v>10</v>
      </c>
      <c r="K74" s="33">
        <v>0</v>
      </c>
      <c r="L74" s="33">
        <v>8</v>
      </c>
      <c r="M74" s="33">
        <v>2</v>
      </c>
      <c r="N74" s="33">
        <v>8</v>
      </c>
      <c r="O74" s="33">
        <v>3</v>
      </c>
      <c r="P74" s="33">
        <v>0</v>
      </c>
      <c r="Q74" s="33">
        <v>0</v>
      </c>
    </row>
    <row r="75" spans="1:17" ht="12" customHeight="1" x14ac:dyDescent="0.2">
      <c r="A75" s="157"/>
      <c r="B75" s="157"/>
      <c r="C75" s="32"/>
      <c r="D75" s="232"/>
      <c r="E75" s="31"/>
      <c r="F75" s="36">
        <f t="shared" si="312"/>
        <v>1</v>
      </c>
      <c r="G75" s="29">
        <f t="shared" ref="G75" si="335">IF(G74=0,0,G74/$F74)</f>
        <v>1</v>
      </c>
      <c r="H75" s="29">
        <f t="shared" ref="H75" si="336">IF(H74=0,0,H74/H74)</f>
        <v>1</v>
      </c>
      <c r="I75" s="29">
        <f t="shared" ref="I75" si="337">IF(I74=0,0,I74/H74)</f>
        <v>0</v>
      </c>
      <c r="J75" s="29">
        <f t="shared" ref="J75" si="338">IF(J74=0,0,J74/J74)</f>
        <v>1</v>
      </c>
      <c r="K75" s="29">
        <f t="shared" ref="K75" si="339">IF(K74=0,0,K74/J74)</f>
        <v>0</v>
      </c>
      <c r="L75" s="29">
        <f t="shared" ref="L75" si="340">IF(L74=0,0,L74/L74)</f>
        <v>1</v>
      </c>
      <c r="M75" s="29">
        <f t="shared" ref="M75" si="341">IF(M74=0,0,M74/L74)</f>
        <v>0.25</v>
      </c>
      <c r="N75" s="29">
        <f t="shared" ref="N75" si="342">IF(N74=0,0,N74/N74)</f>
        <v>1</v>
      </c>
      <c r="O75" s="29">
        <f t="shared" ref="O75" si="343">IF(O74=0,0,O74/N74)</f>
        <v>0.375</v>
      </c>
      <c r="P75" s="29">
        <f t="shared" ref="P75" si="344">IF(P74=0,0,P74/$F74)</f>
        <v>0</v>
      </c>
      <c r="Q75" s="29">
        <f t="shared" ref="Q75" si="345">IF(Q74=0,0,Q74/$F74)</f>
        <v>0</v>
      </c>
    </row>
    <row r="76" spans="1:17" ht="12" customHeight="1" x14ac:dyDescent="0.2">
      <c r="A76" s="157"/>
      <c r="B76" s="157"/>
      <c r="C76" s="35"/>
      <c r="D76" s="231" t="s">
        <v>11</v>
      </c>
      <c r="E76" s="34"/>
      <c r="F76" s="33">
        <f t="shared" si="312"/>
        <v>15</v>
      </c>
      <c r="G76" s="33">
        <v>15</v>
      </c>
      <c r="H76" s="33">
        <v>9</v>
      </c>
      <c r="I76" s="33">
        <v>1</v>
      </c>
      <c r="J76" s="33">
        <v>12</v>
      </c>
      <c r="K76" s="33">
        <v>3</v>
      </c>
      <c r="L76" s="33">
        <v>13</v>
      </c>
      <c r="M76" s="33">
        <v>6</v>
      </c>
      <c r="N76" s="33">
        <v>13</v>
      </c>
      <c r="O76" s="33">
        <v>6</v>
      </c>
      <c r="P76" s="33">
        <v>0</v>
      </c>
      <c r="Q76" s="33">
        <v>0</v>
      </c>
    </row>
    <row r="77" spans="1:17" ht="12" customHeight="1" x14ac:dyDescent="0.2">
      <c r="A77" s="157"/>
      <c r="B77" s="157"/>
      <c r="C77" s="32"/>
      <c r="D77" s="232"/>
      <c r="E77" s="31"/>
      <c r="F77" s="36">
        <f t="shared" si="312"/>
        <v>1</v>
      </c>
      <c r="G77" s="29">
        <f t="shared" ref="G77" si="346">IF(G76=0,0,G76/$F76)</f>
        <v>1</v>
      </c>
      <c r="H77" s="29">
        <f t="shared" ref="H77" si="347">IF(H76=0,0,H76/H76)</f>
        <v>1</v>
      </c>
      <c r="I77" s="29">
        <f t="shared" ref="I77" si="348">IF(I76=0,0,I76/H76)</f>
        <v>0.1111111111111111</v>
      </c>
      <c r="J77" s="29">
        <f t="shared" ref="J77" si="349">IF(J76=0,0,J76/J76)</f>
        <v>1</v>
      </c>
      <c r="K77" s="29">
        <f t="shared" ref="K77" si="350">IF(K76=0,0,K76/J76)</f>
        <v>0.25</v>
      </c>
      <c r="L77" s="29">
        <f t="shared" ref="L77" si="351">IF(L76=0,0,L76/L76)</f>
        <v>1</v>
      </c>
      <c r="M77" s="29">
        <f t="shared" ref="M77" si="352">IF(M76=0,0,M76/L76)</f>
        <v>0.46153846153846156</v>
      </c>
      <c r="N77" s="29">
        <f t="shared" ref="N77" si="353">IF(N76=0,0,N76/N76)</f>
        <v>1</v>
      </c>
      <c r="O77" s="29">
        <f t="shared" ref="O77" si="354">IF(O76=0,0,O76/N76)</f>
        <v>0.46153846153846156</v>
      </c>
      <c r="P77" s="29">
        <f t="shared" ref="P77" si="355">IF(P76=0,0,P76/$F76)</f>
        <v>0</v>
      </c>
      <c r="Q77" s="29">
        <f t="shared" ref="Q77" si="356">IF(Q76=0,0,Q76/$F76)</f>
        <v>0</v>
      </c>
    </row>
    <row r="78" spans="1:17" ht="12" customHeight="1" x14ac:dyDescent="0.2">
      <c r="A78" s="157"/>
      <c r="B78" s="157"/>
      <c r="C78" s="35"/>
      <c r="D78" s="231" t="s">
        <v>10</v>
      </c>
      <c r="E78" s="34"/>
      <c r="F78" s="33">
        <f t="shared" si="312"/>
        <v>38</v>
      </c>
      <c r="G78" s="33">
        <v>36</v>
      </c>
      <c r="H78" s="33">
        <v>24</v>
      </c>
      <c r="I78" s="33">
        <v>5</v>
      </c>
      <c r="J78" s="33">
        <v>15</v>
      </c>
      <c r="K78" s="33">
        <v>3</v>
      </c>
      <c r="L78" s="33">
        <v>24</v>
      </c>
      <c r="M78" s="33">
        <v>6</v>
      </c>
      <c r="N78" s="33">
        <v>23</v>
      </c>
      <c r="O78" s="33">
        <v>14</v>
      </c>
      <c r="P78" s="33">
        <v>2</v>
      </c>
      <c r="Q78" s="33">
        <v>0</v>
      </c>
    </row>
    <row r="79" spans="1:17" ht="12" customHeight="1" x14ac:dyDescent="0.2">
      <c r="A79" s="157"/>
      <c r="B79" s="157"/>
      <c r="C79" s="32"/>
      <c r="D79" s="232"/>
      <c r="E79" s="31"/>
      <c r="F79" s="36">
        <f t="shared" si="312"/>
        <v>1</v>
      </c>
      <c r="G79" s="29">
        <f t="shared" ref="G79" si="357">IF(G78=0,0,G78/$F78)</f>
        <v>0.94736842105263153</v>
      </c>
      <c r="H79" s="29">
        <f t="shared" ref="H79" si="358">IF(H78=0,0,H78/H78)</f>
        <v>1</v>
      </c>
      <c r="I79" s="29">
        <f t="shared" ref="I79" si="359">IF(I78=0,0,I78/H78)</f>
        <v>0.20833333333333334</v>
      </c>
      <c r="J79" s="29">
        <f t="shared" ref="J79" si="360">IF(J78=0,0,J78/J78)</f>
        <v>1</v>
      </c>
      <c r="K79" s="29">
        <f t="shared" ref="K79" si="361">IF(K78=0,0,K78/J78)</f>
        <v>0.2</v>
      </c>
      <c r="L79" s="29">
        <f t="shared" ref="L79" si="362">IF(L78=0,0,L78/L78)</f>
        <v>1</v>
      </c>
      <c r="M79" s="29">
        <f t="shared" ref="M79" si="363">IF(M78=0,0,M78/L78)</f>
        <v>0.25</v>
      </c>
      <c r="N79" s="29">
        <f t="shared" ref="N79" si="364">IF(N78=0,0,N78/N78)</f>
        <v>1</v>
      </c>
      <c r="O79" s="29">
        <f t="shared" ref="O79" si="365">IF(O78=0,0,O78/N78)</f>
        <v>0.60869565217391308</v>
      </c>
      <c r="P79" s="29">
        <f t="shared" ref="P79" si="366">IF(P78=0,0,P78/$F78)</f>
        <v>5.2631578947368418E-2</v>
      </c>
      <c r="Q79" s="29">
        <f t="shared" ref="Q79" si="367">IF(Q78=0,0,Q78/$F78)</f>
        <v>0</v>
      </c>
    </row>
    <row r="80" spans="1:17" ht="12" customHeight="1" x14ac:dyDescent="0.2">
      <c r="A80" s="157"/>
      <c r="B80" s="157"/>
      <c r="C80" s="35"/>
      <c r="D80" s="231" t="s">
        <v>9</v>
      </c>
      <c r="E80" s="34"/>
      <c r="F80" s="33">
        <f t="shared" si="312"/>
        <v>154</v>
      </c>
      <c r="G80" s="33">
        <v>135</v>
      </c>
      <c r="H80" s="33">
        <v>58</v>
      </c>
      <c r="I80" s="33">
        <v>31</v>
      </c>
      <c r="J80" s="33">
        <v>65</v>
      </c>
      <c r="K80" s="33">
        <v>10</v>
      </c>
      <c r="L80" s="33">
        <v>94</v>
      </c>
      <c r="M80" s="33">
        <v>28</v>
      </c>
      <c r="N80" s="33">
        <v>83</v>
      </c>
      <c r="O80" s="33">
        <v>41</v>
      </c>
      <c r="P80" s="33">
        <v>11</v>
      </c>
      <c r="Q80" s="33">
        <v>8</v>
      </c>
    </row>
    <row r="81" spans="1:17" ht="12" customHeight="1" x14ac:dyDescent="0.2">
      <c r="A81" s="157"/>
      <c r="B81" s="157"/>
      <c r="C81" s="32"/>
      <c r="D81" s="232"/>
      <c r="E81" s="31"/>
      <c r="F81" s="36">
        <f t="shared" si="312"/>
        <v>1</v>
      </c>
      <c r="G81" s="29">
        <f t="shared" ref="G81" si="368">IF(G80=0,0,G80/$F80)</f>
        <v>0.87662337662337664</v>
      </c>
      <c r="H81" s="29">
        <f t="shared" ref="H81" si="369">IF(H80=0,0,H80/H80)</f>
        <v>1</v>
      </c>
      <c r="I81" s="29">
        <f t="shared" ref="I81" si="370">IF(I80=0,0,I80/H80)</f>
        <v>0.53448275862068961</v>
      </c>
      <c r="J81" s="29">
        <f t="shared" ref="J81" si="371">IF(J80=0,0,J80/J80)</f>
        <v>1</v>
      </c>
      <c r="K81" s="29">
        <f t="shared" ref="K81" si="372">IF(K80=0,0,K80/J80)</f>
        <v>0.15384615384615385</v>
      </c>
      <c r="L81" s="29">
        <f t="shared" ref="L81" si="373">IF(L80=0,0,L80/L80)</f>
        <v>1</v>
      </c>
      <c r="M81" s="29">
        <f t="shared" ref="M81" si="374">IF(M80=0,0,M80/L80)</f>
        <v>0.2978723404255319</v>
      </c>
      <c r="N81" s="29">
        <f t="shared" ref="N81" si="375">IF(N80=0,0,N80/N80)</f>
        <v>1</v>
      </c>
      <c r="O81" s="29">
        <f t="shared" ref="O81" si="376">IF(O80=0,0,O80/N80)</f>
        <v>0.49397590361445781</v>
      </c>
      <c r="P81" s="29">
        <f t="shared" ref="P81" si="377">IF(P80=0,0,P80/$F80)</f>
        <v>7.1428571428571425E-2</v>
      </c>
      <c r="Q81" s="29">
        <f t="shared" ref="Q81" si="378">IF(Q80=0,0,Q80/$F80)</f>
        <v>5.1948051948051951E-2</v>
      </c>
    </row>
    <row r="82" spans="1:17" ht="12" customHeight="1" x14ac:dyDescent="0.2">
      <c r="A82" s="157"/>
      <c r="B82" s="157"/>
      <c r="C82" s="35"/>
      <c r="D82" s="231" t="s">
        <v>8</v>
      </c>
      <c r="E82" s="34"/>
      <c r="F82" s="33">
        <f t="shared" si="312"/>
        <v>22</v>
      </c>
      <c r="G82" s="33">
        <v>21</v>
      </c>
      <c r="H82" s="33">
        <v>8</v>
      </c>
      <c r="I82" s="33">
        <v>2</v>
      </c>
      <c r="J82" s="33">
        <v>14</v>
      </c>
      <c r="K82" s="33">
        <v>2</v>
      </c>
      <c r="L82" s="33">
        <v>19</v>
      </c>
      <c r="M82" s="33">
        <v>8</v>
      </c>
      <c r="N82" s="33">
        <v>11</v>
      </c>
      <c r="O82" s="33">
        <v>9</v>
      </c>
      <c r="P82" s="33">
        <v>1</v>
      </c>
      <c r="Q82" s="33">
        <v>0</v>
      </c>
    </row>
    <row r="83" spans="1:17" ht="12" customHeight="1" x14ac:dyDescent="0.2">
      <c r="A83" s="157"/>
      <c r="B83" s="157"/>
      <c r="C83" s="32"/>
      <c r="D83" s="232"/>
      <c r="E83" s="31"/>
      <c r="F83" s="36">
        <f t="shared" si="312"/>
        <v>1</v>
      </c>
      <c r="G83" s="29">
        <f t="shared" ref="G83" si="379">IF(G82=0,0,G82/$F82)</f>
        <v>0.95454545454545459</v>
      </c>
      <c r="H83" s="29">
        <f t="shared" ref="H83" si="380">IF(H82=0,0,H82/H82)</f>
        <v>1</v>
      </c>
      <c r="I83" s="29">
        <f t="shared" ref="I83" si="381">IF(I82=0,0,I82/H82)</f>
        <v>0.25</v>
      </c>
      <c r="J83" s="29">
        <f t="shared" ref="J83" si="382">IF(J82=0,0,J82/J82)</f>
        <v>1</v>
      </c>
      <c r="K83" s="29">
        <f t="shared" ref="K83" si="383">IF(K82=0,0,K82/J82)</f>
        <v>0.14285714285714285</v>
      </c>
      <c r="L83" s="29">
        <f t="shared" ref="L83" si="384">IF(L82=0,0,L82/L82)</f>
        <v>1</v>
      </c>
      <c r="M83" s="29">
        <f t="shared" ref="M83" si="385">IF(M82=0,0,M82/L82)</f>
        <v>0.42105263157894735</v>
      </c>
      <c r="N83" s="29">
        <f t="shared" ref="N83" si="386">IF(N82=0,0,N82/N82)</f>
        <v>1</v>
      </c>
      <c r="O83" s="29">
        <f t="shared" ref="O83" si="387">IF(O82=0,0,O82/N82)</f>
        <v>0.81818181818181823</v>
      </c>
      <c r="P83" s="29">
        <f t="shared" ref="P83" si="388">IF(P82=0,0,P82/$F82)</f>
        <v>4.5454545454545456E-2</v>
      </c>
      <c r="Q83" s="29">
        <f t="shared" ref="Q83" si="389">IF(Q82=0,0,Q82/$F82)</f>
        <v>0</v>
      </c>
    </row>
    <row r="84" spans="1:17" ht="12" customHeight="1" x14ac:dyDescent="0.2">
      <c r="A84" s="157"/>
      <c r="B84" s="157"/>
      <c r="C84" s="35"/>
      <c r="D84" s="231" t="s">
        <v>7</v>
      </c>
      <c r="E84" s="34"/>
      <c r="F84" s="33">
        <f t="shared" si="312"/>
        <v>10</v>
      </c>
      <c r="G84" s="33">
        <v>9</v>
      </c>
      <c r="H84" s="33">
        <v>3</v>
      </c>
      <c r="I84" s="33">
        <v>0</v>
      </c>
      <c r="J84" s="33">
        <v>4</v>
      </c>
      <c r="K84" s="33">
        <v>0</v>
      </c>
      <c r="L84" s="33">
        <v>4</v>
      </c>
      <c r="M84" s="33">
        <v>2</v>
      </c>
      <c r="N84" s="33">
        <v>6</v>
      </c>
      <c r="O84" s="33">
        <v>4</v>
      </c>
      <c r="P84" s="33">
        <v>1</v>
      </c>
      <c r="Q84" s="33">
        <v>0</v>
      </c>
    </row>
    <row r="85" spans="1:17" ht="12" customHeight="1" x14ac:dyDescent="0.2">
      <c r="A85" s="157"/>
      <c r="B85" s="157"/>
      <c r="C85" s="32"/>
      <c r="D85" s="232"/>
      <c r="E85" s="31"/>
      <c r="F85" s="36">
        <f t="shared" si="312"/>
        <v>1</v>
      </c>
      <c r="G85" s="29">
        <f t="shared" ref="G85" si="390">IF(G84=0,0,G84/$F84)</f>
        <v>0.9</v>
      </c>
      <c r="H85" s="29">
        <f t="shared" ref="H85" si="391">IF(H84=0,0,H84/H84)</f>
        <v>1</v>
      </c>
      <c r="I85" s="29">
        <f t="shared" ref="I85" si="392">IF(I84=0,0,I84/H84)</f>
        <v>0</v>
      </c>
      <c r="J85" s="29">
        <f t="shared" ref="J85" si="393">IF(J84=0,0,J84/J84)</f>
        <v>1</v>
      </c>
      <c r="K85" s="29">
        <f t="shared" ref="K85" si="394">IF(K84=0,0,K84/J84)</f>
        <v>0</v>
      </c>
      <c r="L85" s="29">
        <f t="shared" ref="L85" si="395">IF(L84=0,0,L84/L84)</f>
        <v>1</v>
      </c>
      <c r="M85" s="29">
        <f t="shared" ref="M85" si="396">IF(M84=0,0,M84/L84)</f>
        <v>0.5</v>
      </c>
      <c r="N85" s="29">
        <f t="shared" ref="N85" si="397">IF(N84=0,0,N84/N84)</f>
        <v>1</v>
      </c>
      <c r="O85" s="29">
        <f t="shared" ref="O85" si="398">IF(O84=0,0,O84/N84)</f>
        <v>0.66666666666666663</v>
      </c>
      <c r="P85" s="29">
        <f t="shared" ref="P85" si="399">IF(P84=0,0,P84/$F84)</f>
        <v>0.1</v>
      </c>
      <c r="Q85" s="29">
        <f t="shared" ref="Q85" si="400">IF(Q84=0,0,Q84/$F84)</f>
        <v>0</v>
      </c>
    </row>
    <row r="86" spans="1:17" ht="13.5" customHeight="1" x14ac:dyDescent="0.2">
      <c r="A86" s="157"/>
      <c r="B86" s="157"/>
      <c r="C86" s="35"/>
      <c r="D86" s="248" t="s">
        <v>116</v>
      </c>
      <c r="E86" s="34"/>
      <c r="F86" s="33">
        <f t="shared" si="312"/>
        <v>17</v>
      </c>
      <c r="G86" s="33">
        <v>17</v>
      </c>
      <c r="H86" s="33">
        <v>14</v>
      </c>
      <c r="I86" s="33">
        <v>11</v>
      </c>
      <c r="J86" s="33">
        <v>9</v>
      </c>
      <c r="K86" s="33">
        <v>4</v>
      </c>
      <c r="L86" s="33">
        <v>7</v>
      </c>
      <c r="M86" s="33">
        <v>2</v>
      </c>
      <c r="N86" s="33">
        <v>9</v>
      </c>
      <c r="O86" s="33">
        <v>3</v>
      </c>
      <c r="P86" s="33">
        <v>0</v>
      </c>
      <c r="Q86" s="33">
        <v>0</v>
      </c>
    </row>
    <row r="87" spans="1:17" ht="13.5" customHeight="1" x14ac:dyDescent="0.2">
      <c r="A87" s="157"/>
      <c r="B87" s="157"/>
      <c r="C87" s="32"/>
      <c r="D87" s="232"/>
      <c r="E87" s="31"/>
      <c r="F87" s="36">
        <f t="shared" si="312"/>
        <v>1</v>
      </c>
      <c r="G87" s="29">
        <f t="shared" ref="G87" si="401">IF(G86=0,0,G86/$F86)</f>
        <v>1</v>
      </c>
      <c r="H87" s="29">
        <f t="shared" ref="H87" si="402">IF(H86=0,0,H86/H86)</f>
        <v>1</v>
      </c>
      <c r="I87" s="29">
        <f t="shared" ref="I87" si="403">IF(I86=0,0,I86/H86)</f>
        <v>0.7857142857142857</v>
      </c>
      <c r="J87" s="29">
        <f t="shared" ref="J87" si="404">IF(J86=0,0,J86/J86)</f>
        <v>1</v>
      </c>
      <c r="K87" s="29">
        <f t="shared" ref="K87" si="405">IF(K86=0,0,K86/J86)</f>
        <v>0.44444444444444442</v>
      </c>
      <c r="L87" s="29">
        <f t="shared" ref="L87" si="406">IF(L86=0,0,L86/L86)</f>
        <v>1</v>
      </c>
      <c r="M87" s="29">
        <f t="shared" ref="M87" si="407">IF(M86=0,0,M86/L86)</f>
        <v>0.2857142857142857</v>
      </c>
      <c r="N87" s="29">
        <f t="shared" ref="N87" si="408">IF(N86=0,0,N86/N86)</f>
        <v>1</v>
      </c>
      <c r="O87" s="29">
        <f t="shared" ref="O87" si="409">IF(O86=0,0,O86/N86)</f>
        <v>0.33333333333333331</v>
      </c>
      <c r="P87" s="29">
        <f t="shared" ref="P87" si="410">IF(P86=0,0,P86/$F86)</f>
        <v>0</v>
      </c>
      <c r="Q87" s="29">
        <f t="shared" ref="Q87" si="411">IF(Q86=0,0,Q86/$F86)</f>
        <v>0</v>
      </c>
    </row>
    <row r="88" spans="1:17" ht="12" customHeight="1" x14ac:dyDescent="0.2">
      <c r="A88" s="157"/>
      <c r="B88" s="157"/>
      <c r="C88" s="35"/>
      <c r="D88" s="231" t="s">
        <v>5</v>
      </c>
      <c r="E88" s="34"/>
      <c r="F88" s="33">
        <f t="shared" si="312"/>
        <v>41</v>
      </c>
      <c r="G88" s="33">
        <v>24</v>
      </c>
      <c r="H88" s="33">
        <v>17</v>
      </c>
      <c r="I88" s="33">
        <v>12</v>
      </c>
      <c r="J88" s="33">
        <v>15</v>
      </c>
      <c r="K88" s="33">
        <v>6</v>
      </c>
      <c r="L88" s="33">
        <v>14</v>
      </c>
      <c r="M88" s="33">
        <v>9</v>
      </c>
      <c r="N88" s="33">
        <v>12</v>
      </c>
      <c r="O88" s="33">
        <v>8</v>
      </c>
      <c r="P88" s="33">
        <v>13</v>
      </c>
      <c r="Q88" s="33">
        <v>4</v>
      </c>
    </row>
    <row r="89" spans="1:17" ht="12" customHeight="1" x14ac:dyDescent="0.2">
      <c r="A89" s="157"/>
      <c r="B89" s="157"/>
      <c r="C89" s="32"/>
      <c r="D89" s="232"/>
      <c r="E89" s="31"/>
      <c r="F89" s="36">
        <f t="shared" si="312"/>
        <v>0.99999999999999989</v>
      </c>
      <c r="G89" s="29">
        <f t="shared" ref="G89" si="412">IF(G88=0,0,G88/$F88)</f>
        <v>0.58536585365853655</v>
      </c>
      <c r="H89" s="29">
        <f t="shared" ref="H89" si="413">IF(H88=0,0,H88/H88)</f>
        <v>1</v>
      </c>
      <c r="I89" s="29">
        <f t="shared" ref="I89" si="414">IF(I88=0,0,I88/H88)</f>
        <v>0.70588235294117652</v>
      </c>
      <c r="J89" s="29">
        <f t="shared" ref="J89" si="415">IF(J88=0,0,J88/J88)</f>
        <v>1</v>
      </c>
      <c r="K89" s="29">
        <f t="shared" ref="K89" si="416">IF(K88=0,0,K88/J88)</f>
        <v>0.4</v>
      </c>
      <c r="L89" s="29">
        <f t="shared" ref="L89" si="417">IF(L88=0,0,L88/L88)</f>
        <v>1</v>
      </c>
      <c r="M89" s="29">
        <f t="shared" ref="M89" si="418">IF(M88=0,0,M88/L88)</f>
        <v>0.6428571428571429</v>
      </c>
      <c r="N89" s="29">
        <f t="shared" ref="N89" si="419">IF(N88=0,0,N88/N88)</f>
        <v>1</v>
      </c>
      <c r="O89" s="29">
        <f t="shared" ref="O89" si="420">IF(O88=0,0,O88/N88)</f>
        <v>0.66666666666666663</v>
      </c>
      <c r="P89" s="29">
        <f t="shared" ref="P89" si="421">IF(P88=0,0,P88/$F88)</f>
        <v>0.31707317073170732</v>
      </c>
      <c r="Q89" s="29">
        <f t="shared" ref="Q89" si="422">IF(Q88=0,0,Q88/$F88)</f>
        <v>9.7560975609756101E-2</v>
      </c>
    </row>
    <row r="90" spans="1:17" ht="12" customHeight="1" x14ac:dyDescent="0.2">
      <c r="A90" s="157"/>
      <c r="B90" s="157"/>
      <c r="C90" s="35"/>
      <c r="D90" s="231" t="s">
        <v>4</v>
      </c>
      <c r="E90" s="34"/>
      <c r="F90" s="33">
        <f t="shared" si="312"/>
        <v>23</v>
      </c>
      <c r="G90" s="33">
        <v>21</v>
      </c>
      <c r="H90" s="33">
        <v>16</v>
      </c>
      <c r="I90" s="33">
        <v>8</v>
      </c>
      <c r="J90" s="33">
        <v>14</v>
      </c>
      <c r="K90" s="33">
        <v>4</v>
      </c>
      <c r="L90" s="33">
        <v>12</v>
      </c>
      <c r="M90" s="33">
        <v>5</v>
      </c>
      <c r="N90" s="33">
        <v>9</v>
      </c>
      <c r="O90" s="33">
        <v>4</v>
      </c>
      <c r="P90" s="33">
        <v>2</v>
      </c>
      <c r="Q90" s="33">
        <v>0</v>
      </c>
    </row>
    <row r="91" spans="1:17" ht="12" customHeight="1" x14ac:dyDescent="0.2">
      <c r="A91" s="157"/>
      <c r="B91" s="157"/>
      <c r="C91" s="32"/>
      <c r="D91" s="232"/>
      <c r="E91" s="31"/>
      <c r="F91" s="36">
        <f t="shared" si="312"/>
        <v>1</v>
      </c>
      <c r="G91" s="29">
        <f t="shared" ref="G91" si="423">IF(G90=0,0,G90/$F90)</f>
        <v>0.91304347826086951</v>
      </c>
      <c r="H91" s="29">
        <f t="shared" ref="H91" si="424">IF(H90=0,0,H90/H90)</f>
        <v>1</v>
      </c>
      <c r="I91" s="29">
        <f t="shared" ref="I91" si="425">IF(I90=0,0,I90/H90)</f>
        <v>0.5</v>
      </c>
      <c r="J91" s="29">
        <f t="shared" ref="J91" si="426">IF(J90=0,0,J90/J90)</f>
        <v>1</v>
      </c>
      <c r="K91" s="29">
        <f t="shared" ref="K91" si="427">IF(K90=0,0,K90/J90)</f>
        <v>0.2857142857142857</v>
      </c>
      <c r="L91" s="29">
        <f t="shared" ref="L91" si="428">IF(L90=0,0,L90/L90)</f>
        <v>1</v>
      </c>
      <c r="M91" s="29">
        <f t="shared" ref="M91" si="429">IF(M90=0,0,M90/L90)</f>
        <v>0.41666666666666669</v>
      </c>
      <c r="N91" s="29">
        <f t="shared" ref="N91" si="430">IF(N90=0,0,N90/N90)</f>
        <v>1</v>
      </c>
      <c r="O91" s="29">
        <f t="shared" ref="O91" si="431">IF(O90=0,0,O90/N90)</f>
        <v>0.44444444444444442</v>
      </c>
      <c r="P91" s="29">
        <f t="shared" ref="P91" si="432">IF(P90=0,0,P90/$F90)</f>
        <v>8.6956521739130432E-2</v>
      </c>
      <c r="Q91" s="29">
        <f t="shared" ref="Q91" si="433">IF(Q90=0,0,Q90/$F90)</f>
        <v>0</v>
      </c>
    </row>
    <row r="92" spans="1:17" ht="12" customHeight="1" x14ac:dyDescent="0.2">
      <c r="A92" s="157"/>
      <c r="B92" s="157"/>
      <c r="C92" s="35"/>
      <c r="D92" s="231" t="s">
        <v>3</v>
      </c>
      <c r="E92" s="34"/>
      <c r="F92" s="33">
        <f t="shared" si="312"/>
        <v>24</v>
      </c>
      <c r="G92" s="33">
        <v>24</v>
      </c>
      <c r="H92" s="33">
        <v>17</v>
      </c>
      <c r="I92" s="33">
        <v>3</v>
      </c>
      <c r="J92" s="33">
        <v>21</v>
      </c>
      <c r="K92" s="33">
        <v>10</v>
      </c>
      <c r="L92" s="33">
        <v>21</v>
      </c>
      <c r="M92" s="33">
        <v>13</v>
      </c>
      <c r="N92" s="33">
        <v>13</v>
      </c>
      <c r="O92" s="33">
        <v>12</v>
      </c>
      <c r="P92" s="33">
        <v>0</v>
      </c>
      <c r="Q92" s="33">
        <v>0</v>
      </c>
    </row>
    <row r="93" spans="1:17" ht="12" customHeight="1" x14ac:dyDescent="0.2">
      <c r="A93" s="157"/>
      <c r="B93" s="157"/>
      <c r="C93" s="32"/>
      <c r="D93" s="232"/>
      <c r="E93" s="31"/>
      <c r="F93" s="36">
        <f t="shared" si="312"/>
        <v>1</v>
      </c>
      <c r="G93" s="29">
        <f t="shared" ref="G93" si="434">IF(G92=0,0,G92/$F92)</f>
        <v>1</v>
      </c>
      <c r="H93" s="29">
        <f t="shared" ref="H93" si="435">IF(H92=0,0,H92/H92)</f>
        <v>1</v>
      </c>
      <c r="I93" s="29">
        <f t="shared" ref="I93" si="436">IF(I92=0,0,I92/H92)</f>
        <v>0.17647058823529413</v>
      </c>
      <c r="J93" s="29">
        <f t="shared" ref="J93" si="437">IF(J92=0,0,J92/J92)</f>
        <v>1</v>
      </c>
      <c r="K93" s="29">
        <f t="shared" ref="K93" si="438">IF(K92=0,0,K92/J92)</f>
        <v>0.47619047619047616</v>
      </c>
      <c r="L93" s="29">
        <f t="shared" ref="L93" si="439">IF(L92=0,0,L92/L92)</f>
        <v>1</v>
      </c>
      <c r="M93" s="29">
        <f t="shared" ref="M93" si="440">IF(M92=0,0,M92/L92)</f>
        <v>0.61904761904761907</v>
      </c>
      <c r="N93" s="29">
        <f t="shared" ref="N93" si="441">IF(N92=0,0,N92/N92)</f>
        <v>1</v>
      </c>
      <c r="O93" s="29">
        <f t="shared" ref="O93" si="442">IF(O92=0,0,O92/N92)</f>
        <v>0.92307692307692313</v>
      </c>
      <c r="P93" s="29">
        <f t="shared" ref="P93" si="443">IF(P92=0,0,P92/$F92)</f>
        <v>0</v>
      </c>
      <c r="Q93" s="29">
        <f t="shared" ref="Q93" si="444">IF(Q92=0,0,Q92/$F92)</f>
        <v>0</v>
      </c>
    </row>
    <row r="94" spans="1:17" ht="12" customHeight="1" x14ac:dyDescent="0.2">
      <c r="A94" s="157"/>
      <c r="B94" s="157"/>
      <c r="C94" s="35"/>
      <c r="D94" s="231" t="s">
        <v>2</v>
      </c>
      <c r="E94" s="34"/>
      <c r="F94" s="33">
        <f t="shared" si="312"/>
        <v>159</v>
      </c>
      <c r="G94" s="33">
        <v>142</v>
      </c>
      <c r="H94" s="33">
        <v>97</v>
      </c>
      <c r="I94" s="33">
        <v>52</v>
      </c>
      <c r="J94" s="33">
        <v>85</v>
      </c>
      <c r="K94" s="33">
        <v>60</v>
      </c>
      <c r="L94" s="33">
        <v>98</v>
      </c>
      <c r="M94" s="33">
        <v>90</v>
      </c>
      <c r="N94" s="33">
        <v>106</v>
      </c>
      <c r="O94" s="33">
        <v>97</v>
      </c>
      <c r="P94" s="33">
        <v>13</v>
      </c>
      <c r="Q94" s="33">
        <v>4</v>
      </c>
    </row>
    <row r="95" spans="1:17" ht="12" customHeight="1" x14ac:dyDescent="0.2">
      <c r="A95" s="157"/>
      <c r="B95" s="157"/>
      <c r="C95" s="32"/>
      <c r="D95" s="232"/>
      <c r="E95" s="31"/>
      <c r="F95" s="36">
        <f t="shared" si="312"/>
        <v>1</v>
      </c>
      <c r="G95" s="29">
        <f t="shared" ref="G95" si="445">IF(G94=0,0,G94/$F94)</f>
        <v>0.89308176100628933</v>
      </c>
      <c r="H95" s="29">
        <f t="shared" ref="H95" si="446">IF(H94=0,0,H94/H94)</f>
        <v>1</v>
      </c>
      <c r="I95" s="29">
        <f t="shared" ref="I95" si="447">IF(I94=0,0,I94/H94)</f>
        <v>0.53608247422680411</v>
      </c>
      <c r="J95" s="29">
        <f t="shared" ref="J95" si="448">IF(J94=0,0,J94/J94)</f>
        <v>1</v>
      </c>
      <c r="K95" s="29">
        <f t="shared" ref="K95" si="449">IF(K94=0,0,K94/J94)</f>
        <v>0.70588235294117652</v>
      </c>
      <c r="L95" s="29">
        <f t="shared" ref="L95" si="450">IF(L94=0,0,L94/L94)</f>
        <v>1</v>
      </c>
      <c r="M95" s="29">
        <f t="shared" ref="M95" si="451">IF(M94=0,0,M94/L94)</f>
        <v>0.91836734693877553</v>
      </c>
      <c r="N95" s="29">
        <f t="shared" ref="N95" si="452">IF(N94=0,0,N94/N94)</f>
        <v>1</v>
      </c>
      <c r="O95" s="29">
        <f t="shared" ref="O95" si="453">IF(O94=0,0,O94/N94)</f>
        <v>0.91509433962264153</v>
      </c>
      <c r="P95" s="29">
        <f t="shared" ref="P95" si="454">IF(P94=0,0,P94/$F94)</f>
        <v>8.1761006289308172E-2</v>
      </c>
      <c r="Q95" s="29">
        <f t="shared" ref="Q95" si="455">IF(Q94=0,0,Q94/$F94)</f>
        <v>2.5157232704402517E-2</v>
      </c>
    </row>
    <row r="96" spans="1:17" ht="12" customHeight="1" x14ac:dyDescent="0.2">
      <c r="A96" s="157"/>
      <c r="B96" s="157"/>
      <c r="C96" s="35"/>
      <c r="D96" s="231" t="s">
        <v>1</v>
      </c>
      <c r="E96" s="34"/>
      <c r="F96" s="33">
        <f t="shared" si="312"/>
        <v>21</v>
      </c>
      <c r="G96" s="33">
        <v>21</v>
      </c>
      <c r="H96" s="33">
        <v>12</v>
      </c>
      <c r="I96" s="33">
        <v>1</v>
      </c>
      <c r="J96" s="33">
        <v>14</v>
      </c>
      <c r="K96" s="33">
        <v>5</v>
      </c>
      <c r="L96" s="33">
        <v>16</v>
      </c>
      <c r="M96" s="33">
        <v>11</v>
      </c>
      <c r="N96" s="33">
        <v>15</v>
      </c>
      <c r="O96" s="33">
        <v>13</v>
      </c>
      <c r="P96" s="33">
        <v>0</v>
      </c>
      <c r="Q96" s="33">
        <v>0</v>
      </c>
    </row>
    <row r="97" spans="1:17" ht="12" customHeight="1" x14ac:dyDescent="0.2">
      <c r="A97" s="157"/>
      <c r="B97" s="157"/>
      <c r="C97" s="32"/>
      <c r="D97" s="232"/>
      <c r="E97" s="31"/>
      <c r="F97" s="36">
        <f t="shared" si="312"/>
        <v>1</v>
      </c>
      <c r="G97" s="29">
        <f t="shared" ref="G97" si="456">IF(G96=0,0,G96/$F96)</f>
        <v>1</v>
      </c>
      <c r="H97" s="29">
        <f t="shared" ref="H97" si="457">IF(H96=0,0,H96/H96)</f>
        <v>1</v>
      </c>
      <c r="I97" s="29">
        <f t="shared" ref="I97" si="458">IF(I96=0,0,I96/H96)</f>
        <v>8.3333333333333329E-2</v>
      </c>
      <c r="J97" s="29">
        <f t="shared" ref="J97" si="459">IF(J96=0,0,J96/J96)</f>
        <v>1</v>
      </c>
      <c r="K97" s="29">
        <f t="shared" ref="K97" si="460">IF(K96=0,0,K96/J96)</f>
        <v>0.35714285714285715</v>
      </c>
      <c r="L97" s="29">
        <f t="shared" ref="L97" si="461">IF(L96=0,0,L96/L96)</f>
        <v>1</v>
      </c>
      <c r="M97" s="29">
        <f t="shared" ref="M97" si="462">IF(M96=0,0,M96/L96)</f>
        <v>0.6875</v>
      </c>
      <c r="N97" s="29">
        <f t="shared" ref="N97" si="463">IF(N96=0,0,N96/N96)</f>
        <v>1</v>
      </c>
      <c r="O97" s="29">
        <f t="shared" ref="O97" si="464">IF(O96=0,0,O96/N96)</f>
        <v>0.8666666666666667</v>
      </c>
      <c r="P97" s="29">
        <f t="shared" ref="P97" si="465">IF(P96=0,0,P96/$F96)</f>
        <v>0</v>
      </c>
      <c r="Q97" s="29">
        <f t="shared" ref="Q97" si="466">IF(Q96=0,0,Q96/$F96)</f>
        <v>0</v>
      </c>
    </row>
    <row r="98" spans="1:17" ht="12.75" customHeight="1" x14ac:dyDescent="0.2">
      <c r="A98" s="157"/>
      <c r="B98" s="157"/>
      <c r="C98" s="35"/>
      <c r="D98" s="231" t="s">
        <v>0</v>
      </c>
      <c r="E98" s="34"/>
      <c r="F98" s="33">
        <f t="shared" si="312"/>
        <v>61</v>
      </c>
      <c r="G98" s="33">
        <v>55</v>
      </c>
      <c r="H98" s="33">
        <v>31</v>
      </c>
      <c r="I98" s="33">
        <v>7</v>
      </c>
      <c r="J98" s="33">
        <v>27</v>
      </c>
      <c r="K98" s="33">
        <v>5</v>
      </c>
      <c r="L98" s="33">
        <v>36</v>
      </c>
      <c r="M98" s="33">
        <v>12</v>
      </c>
      <c r="N98" s="33">
        <v>36</v>
      </c>
      <c r="O98" s="33">
        <v>17</v>
      </c>
      <c r="P98" s="33">
        <v>4</v>
      </c>
      <c r="Q98" s="33">
        <v>2</v>
      </c>
    </row>
    <row r="99" spans="1:17" ht="12.75" customHeight="1" x14ac:dyDescent="0.2">
      <c r="A99" s="158"/>
      <c r="B99" s="158"/>
      <c r="C99" s="32"/>
      <c r="D99" s="232"/>
      <c r="E99" s="31"/>
      <c r="F99" s="30">
        <f t="shared" si="312"/>
        <v>1</v>
      </c>
      <c r="G99" s="29">
        <f t="shared" ref="G99" si="467">IF(G98=0,0,G98/$F98)</f>
        <v>0.90163934426229508</v>
      </c>
      <c r="H99" s="29">
        <f t="shared" ref="H99" si="468">IF(H98=0,0,H98/H98)</f>
        <v>1</v>
      </c>
      <c r="I99" s="29">
        <f t="shared" ref="I99" si="469">IF(I98=0,0,I98/H98)</f>
        <v>0.22580645161290322</v>
      </c>
      <c r="J99" s="29">
        <f t="shared" ref="J99" si="470">IF(J98=0,0,J98/J98)</f>
        <v>1</v>
      </c>
      <c r="K99" s="29">
        <f t="shared" ref="K99" si="471">IF(K98=0,0,K98/J98)</f>
        <v>0.18518518518518517</v>
      </c>
      <c r="L99" s="29">
        <f t="shared" ref="L99" si="472">IF(L98=0,0,L98/L98)</f>
        <v>1</v>
      </c>
      <c r="M99" s="29">
        <f t="shared" ref="M99" si="473">IF(M98=0,0,M98/L98)</f>
        <v>0.33333333333333331</v>
      </c>
      <c r="N99" s="29">
        <f t="shared" ref="N99" si="474">IF(N98=0,0,N98/N98)</f>
        <v>1</v>
      </c>
      <c r="O99" s="29">
        <f t="shared" ref="O99" si="475">IF(O98=0,0,O98/N98)</f>
        <v>0.47222222222222221</v>
      </c>
      <c r="P99" s="29">
        <f t="shared" ref="P99:Q99" si="476">IF(P98=0,0,P98/$F98)</f>
        <v>6.5573770491803282E-2</v>
      </c>
      <c r="Q99" s="29">
        <f t="shared" si="476"/>
        <v>3.2786885245901641E-2</v>
      </c>
    </row>
  </sheetData>
  <mergeCells count="61">
    <mergeCell ref="G3:G5"/>
    <mergeCell ref="D44:D45"/>
    <mergeCell ref="D50:D51"/>
    <mergeCell ref="D52:D53"/>
    <mergeCell ref="D54:D55"/>
    <mergeCell ref="B14:E15"/>
    <mergeCell ref="B16:E17"/>
    <mergeCell ref="D56:D57"/>
    <mergeCell ref="D42:D43"/>
    <mergeCell ref="P3:P5"/>
    <mergeCell ref="Q3:Q5"/>
    <mergeCell ref="H3:O3"/>
    <mergeCell ref="H4:H5"/>
    <mergeCell ref="L4:L5"/>
    <mergeCell ref="N4:N5"/>
    <mergeCell ref="J4:J5"/>
    <mergeCell ref="A3:E5"/>
    <mergeCell ref="F3:F5"/>
    <mergeCell ref="A6:E7"/>
    <mergeCell ref="A8:A17"/>
    <mergeCell ref="B8:E9"/>
    <mergeCell ref="B10:E11"/>
    <mergeCell ref="B12:E13"/>
    <mergeCell ref="D58:D59"/>
    <mergeCell ref="D60:D61"/>
    <mergeCell ref="D62:D63"/>
    <mergeCell ref="D64:D65"/>
    <mergeCell ref="D88:D89"/>
    <mergeCell ref="D82:D83"/>
    <mergeCell ref="D80:D81"/>
    <mergeCell ref="D66:D67"/>
    <mergeCell ref="D84:D85"/>
    <mergeCell ref="D86:D87"/>
    <mergeCell ref="B68:B99"/>
    <mergeCell ref="D68:D69"/>
    <mergeCell ref="D70:D71"/>
    <mergeCell ref="D72:D73"/>
    <mergeCell ref="D74:D75"/>
    <mergeCell ref="D98:D99"/>
    <mergeCell ref="D76:D77"/>
    <mergeCell ref="D78:D79"/>
    <mergeCell ref="D96:D97"/>
    <mergeCell ref="D90:D91"/>
    <mergeCell ref="D92:D93"/>
    <mergeCell ref="D94:D95"/>
    <mergeCell ref="A18:A99"/>
    <mergeCell ref="B18:B67"/>
    <mergeCell ref="D18:D19"/>
    <mergeCell ref="D20:D21"/>
    <mergeCell ref="D22:D23"/>
    <mergeCell ref="D24:D25"/>
    <mergeCell ref="D26:D27"/>
    <mergeCell ref="D28:D29"/>
    <mergeCell ref="D30:D31"/>
    <mergeCell ref="D32:D33"/>
    <mergeCell ref="D46:D47"/>
    <mergeCell ref="D48:D49"/>
    <mergeCell ref="D34:D35"/>
    <mergeCell ref="D36:D37"/>
    <mergeCell ref="D38:D39"/>
    <mergeCell ref="D40:D41"/>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100"/>
  <sheetViews>
    <sheetView view="pageBreakPreview" topLeftCell="A6"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1.6640625" style="1" customWidth="1"/>
    <col min="14" max="16384" width="9" style="1"/>
  </cols>
  <sheetData>
    <row r="1" spans="1:13" ht="14.4" x14ac:dyDescent="0.2">
      <c r="A1" s="16" t="s">
        <v>634</v>
      </c>
    </row>
    <row r="2" spans="1:13" x14ac:dyDescent="0.2">
      <c r="M2" s="38" t="s">
        <v>481</v>
      </c>
    </row>
    <row r="3" spans="1:13" ht="13.5" customHeight="1" x14ac:dyDescent="0.2">
      <c r="A3" s="309" t="s">
        <v>63</v>
      </c>
      <c r="B3" s="310"/>
      <c r="C3" s="310"/>
      <c r="D3" s="310"/>
      <c r="E3" s="311"/>
      <c r="F3" s="313" t="s">
        <v>467</v>
      </c>
      <c r="G3" s="134"/>
      <c r="H3" s="313" t="s">
        <v>468</v>
      </c>
      <c r="I3" s="134"/>
      <c r="J3" s="313" t="s">
        <v>469</v>
      </c>
      <c r="K3" s="134"/>
      <c r="L3" s="313" t="s">
        <v>470</v>
      </c>
      <c r="M3" s="134"/>
    </row>
    <row r="4" spans="1:13" ht="27.75" customHeight="1" x14ac:dyDescent="0.2">
      <c r="A4" s="236"/>
      <c r="B4" s="237"/>
      <c r="C4" s="237"/>
      <c r="D4" s="237"/>
      <c r="E4" s="238"/>
      <c r="F4" s="251"/>
      <c r="G4" s="324" t="s">
        <v>466</v>
      </c>
      <c r="H4" s="251"/>
      <c r="I4" s="324" t="s">
        <v>466</v>
      </c>
      <c r="J4" s="251"/>
      <c r="K4" s="324" t="s">
        <v>466</v>
      </c>
      <c r="L4" s="251"/>
      <c r="M4" s="324" t="s">
        <v>466</v>
      </c>
    </row>
    <row r="5" spans="1:13" ht="14.25" customHeight="1" x14ac:dyDescent="0.2">
      <c r="A5" s="236"/>
      <c r="B5" s="237"/>
      <c r="C5" s="237"/>
      <c r="D5" s="237"/>
      <c r="E5" s="238"/>
      <c r="F5" s="251"/>
      <c r="G5" s="216"/>
      <c r="H5" s="251"/>
      <c r="I5" s="216"/>
      <c r="J5" s="251"/>
      <c r="K5" s="216"/>
      <c r="L5" s="251"/>
      <c r="M5" s="216"/>
    </row>
    <row r="6" spans="1:13" ht="24.75" customHeight="1" x14ac:dyDescent="0.2">
      <c r="A6" s="239"/>
      <c r="B6" s="240"/>
      <c r="C6" s="240"/>
      <c r="D6" s="240"/>
      <c r="E6" s="241"/>
      <c r="F6" s="182"/>
      <c r="G6" s="217"/>
      <c r="H6" s="182"/>
      <c r="I6" s="217"/>
      <c r="J6" s="182"/>
      <c r="K6" s="217"/>
      <c r="L6" s="182"/>
      <c r="M6" s="217"/>
    </row>
    <row r="7" spans="1:13" ht="12" customHeight="1" x14ac:dyDescent="0.2">
      <c r="A7" s="314" t="s">
        <v>49</v>
      </c>
      <c r="B7" s="315"/>
      <c r="C7" s="315"/>
      <c r="D7" s="315"/>
      <c r="E7" s="316"/>
      <c r="F7" s="132">
        <f>SUM(F9,F11,F13,F15,F17)</f>
        <v>1573</v>
      </c>
      <c r="G7" s="132">
        <f t="shared" ref="G7:M7" si="0">SUM(G9,G11,G13,G15,G17)</f>
        <v>274</v>
      </c>
      <c r="H7" s="132">
        <f t="shared" si="0"/>
        <v>1967</v>
      </c>
      <c r="I7" s="132">
        <f t="shared" si="0"/>
        <v>214</v>
      </c>
      <c r="J7" s="132">
        <f t="shared" si="0"/>
        <v>4136</v>
      </c>
      <c r="K7" s="132">
        <f t="shared" si="0"/>
        <v>743</v>
      </c>
      <c r="L7" s="132">
        <f t="shared" si="0"/>
        <v>5044</v>
      </c>
      <c r="M7" s="132">
        <f t="shared" si="0"/>
        <v>1525</v>
      </c>
    </row>
    <row r="8" spans="1:13" ht="12" customHeight="1" x14ac:dyDescent="0.2">
      <c r="A8" s="173"/>
      <c r="B8" s="174"/>
      <c r="C8" s="174"/>
      <c r="D8" s="174"/>
      <c r="E8" s="175"/>
      <c r="F8" s="36">
        <f>IF(F7=0,0,F7/$F7)</f>
        <v>1</v>
      </c>
      <c r="G8" s="29">
        <f>IF(G7=0,0,G7/$F7)</f>
        <v>0.17418944691671964</v>
      </c>
      <c r="H8" s="29">
        <f>IF(H7=0,0,H7/$H7)</f>
        <v>1</v>
      </c>
      <c r="I8" s="29">
        <f>IF(I7=0,0,I7/$H7)</f>
        <v>0.10879511947127606</v>
      </c>
      <c r="J8" s="29">
        <f>IF(J7=0,0,J7/$J7)</f>
        <v>1</v>
      </c>
      <c r="K8" s="29">
        <f>IF(K7=0,0,K7/$J7)</f>
        <v>0.179642166344294</v>
      </c>
      <c r="L8" s="29">
        <f>IF(L7=0,0,L7/$L7)</f>
        <v>1</v>
      </c>
      <c r="M8" s="29">
        <f>IF(M7=0,0,M7/$L7)</f>
        <v>0.30233941316415541</v>
      </c>
    </row>
    <row r="9" spans="1:13" ht="12" customHeight="1" x14ac:dyDescent="0.2">
      <c r="A9" s="317" t="s">
        <v>48</v>
      </c>
      <c r="B9" s="318" t="s">
        <v>47</v>
      </c>
      <c r="C9" s="319"/>
      <c r="D9" s="319"/>
      <c r="E9" s="320"/>
      <c r="F9" s="132">
        <v>490</v>
      </c>
      <c r="G9" s="132">
        <v>138</v>
      </c>
      <c r="H9" s="132">
        <v>147</v>
      </c>
      <c r="I9" s="132">
        <v>22</v>
      </c>
      <c r="J9" s="132">
        <v>171</v>
      </c>
      <c r="K9" s="132">
        <v>40</v>
      </c>
      <c r="L9" s="132">
        <v>169</v>
      </c>
      <c r="M9" s="132">
        <v>64</v>
      </c>
    </row>
    <row r="10" spans="1:13" ht="12" customHeight="1" x14ac:dyDescent="0.2">
      <c r="A10" s="160"/>
      <c r="B10" s="245"/>
      <c r="C10" s="246"/>
      <c r="D10" s="246"/>
      <c r="E10" s="247"/>
      <c r="F10" s="36">
        <f>IF(F9=0,0,F9/$F9)</f>
        <v>1</v>
      </c>
      <c r="G10" s="29">
        <f>IF(G9=0,0,G9/$F9)</f>
        <v>0.28163265306122448</v>
      </c>
      <c r="H10" s="29">
        <f>IF(H9=0,0,H9/$H9)</f>
        <v>1</v>
      </c>
      <c r="I10" s="29">
        <f>IF(I9=0,0,I9/$H9)</f>
        <v>0.14965986394557823</v>
      </c>
      <c r="J10" s="29">
        <f>IF(J9=0,0,J9/$J9)</f>
        <v>1</v>
      </c>
      <c r="K10" s="29">
        <f>IF(K9=0,0,K9/$J9)</f>
        <v>0.23391812865497075</v>
      </c>
      <c r="L10" s="29">
        <f>IF(L9=0,0,L9/$L9)</f>
        <v>1</v>
      </c>
      <c r="M10" s="29">
        <f>IF(M9=0,0,M9/$L9)</f>
        <v>0.378698224852071</v>
      </c>
    </row>
    <row r="11" spans="1:13" ht="12" customHeight="1" x14ac:dyDescent="0.2">
      <c r="A11" s="160"/>
      <c r="B11" s="318" t="s">
        <v>46</v>
      </c>
      <c r="C11" s="319"/>
      <c r="D11" s="319"/>
      <c r="E11" s="320"/>
      <c r="F11" s="132">
        <v>265</v>
      </c>
      <c r="G11" s="132">
        <v>57</v>
      </c>
      <c r="H11" s="132">
        <v>208</v>
      </c>
      <c r="I11" s="132">
        <v>39</v>
      </c>
      <c r="J11" s="132">
        <v>337</v>
      </c>
      <c r="K11" s="132">
        <v>91</v>
      </c>
      <c r="L11" s="132">
        <v>356</v>
      </c>
      <c r="M11" s="132">
        <v>123</v>
      </c>
    </row>
    <row r="12" spans="1:13" ht="12" customHeight="1" x14ac:dyDescent="0.2">
      <c r="A12" s="160"/>
      <c r="B12" s="245"/>
      <c r="C12" s="246"/>
      <c r="D12" s="246"/>
      <c r="E12" s="247"/>
      <c r="F12" s="36">
        <f t="shared" ref="F12" si="1">IF(F11=0,0,F11/$F11)</f>
        <v>1</v>
      </c>
      <c r="G12" s="29">
        <f t="shared" ref="G12" si="2">IF(G11=0,0,G11/$F11)</f>
        <v>0.21509433962264152</v>
      </c>
      <c r="H12" s="29">
        <f t="shared" ref="H12" si="3">IF(H11=0,0,H11/$H11)</f>
        <v>1</v>
      </c>
      <c r="I12" s="29">
        <f t="shared" ref="I12" si="4">IF(I11=0,0,I11/$H11)</f>
        <v>0.1875</v>
      </c>
      <c r="J12" s="29">
        <f t="shared" ref="J12" si="5">IF(J11=0,0,J11/$J11)</f>
        <v>1</v>
      </c>
      <c r="K12" s="29">
        <f t="shared" ref="K12" si="6">IF(K11=0,0,K11/$J11)</f>
        <v>0.27002967359050445</v>
      </c>
      <c r="L12" s="29">
        <f t="shared" ref="L12" si="7">IF(L11=0,0,L11/$L11)</f>
        <v>1</v>
      </c>
      <c r="M12" s="29">
        <f t="shared" ref="M12" si="8">IF(M11=0,0,M11/$L11)</f>
        <v>0.3455056179775281</v>
      </c>
    </row>
    <row r="13" spans="1:13" ht="12" customHeight="1" x14ac:dyDescent="0.2">
      <c r="A13" s="160"/>
      <c r="B13" s="318" t="s">
        <v>45</v>
      </c>
      <c r="C13" s="319"/>
      <c r="D13" s="319"/>
      <c r="E13" s="320"/>
      <c r="F13" s="132">
        <v>512</v>
      </c>
      <c r="G13" s="132">
        <v>54</v>
      </c>
      <c r="H13" s="132">
        <v>749</v>
      </c>
      <c r="I13" s="132">
        <v>68</v>
      </c>
      <c r="J13" s="132">
        <v>1483</v>
      </c>
      <c r="K13" s="132">
        <v>277</v>
      </c>
      <c r="L13" s="132">
        <v>1782</v>
      </c>
      <c r="M13" s="132">
        <v>550</v>
      </c>
    </row>
    <row r="14" spans="1:13" ht="12" customHeight="1" x14ac:dyDescent="0.2">
      <c r="A14" s="160"/>
      <c r="B14" s="245"/>
      <c r="C14" s="246"/>
      <c r="D14" s="246"/>
      <c r="E14" s="247"/>
      <c r="F14" s="36">
        <f t="shared" ref="F14" si="9">IF(F13=0,0,F13/$F13)</f>
        <v>1</v>
      </c>
      <c r="G14" s="29">
        <f t="shared" ref="G14" si="10">IF(G13=0,0,G13/$F13)</f>
        <v>0.10546875</v>
      </c>
      <c r="H14" s="29">
        <f t="shared" ref="H14" si="11">IF(H13=0,0,H13/$H13)</f>
        <v>1</v>
      </c>
      <c r="I14" s="29">
        <f t="shared" ref="I14" si="12">IF(I13=0,0,I13/$H13)</f>
        <v>9.0787716955941261E-2</v>
      </c>
      <c r="J14" s="29">
        <f t="shared" ref="J14" si="13">IF(J13=0,0,J13/$J13)</f>
        <v>1</v>
      </c>
      <c r="K14" s="29">
        <f t="shared" ref="K14" si="14">IF(K13=0,0,K13/$J13)</f>
        <v>0.18678354686446391</v>
      </c>
      <c r="L14" s="29">
        <f t="shared" ref="L14" si="15">IF(L13=0,0,L13/$L13)</f>
        <v>1</v>
      </c>
      <c r="M14" s="29">
        <f t="shared" ref="M14" si="16">IF(M13=0,0,M13/$L13)</f>
        <v>0.30864197530864196</v>
      </c>
    </row>
    <row r="15" spans="1:13" ht="12" customHeight="1" x14ac:dyDescent="0.2">
      <c r="A15" s="160"/>
      <c r="B15" s="318" t="s">
        <v>44</v>
      </c>
      <c r="C15" s="319"/>
      <c r="D15" s="319"/>
      <c r="E15" s="320"/>
      <c r="F15" s="132">
        <v>131</v>
      </c>
      <c r="G15" s="132">
        <v>8</v>
      </c>
      <c r="H15" s="132">
        <v>323</v>
      </c>
      <c r="I15" s="132">
        <v>21</v>
      </c>
      <c r="J15" s="132">
        <v>721</v>
      </c>
      <c r="K15" s="132">
        <v>81</v>
      </c>
      <c r="L15" s="132">
        <v>917</v>
      </c>
      <c r="M15" s="132">
        <v>195</v>
      </c>
    </row>
    <row r="16" spans="1:13" ht="12" customHeight="1" x14ac:dyDescent="0.2">
      <c r="A16" s="160"/>
      <c r="B16" s="245"/>
      <c r="C16" s="246"/>
      <c r="D16" s="246"/>
      <c r="E16" s="247"/>
      <c r="F16" s="36">
        <f t="shared" ref="F16" si="17">IF(F15=0,0,F15/$F15)</f>
        <v>1</v>
      </c>
      <c r="G16" s="29">
        <f t="shared" ref="G16" si="18">IF(G15=0,0,G15/$F15)</f>
        <v>6.1068702290076333E-2</v>
      </c>
      <c r="H16" s="29">
        <f t="shared" ref="H16" si="19">IF(H15=0,0,H15/$H15)</f>
        <v>1</v>
      </c>
      <c r="I16" s="29">
        <f t="shared" ref="I16" si="20">IF(I15=0,0,I15/$H15)</f>
        <v>6.5015479876160992E-2</v>
      </c>
      <c r="J16" s="29">
        <f t="shared" ref="J16" si="21">IF(J15=0,0,J15/$J15)</f>
        <v>1</v>
      </c>
      <c r="K16" s="29">
        <f t="shared" ref="K16" si="22">IF(K15=0,0,K15/$J15)</f>
        <v>0.11234396671289876</v>
      </c>
      <c r="L16" s="29">
        <f t="shared" ref="L16" si="23">IF(L15=0,0,L15/$L15)</f>
        <v>1</v>
      </c>
      <c r="M16" s="29">
        <f t="shared" ref="M16" si="24">IF(M15=0,0,M15/$L15)</f>
        <v>0.21264994547437296</v>
      </c>
    </row>
    <row r="17" spans="1:13" ht="12" customHeight="1" x14ac:dyDescent="0.2">
      <c r="A17" s="160"/>
      <c r="B17" s="318" t="s">
        <v>43</v>
      </c>
      <c r="C17" s="319"/>
      <c r="D17" s="319"/>
      <c r="E17" s="320"/>
      <c r="F17" s="132">
        <v>175</v>
      </c>
      <c r="G17" s="132">
        <v>17</v>
      </c>
      <c r="H17" s="132">
        <v>540</v>
      </c>
      <c r="I17" s="132">
        <v>64</v>
      </c>
      <c r="J17" s="132">
        <v>1424</v>
      </c>
      <c r="K17" s="132">
        <v>254</v>
      </c>
      <c r="L17" s="132">
        <v>1820</v>
      </c>
      <c r="M17" s="132">
        <v>593</v>
      </c>
    </row>
    <row r="18" spans="1:13" ht="12" customHeight="1" x14ac:dyDescent="0.2">
      <c r="A18" s="161"/>
      <c r="B18" s="245"/>
      <c r="C18" s="246"/>
      <c r="D18" s="246"/>
      <c r="E18" s="247"/>
      <c r="F18" s="36">
        <f t="shared" ref="F18:G18" si="25">IF(F17=0,0,F17/$F17)</f>
        <v>1</v>
      </c>
      <c r="G18" s="29">
        <f t="shared" si="25"/>
        <v>9.7142857142857142E-2</v>
      </c>
      <c r="H18" s="29">
        <f t="shared" ref="H18:I18" si="26">IF(H17=0,0,H17/$H17)</f>
        <v>1</v>
      </c>
      <c r="I18" s="29">
        <f t="shared" si="26"/>
        <v>0.11851851851851852</v>
      </c>
      <c r="J18" s="29">
        <f t="shared" ref="J18:K18" si="27">IF(J17=0,0,J17/$J17)</f>
        <v>1</v>
      </c>
      <c r="K18" s="29">
        <f t="shared" si="27"/>
        <v>0.17837078651685392</v>
      </c>
      <c r="L18" s="29">
        <f t="shared" ref="L18:M18" si="28">IF(L17=0,0,L17/$L17)</f>
        <v>1</v>
      </c>
      <c r="M18" s="29">
        <f t="shared" si="28"/>
        <v>0.32582417582417583</v>
      </c>
    </row>
    <row r="19" spans="1:13" ht="12" customHeight="1" x14ac:dyDescent="0.2">
      <c r="A19" s="321" t="s">
        <v>42</v>
      </c>
      <c r="B19" s="321" t="s">
        <v>41</v>
      </c>
      <c r="C19" s="135"/>
      <c r="D19" s="312" t="s">
        <v>15</v>
      </c>
      <c r="E19" s="131"/>
      <c r="F19" s="132">
        <f>SUM(F21,F23,F25,F27,F29,F31,F33,F35,F37,F39,F41,F43,F45,F47,F49,F51,F53,F55,F57,F59,F61,F63,F65,F67)</f>
        <v>445</v>
      </c>
      <c r="G19" s="132">
        <f t="shared" ref="G19:M19" si="29">SUM(G21,G23,G25,G27,G29,G31,G33,G35,G37,G39,G41,G43,G45,G47,G49,G51,G53,G55,G57,G59,G61,G63,G65,G67)</f>
        <v>48</v>
      </c>
      <c r="H19" s="132">
        <f t="shared" si="29"/>
        <v>965</v>
      </c>
      <c r="I19" s="132">
        <f t="shared" si="29"/>
        <v>36</v>
      </c>
      <c r="J19" s="132">
        <f t="shared" si="29"/>
        <v>2108</v>
      </c>
      <c r="K19" s="132">
        <f t="shared" si="29"/>
        <v>172</v>
      </c>
      <c r="L19" s="132">
        <f t="shared" si="29"/>
        <v>2457</v>
      </c>
      <c r="M19" s="132">
        <f t="shared" si="29"/>
        <v>377</v>
      </c>
    </row>
    <row r="20" spans="1:13" ht="12" customHeight="1" x14ac:dyDescent="0.2">
      <c r="A20" s="157"/>
      <c r="B20" s="157"/>
      <c r="C20" s="32"/>
      <c r="D20" s="232"/>
      <c r="E20" s="31"/>
      <c r="F20" s="36">
        <f>IF(F19=0,0,F19/$F19)</f>
        <v>1</v>
      </c>
      <c r="G20" s="29">
        <f>IF(G19=0,0,G19/$F19)</f>
        <v>0.10786516853932585</v>
      </c>
      <c r="H20" s="29">
        <f>IF(H19=0,0,H19/$H19)</f>
        <v>1</v>
      </c>
      <c r="I20" s="29">
        <f>IF(I19=0,0,I19/$H19)</f>
        <v>3.7305699481865282E-2</v>
      </c>
      <c r="J20" s="29">
        <f>IF(J19=0,0,J19/$J19)</f>
        <v>1</v>
      </c>
      <c r="K20" s="29">
        <f>IF(K19=0,0,K19/$J19)</f>
        <v>8.1593927893738136E-2</v>
      </c>
      <c r="L20" s="29">
        <f>IF(L19=0,0,L19/$L19)</f>
        <v>1</v>
      </c>
      <c r="M20" s="29">
        <f>IF(M19=0,0,M19/$L19)</f>
        <v>0.15343915343915343</v>
      </c>
    </row>
    <row r="21" spans="1:13" ht="12" customHeight="1" x14ac:dyDescent="0.2">
      <c r="A21" s="157"/>
      <c r="B21" s="157"/>
      <c r="C21" s="135"/>
      <c r="D21" s="312" t="s">
        <v>354</v>
      </c>
      <c r="E21" s="131"/>
      <c r="F21" s="132">
        <v>51</v>
      </c>
      <c r="G21" s="132">
        <v>5</v>
      </c>
      <c r="H21" s="132">
        <v>71</v>
      </c>
      <c r="I21" s="132">
        <v>5</v>
      </c>
      <c r="J21" s="132">
        <v>209</v>
      </c>
      <c r="K21" s="132">
        <v>33</v>
      </c>
      <c r="L21" s="132">
        <v>250</v>
      </c>
      <c r="M21" s="132">
        <v>74</v>
      </c>
    </row>
    <row r="22" spans="1:13" ht="12" customHeight="1" x14ac:dyDescent="0.2">
      <c r="A22" s="157"/>
      <c r="B22" s="157"/>
      <c r="C22" s="32"/>
      <c r="D22" s="232"/>
      <c r="E22" s="31"/>
      <c r="F22" s="36">
        <f>IF(F21=0,0,F21/$F21)</f>
        <v>1</v>
      </c>
      <c r="G22" s="29">
        <f>IF(G21=0,0,G21/$F21)</f>
        <v>9.8039215686274508E-2</v>
      </c>
      <c r="H22" s="29">
        <f>IF(H21=0,0,H21/$H21)</f>
        <v>1</v>
      </c>
      <c r="I22" s="29">
        <f>IF(I21=0,0,I21/$H21)</f>
        <v>7.0422535211267609E-2</v>
      </c>
      <c r="J22" s="29">
        <f>IF(J21=0,0,J21/$J21)</f>
        <v>1</v>
      </c>
      <c r="K22" s="29">
        <f>IF(K21=0,0,K21/$J21)</f>
        <v>0.15789473684210525</v>
      </c>
      <c r="L22" s="29">
        <f>IF(L21=0,0,L21/$L21)</f>
        <v>1</v>
      </c>
      <c r="M22" s="29">
        <f>IF(M21=0,0,M21/$L21)</f>
        <v>0.29599999999999999</v>
      </c>
    </row>
    <row r="23" spans="1:13" ht="12" customHeight="1" x14ac:dyDescent="0.2">
      <c r="A23" s="157"/>
      <c r="B23" s="157"/>
      <c r="C23" s="135"/>
      <c r="D23" s="312" t="s">
        <v>355</v>
      </c>
      <c r="E23" s="131"/>
      <c r="F23" s="132">
        <v>10</v>
      </c>
      <c r="G23" s="132">
        <v>0</v>
      </c>
      <c r="H23" s="132">
        <v>24</v>
      </c>
      <c r="I23" s="132">
        <v>1</v>
      </c>
      <c r="J23" s="132">
        <v>25</v>
      </c>
      <c r="K23" s="132">
        <v>3</v>
      </c>
      <c r="L23" s="132">
        <v>42</v>
      </c>
      <c r="M23" s="132">
        <v>4</v>
      </c>
    </row>
    <row r="24" spans="1:13" ht="12" customHeight="1" x14ac:dyDescent="0.2">
      <c r="A24" s="157"/>
      <c r="B24" s="157"/>
      <c r="C24" s="32"/>
      <c r="D24" s="232"/>
      <c r="E24" s="31"/>
      <c r="F24" s="36">
        <f t="shared" ref="F24" si="30">IF(F23=0,0,F23/$F23)</f>
        <v>1</v>
      </c>
      <c r="G24" s="29">
        <f t="shared" ref="G24" si="31">IF(G23=0,0,G23/$F23)</f>
        <v>0</v>
      </c>
      <c r="H24" s="29">
        <f t="shared" ref="H24" si="32">IF(H23=0,0,H23/$H23)</f>
        <v>1</v>
      </c>
      <c r="I24" s="29">
        <f t="shared" ref="I24" si="33">IF(I23=0,0,I23/$H23)</f>
        <v>4.1666666666666664E-2</v>
      </c>
      <c r="J24" s="29">
        <f t="shared" ref="J24" si="34">IF(J23=0,0,J23/$J23)</f>
        <v>1</v>
      </c>
      <c r="K24" s="29">
        <f t="shared" ref="K24" si="35">IF(K23=0,0,K23/$J23)</f>
        <v>0.12</v>
      </c>
      <c r="L24" s="29">
        <f t="shared" ref="L24" si="36">IF(L23=0,0,L23/$L23)</f>
        <v>1</v>
      </c>
      <c r="M24" s="29">
        <f t="shared" ref="M24" si="37">IF(M23=0,0,M23/$L23)</f>
        <v>9.5238095238095233E-2</v>
      </c>
    </row>
    <row r="25" spans="1:13" ht="12" customHeight="1" x14ac:dyDescent="0.2">
      <c r="A25" s="157"/>
      <c r="B25" s="157"/>
      <c r="C25" s="135"/>
      <c r="D25" s="312" t="s">
        <v>356</v>
      </c>
      <c r="E25" s="131"/>
      <c r="F25" s="132">
        <v>18</v>
      </c>
      <c r="G25" s="132">
        <v>5</v>
      </c>
      <c r="H25" s="132">
        <v>17</v>
      </c>
      <c r="I25" s="132">
        <v>3</v>
      </c>
      <c r="J25" s="132">
        <v>38</v>
      </c>
      <c r="K25" s="132">
        <v>9</v>
      </c>
      <c r="L25" s="132">
        <v>68</v>
      </c>
      <c r="M25" s="132">
        <v>37</v>
      </c>
    </row>
    <row r="26" spans="1:13" ht="12" customHeight="1" x14ac:dyDescent="0.2">
      <c r="A26" s="157"/>
      <c r="B26" s="157"/>
      <c r="C26" s="32"/>
      <c r="D26" s="232"/>
      <c r="E26" s="31"/>
      <c r="F26" s="36">
        <f t="shared" ref="F26" si="38">IF(F25=0,0,F25/$F25)</f>
        <v>1</v>
      </c>
      <c r="G26" s="29">
        <f t="shared" ref="G26" si="39">IF(G25=0,0,G25/$F25)</f>
        <v>0.27777777777777779</v>
      </c>
      <c r="H26" s="29">
        <f t="shared" ref="H26" si="40">IF(H25=0,0,H25/$H25)</f>
        <v>1</v>
      </c>
      <c r="I26" s="29">
        <f t="shared" ref="I26" si="41">IF(I25=0,0,I25/$H25)</f>
        <v>0.17647058823529413</v>
      </c>
      <c r="J26" s="29">
        <f t="shared" ref="J26" si="42">IF(J25=0,0,J25/$J25)</f>
        <v>1</v>
      </c>
      <c r="K26" s="29">
        <f t="shared" ref="K26" si="43">IF(K25=0,0,K25/$J25)</f>
        <v>0.23684210526315788</v>
      </c>
      <c r="L26" s="29">
        <f t="shared" ref="L26" si="44">IF(L25=0,0,L25/$L25)</f>
        <v>1</v>
      </c>
      <c r="M26" s="29">
        <f t="shared" ref="M26" si="45">IF(M25=0,0,M25/$L25)</f>
        <v>0.54411764705882348</v>
      </c>
    </row>
    <row r="27" spans="1:13" ht="12" customHeight="1" x14ac:dyDescent="0.2">
      <c r="A27" s="157"/>
      <c r="B27" s="157"/>
      <c r="C27" s="135"/>
      <c r="D27" s="312" t="s">
        <v>357</v>
      </c>
      <c r="E27" s="131"/>
      <c r="F27" s="132">
        <v>0</v>
      </c>
      <c r="G27" s="132">
        <v>0</v>
      </c>
      <c r="H27" s="132">
        <v>1</v>
      </c>
      <c r="I27" s="132">
        <v>0</v>
      </c>
      <c r="J27" s="132">
        <v>7</v>
      </c>
      <c r="K27" s="132">
        <v>0</v>
      </c>
      <c r="L27" s="132">
        <v>11</v>
      </c>
      <c r="M27" s="132">
        <v>1</v>
      </c>
    </row>
    <row r="28" spans="1:13" ht="12" customHeight="1" x14ac:dyDescent="0.2">
      <c r="A28" s="157"/>
      <c r="B28" s="157"/>
      <c r="C28" s="32"/>
      <c r="D28" s="232"/>
      <c r="E28" s="31"/>
      <c r="F28" s="36">
        <f t="shared" ref="F28" si="46">IF(F27=0,0,F27/$F27)</f>
        <v>0</v>
      </c>
      <c r="G28" s="29">
        <f t="shared" ref="G28" si="47">IF(G27=0,0,G27/$F27)</f>
        <v>0</v>
      </c>
      <c r="H28" s="29">
        <f t="shared" ref="H28" si="48">IF(H27=0,0,H27/$H27)</f>
        <v>1</v>
      </c>
      <c r="I28" s="29">
        <f t="shared" ref="I28" si="49">IF(I27=0,0,I27/$H27)</f>
        <v>0</v>
      </c>
      <c r="J28" s="29">
        <f t="shared" ref="J28" si="50">IF(J27=0,0,J27/$J27)</f>
        <v>1</v>
      </c>
      <c r="K28" s="29">
        <f t="shared" ref="K28" si="51">IF(K27=0,0,K27/$J27)</f>
        <v>0</v>
      </c>
      <c r="L28" s="29">
        <f t="shared" ref="L28" si="52">IF(L27=0,0,L27/$L27)</f>
        <v>1</v>
      </c>
      <c r="M28" s="29">
        <f t="shared" ref="M28" si="53">IF(M27=0,0,M27/$L27)</f>
        <v>9.0909090909090912E-2</v>
      </c>
    </row>
    <row r="29" spans="1:13" ht="12" customHeight="1" x14ac:dyDescent="0.2">
      <c r="A29" s="157"/>
      <c r="B29" s="157"/>
      <c r="C29" s="135"/>
      <c r="D29" s="312" t="s">
        <v>358</v>
      </c>
      <c r="E29" s="131"/>
      <c r="F29" s="132">
        <v>16</v>
      </c>
      <c r="G29" s="132">
        <v>0</v>
      </c>
      <c r="H29" s="132">
        <v>16</v>
      </c>
      <c r="I29" s="132">
        <v>0</v>
      </c>
      <c r="J29" s="132">
        <v>34</v>
      </c>
      <c r="K29" s="132">
        <v>7</v>
      </c>
      <c r="L29" s="132">
        <v>44</v>
      </c>
      <c r="M29" s="132">
        <v>6</v>
      </c>
    </row>
    <row r="30" spans="1:13" ht="12" customHeight="1" x14ac:dyDescent="0.2">
      <c r="A30" s="157"/>
      <c r="B30" s="157"/>
      <c r="C30" s="32"/>
      <c r="D30" s="232"/>
      <c r="E30" s="31"/>
      <c r="F30" s="36">
        <f t="shared" ref="F30" si="54">IF(F29=0,0,F29/$F29)</f>
        <v>1</v>
      </c>
      <c r="G30" s="29">
        <f t="shared" ref="G30" si="55">IF(G29=0,0,G29/$F29)</f>
        <v>0</v>
      </c>
      <c r="H30" s="29">
        <f t="shared" ref="H30" si="56">IF(H29=0,0,H29/$H29)</f>
        <v>1</v>
      </c>
      <c r="I30" s="29">
        <f t="shared" ref="I30" si="57">IF(I29=0,0,I29/$H29)</f>
        <v>0</v>
      </c>
      <c r="J30" s="29">
        <f t="shared" ref="J30" si="58">IF(J29=0,0,J29/$J29)</f>
        <v>1</v>
      </c>
      <c r="K30" s="29">
        <f t="shared" ref="K30" si="59">IF(K29=0,0,K29/$J29)</f>
        <v>0.20588235294117646</v>
      </c>
      <c r="L30" s="29">
        <f t="shared" ref="L30" si="60">IF(L29=0,0,L29/$L29)</f>
        <v>1</v>
      </c>
      <c r="M30" s="29">
        <f t="shared" ref="M30" si="61">IF(M29=0,0,M29/$L29)</f>
        <v>0.13636363636363635</v>
      </c>
    </row>
    <row r="31" spans="1:13" ht="12" customHeight="1" x14ac:dyDescent="0.2">
      <c r="A31" s="157"/>
      <c r="B31" s="157"/>
      <c r="C31" s="135"/>
      <c r="D31" s="312" t="s">
        <v>359</v>
      </c>
      <c r="E31" s="131"/>
      <c r="F31" s="132">
        <v>3</v>
      </c>
      <c r="G31" s="132">
        <v>0</v>
      </c>
      <c r="H31" s="132">
        <v>20</v>
      </c>
      <c r="I31" s="132">
        <v>2</v>
      </c>
      <c r="J31" s="132">
        <v>9</v>
      </c>
      <c r="K31" s="132">
        <v>2</v>
      </c>
      <c r="L31" s="132">
        <v>20</v>
      </c>
      <c r="M31" s="132">
        <v>3</v>
      </c>
    </row>
    <row r="32" spans="1:13" ht="12" customHeight="1" x14ac:dyDescent="0.2">
      <c r="A32" s="157"/>
      <c r="B32" s="157"/>
      <c r="C32" s="32"/>
      <c r="D32" s="232"/>
      <c r="E32" s="31"/>
      <c r="F32" s="36">
        <f t="shared" ref="F32" si="62">IF(F31=0,0,F31/$F31)</f>
        <v>1</v>
      </c>
      <c r="G32" s="29">
        <f t="shared" ref="G32" si="63">IF(G31=0,0,G31/$F31)</f>
        <v>0</v>
      </c>
      <c r="H32" s="29">
        <f t="shared" ref="H32" si="64">IF(H31=0,0,H31/$H31)</f>
        <v>1</v>
      </c>
      <c r="I32" s="29">
        <f t="shared" ref="I32" si="65">IF(I31=0,0,I31/$H31)</f>
        <v>0.1</v>
      </c>
      <c r="J32" s="29">
        <f t="shared" ref="J32" si="66">IF(J31=0,0,J31/$J31)</f>
        <v>1</v>
      </c>
      <c r="K32" s="29">
        <f t="shared" ref="K32" si="67">IF(K31=0,0,K31/$J31)</f>
        <v>0.22222222222222221</v>
      </c>
      <c r="L32" s="29">
        <f t="shared" ref="L32" si="68">IF(L31=0,0,L31/$L31)</f>
        <v>1</v>
      </c>
      <c r="M32" s="29">
        <f t="shared" ref="M32" si="69">IF(M31=0,0,M31/$L31)</f>
        <v>0.15</v>
      </c>
    </row>
    <row r="33" spans="1:13" ht="12" customHeight="1" x14ac:dyDescent="0.2">
      <c r="A33" s="157"/>
      <c r="B33" s="157"/>
      <c r="C33" s="135"/>
      <c r="D33" s="312" t="s">
        <v>360</v>
      </c>
      <c r="E33" s="131"/>
      <c r="F33" s="132">
        <v>33</v>
      </c>
      <c r="G33" s="132">
        <v>4</v>
      </c>
      <c r="H33" s="132">
        <v>33</v>
      </c>
      <c r="I33" s="132">
        <v>6</v>
      </c>
      <c r="J33" s="132">
        <v>71</v>
      </c>
      <c r="K33" s="132">
        <v>13</v>
      </c>
      <c r="L33" s="132">
        <v>69</v>
      </c>
      <c r="M33" s="132">
        <v>20</v>
      </c>
    </row>
    <row r="34" spans="1:13" ht="12" customHeight="1" x14ac:dyDescent="0.2">
      <c r="A34" s="157"/>
      <c r="B34" s="157"/>
      <c r="C34" s="32"/>
      <c r="D34" s="232"/>
      <c r="E34" s="31"/>
      <c r="F34" s="36">
        <f t="shared" ref="F34" si="70">IF(F33=0,0,F33/$F33)</f>
        <v>1</v>
      </c>
      <c r="G34" s="29">
        <f t="shared" ref="G34" si="71">IF(G33=0,0,G33/$F33)</f>
        <v>0.12121212121212122</v>
      </c>
      <c r="H34" s="29">
        <f t="shared" ref="H34" si="72">IF(H33=0,0,H33/$H33)</f>
        <v>1</v>
      </c>
      <c r="I34" s="29">
        <f t="shared" ref="I34" si="73">IF(I33=0,0,I33/$H33)</f>
        <v>0.18181818181818182</v>
      </c>
      <c r="J34" s="29">
        <f t="shared" ref="J34" si="74">IF(J33=0,0,J33/$J33)</f>
        <v>1</v>
      </c>
      <c r="K34" s="29">
        <f t="shared" ref="K34" si="75">IF(K33=0,0,K33/$J33)</f>
        <v>0.18309859154929578</v>
      </c>
      <c r="L34" s="29">
        <f t="shared" ref="L34" si="76">IF(L33=0,0,L33/$L33)</f>
        <v>1</v>
      </c>
      <c r="M34" s="29">
        <f t="shared" ref="M34" si="77">IF(M33=0,0,M33/$L33)</f>
        <v>0.28985507246376813</v>
      </c>
    </row>
    <row r="35" spans="1:13" ht="12" customHeight="1" x14ac:dyDescent="0.2">
      <c r="A35" s="157"/>
      <c r="B35" s="157"/>
      <c r="C35" s="135"/>
      <c r="D35" s="312" t="s">
        <v>361</v>
      </c>
      <c r="E35" s="131"/>
      <c r="F35" s="132">
        <v>13</v>
      </c>
      <c r="G35" s="132">
        <v>4</v>
      </c>
      <c r="H35" s="132">
        <v>36</v>
      </c>
      <c r="I35" s="132">
        <v>4</v>
      </c>
      <c r="J35" s="132">
        <v>87</v>
      </c>
      <c r="K35" s="132">
        <v>17</v>
      </c>
      <c r="L35" s="132">
        <v>76</v>
      </c>
      <c r="M35" s="132">
        <v>20</v>
      </c>
    </row>
    <row r="36" spans="1:13" ht="12" customHeight="1" x14ac:dyDescent="0.2">
      <c r="A36" s="157"/>
      <c r="B36" s="157"/>
      <c r="C36" s="32"/>
      <c r="D36" s="232"/>
      <c r="E36" s="31"/>
      <c r="F36" s="36">
        <f t="shared" ref="F36" si="78">IF(F35=0,0,F35/$F35)</f>
        <v>1</v>
      </c>
      <c r="G36" s="29">
        <f t="shared" ref="G36" si="79">IF(G35=0,0,G35/$F35)</f>
        <v>0.30769230769230771</v>
      </c>
      <c r="H36" s="29">
        <f t="shared" ref="H36" si="80">IF(H35=0,0,H35/$H35)</f>
        <v>1</v>
      </c>
      <c r="I36" s="29">
        <f t="shared" ref="I36" si="81">IF(I35=0,0,I35/$H35)</f>
        <v>0.1111111111111111</v>
      </c>
      <c r="J36" s="29">
        <f t="shared" ref="J36" si="82">IF(J35=0,0,J35/$J35)</f>
        <v>1</v>
      </c>
      <c r="K36" s="29">
        <f t="shared" ref="K36" si="83">IF(K35=0,0,K35/$J35)</f>
        <v>0.19540229885057472</v>
      </c>
      <c r="L36" s="29">
        <f t="shared" ref="L36" si="84">IF(L35=0,0,L35/$L35)</f>
        <v>1</v>
      </c>
      <c r="M36" s="29">
        <f t="shared" ref="M36" si="85">IF(M35=0,0,M35/$L35)</f>
        <v>0.26315789473684209</v>
      </c>
    </row>
    <row r="37" spans="1:13" ht="12" customHeight="1" x14ac:dyDescent="0.2">
      <c r="A37" s="157"/>
      <c r="B37" s="157"/>
      <c r="C37" s="135"/>
      <c r="D37" s="312" t="s">
        <v>362</v>
      </c>
      <c r="E37" s="131"/>
      <c r="F37" s="132">
        <v>0</v>
      </c>
      <c r="G37" s="132">
        <v>0</v>
      </c>
      <c r="H37" s="132">
        <v>6</v>
      </c>
      <c r="I37" s="132">
        <v>0</v>
      </c>
      <c r="J37" s="132">
        <v>4</v>
      </c>
      <c r="K37" s="132">
        <v>0</v>
      </c>
      <c r="L37" s="132">
        <v>2</v>
      </c>
      <c r="M37" s="132">
        <v>0</v>
      </c>
    </row>
    <row r="38" spans="1:13" ht="12" customHeight="1" x14ac:dyDescent="0.2">
      <c r="A38" s="157"/>
      <c r="B38" s="157"/>
      <c r="C38" s="32"/>
      <c r="D38" s="232"/>
      <c r="E38" s="31"/>
      <c r="F38" s="36">
        <f t="shared" ref="F38" si="86">IF(F37=0,0,F37/$F37)</f>
        <v>0</v>
      </c>
      <c r="G38" s="29">
        <f t="shared" ref="G38" si="87">IF(G37=0,0,G37/$F37)</f>
        <v>0</v>
      </c>
      <c r="H38" s="29">
        <f t="shared" ref="H38" si="88">IF(H37=0,0,H37/$H37)</f>
        <v>1</v>
      </c>
      <c r="I38" s="29">
        <f t="shared" ref="I38" si="89">IF(I37=0,0,I37/$H37)</f>
        <v>0</v>
      </c>
      <c r="J38" s="29">
        <f t="shared" ref="J38" si="90">IF(J37=0,0,J37/$J37)</f>
        <v>1</v>
      </c>
      <c r="K38" s="29">
        <f t="shared" ref="K38" si="91">IF(K37=0,0,K37/$J37)</f>
        <v>0</v>
      </c>
      <c r="L38" s="29">
        <f t="shared" ref="L38" si="92">IF(L37=0,0,L37/$L37)</f>
        <v>1</v>
      </c>
      <c r="M38" s="29">
        <f t="shared" ref="M38" si="93">IF(M37=0,0,M37/$L37)</f>
        <v>0</v>
      </c>
    </row>
    <row r="39" spans="1:13" ht="12" customHeight="1" x14ac:dyDescent="0.2">
      <c r="A39" s="157"/>
      <c r="B39" s="157"/>
      <c r="C39" s="135"/>
      <c r="D39" s="312" t="s">
        <v>363</v>
      </c>
      <c r="E39" s="131"/>
      <c r="F39" s="132">
        <v>17</v>
      </c>
      <c r="G39" s="132">
        <v>3</v>
      </c>
      <c r="H39" s="132">
        <v>24</v>
      </c>
      <c r="I39" s="132">
        <v>0</v>
      </c>
      <c r="J39" s="132">
        <v>45</v>
      </c>
      <c r="K39" s="132">
        <v>2</v>
      </c>
      <c r="L39" s="132">
        <v>49</v>
      </c>
      <c r="M39" s="132">
        <v>6</v>
      </c>
    </row>
    <row r="40" spans="1:13" ht="12" customHeight="1" x14ac:dyDescent="0.2">
      <c r="A40" s="157"/>
      <c r="B40" s="157"/>
      <c r="C40" s="32"/>
      <c r="D40" s="232"/>
      <c r="E40" s="31"/>
      <c r="F40" s="36">
        <f t="shared" ref="F40" si="94">IF(F39=0,0,F39/$F39)</f>
        <v>1</v>
      </c>
      <c r="G40" s="29">
        <f t="shared" ref="G40" si="95">IF(G39=0,0,G39/$F39)</f>
        <v>0.17647058823529413</v>
      </c>
      <c r="H40" s="29">
        <f t="shared" ref="H40" si="96">IF(H39=0,0,H39/$H39)</f>
        <v>1</v>
      </c>
      <c r="I40" s="29">
        <f t="shared" ref="I40" si="97">IF(I39=0,0,I39/$H39)</f>
        <v>0</v>
      </c>
      <c r="J40" s="29">
        <f t="shared" ref="J40" si="98">IF(J39=0,0,J39/$J39)</f>
        <v>1</v>
      </c>
      <c r="K40" s="29">
        <f t="shared" ref="K40" si="99">IF(K39=0,0,K39/$J39)</f>
        <v>4.4444444444444446E-2</v>
      </c>
      <c r="L40" s="29">
        <f t="shared" ref="L40" si="100">IF(L39=0,0,L39/$L39)</f>
        <v>1</v>
      </c>
      <c r="M40" s="29">
        <f t="shared" ref="M40" si="101">IF(M39=0,0,M39/$L39)</f>
        <v>0.12244897959183673</v>
      </c>
    </row>
    <row r="41" spans="1:13" ht="12" customHeight="1" x14ac:dyDescent="0.2">
      <c r="A41" s="157"/>
      <c r="B41" s="157"/>
      <c r="C41" s="135"/>
      <c r="D41" s="312" t="s">
        <v>364</v>
      </c>
      <c r="E41" s="131"/>
      <c r="F41" s="132">
        <v>0</v>
      </c>
      <c r="G41" s="132">
        <v>0</v>
      </c>
      <c r="H41" s="132">
        <v>1</v>
      </c>
      <c r="I41" s="132">
        <v>0</v>
      </c>
      <c r="J41" s="132">
        <v>5</v>
      </c>
      <c r="K41" s="132">
        <v>0</v>
      </c>
      <c r="L41" s="132">
        <v>5</v>
      </c>
      <c r="M41" s="132">
        <v>0</v>
      </c>
    </row>
    <row r="42" spans="1:13" ht="12" customHeight="1" x14ac:dyDescent="0.2">
      <c r="A42" s="157"/>
      <c r="B42" s="157"/>
      <c r="C42" s="32"/>
      <c r="D42" s="232"/>
      <c r="E42" s="31"/>
      <c r="F42" s="36">
        <f t="shared" ref="F42" si="102">IF(F41=0,0,F41/$F41)</f>
        <v>0</v>
      </c>
      <c r="G42" s="29">
        <f t="shared" ref="G42" si="103">IF(G41=0,0,G41/$F41)</f>
        <v>0</v>
      </c>
      <c r="H42" s="29">
        <f t="shared" ref="H42" si="104">IF(H41=0,0,H41/$H41)</f>
        <v>1</v>
      </c>
      <c r="I42" s="29">
        <f t="shared" ref="I42" si="105">IF(I41=0,0,I41/$H41)</f>
        <v>0</v>
      </c>
      <c r="J42" s="29">
        <f t="shared" ref="J42" si="106">IF(J41=0,0,J41/$J41)</f>
        <v>1</v>
      </c>
      <c r="K42" s="29">
        <f t="shared" ref="K42" si="107">IF(K41=0,0,K41/$J41)</f>
        <v>0</v>
      </c>
      <c r="L42" s="29">
        <f t="shared" ref="L42" si="108">IF(L41=0,0,L41/$L41)</f>
        <v>1</v>
      </c>
      <c r="M42" s="29">
        <f t="shared" ref="M42" si="109">IF(M41=0,0,M41/$L41)</f>
        <v>0</v>
      </c>
    </row>
    <row r="43" spans="1:13" ht="12" customHeight="1" x14ac:dyDescent="0.2">
      <c r="A43" s="157"/>
      <c r="B43" s="157"/>
      <c r="C43" s="135"/>
      <c r="D43" s="312" t="s">
        <v>365</v>
      </c>
      <c r="E43" s="131"/>
      <c r="F43" s="132">
        <v>3</v>
      </c>
      <c r="G43" s="132">
        <v>0</v>
      </c>
      <c r="H43" s="132">
        <v>9</v>
      </c>
      <c r="I43" s="132">
        <v>1</v>
      </c>
      <c r="J43" s="132">
        <v>9</v>
      </c>
      <c r="K43" s="132">
        <v>1</v>
      </c>
      <c r="L43" s="132">
        <v>13</v>
      </c>
      <c r="M43" s="132">
        <v>2</v>
      </c>
    </row>
    <row r="44" spans="1:13" ht="12" customHeight="1" x14ac:dyDescent="0.2">
      <c r="A44" s="157"/>
      <c r="B44" s="157"/>
      <c r="C44" s="32"/>
      <c r="D44" s="232"/>
      <c r="E44" s="31"/>
      <c r="F44" s="36">
        <f t="shared" ref="F44" si="110">IF(F43=0,0,F43/$F43)</f>
        <v>1</v>
      </c>
      <c r="G44" s="29">
        <f t="shared" ref="G44" si="111">IF(G43=0,0,G43/$F43)</f>
        <v>0</v>
      </c>
      <c r="H44" s="29">
        <f t="shared" ref="H44" si="112">IF(H43=0,0,H43/$H43)</f>
        <v>1</v>
      </c>
      <c r="I44" s="29">
        <f t="shared" ref="I44" si="113">IF(I43=0,0,I43/$H43)</f>
        <v>0.1111111111111111</v>
      </c>
      <c r="J44" s="29">
        <f t="shared" ref="J44" si="114">IF(J43=0,0,J43/$J43)</f>
        <v>1</v>
      </c>
      <c r="K44" s="29">
        <f t="shared" ref="K44" si="115">IF(K43=0,0,K43/$J43)</f>
        <v>0.1111111111111111</v>
      </c>
      <c r="L44" s="29">
        <f t="shared" ref="L44" si="116">IF(L43=0,0,L43/$L43)</f>
        <v>1</v>
      </c>
      <c r="M44" s="29">
        <f t="shared" ref="M44" si="117">IF(M43=0,0,M43/$L43)</f>
        <v>0.15384615384615385</v>
      </c>
    </row>
    <row r="45" spans="1:13" ht="12" customHeight="1" x14ac:dyDescent="0.2">
      <c r="A45" s="157"/>
      <c r="B45" s="157"/>
      <c r="C45" s="135"/>
      <c r="D45" s="312" t="s">
        <v>366</v>
      </c>
      <c r="E45" s="131"/>
      <c r="F45" s="132">
        <v>23</v>
      </c>
      <c r="G45" s="132">
        <v>1</v>
      </c>
      <c r="H45" s="132">
        <v>49</v>
      </c>
      <c r="I45" s="132">
        <v>1</v>
      </c>
      <c r="J45" s="132">
        <v>108</v>
      </c>
      <c r="K45" s="132">
        <v>4</v>
      </c>
      <c r="L45" s="132">
        <v>80</v>
      </c>
      <c r="M45" s="132">
        <v>8</v>
      </c>
    </row>
    <row r="46" spans="1:13" ht="12" customHeight="1" x14ac:dyDescent="0.2">
      <c r="A46" s="157"/>
      <c r="B46" s="157"/>
      <c r="C46" s="32"/>
      <c r="D46" s="232"/>
      <c r="E46" s="31"/>
      <c r="F46" s="36">
        <f t="shared" ref="F46" si="118">IF(F45=0,0,F45/$F45)</f>
        <v>1</v>
      </c>
      <c r="G46" s="29">
        <f t="shared" ref="G46" si="119">IF(G45=0,0,G45/$F45)</f>
        <v>4.3478260869565216E-2</v>
      </c>
      <c r="H46" s="29">
        <f t="shared" ref="H46" si="120">IF(H45=0,0,H45/$H45)</f>
        <v>1</v>
      </c>
      <c r="I46" s="29">
        <f t="shared" ref="I46" si="121">IF(I45=0,0,I45/$H45)</f>
        <v>2.0408163265306121E-2</v>
      </c>
      <c r="J46" s="29">
        <f t="shared" ref="J46" si="122">IF(J45=0,0,J45/$J45)</f>
        <v>1</v>
      </c>
      <c r="K46" s="29">
        <f t="shared" ref="K46" si="123">IF(K45=0,0,K45/$J45)</f>
        <v>3.7037037037037035E-2</v>
      </c>
      <c r="L46" s="29">
        <f t="shared" ref="L46" si="124">IF(L45=0,0,L45/$L45)</f>
        <v>1</v>
      </c>
      <c r="M46" s="29">
        <f t="shared" ref="M46" si="125">IF(M45=0,0,M45/$L45)</f>
        <v>0.1</v>
      </c>
    </row>
    <row r="47" spans="1:13" ht="12" customHeight="1" x14ac:dyDescent="0.2">
      <c r="A47" s="157"/>
      <c r="B47" s="157"/>
      <c r="C47" s="135"/>
      <c r="D47" s="312" t="s">
        <v>367</v>
      </c>
      <c r="E47" s="131"/>
      <c r="F47" s="132">
        <v>8</v>
      </c>
      <c r="G47" s="132">
        <v>2</v>
      </c>
      <c r="H47" s="132">
        <v>12</v>
      </c>
      <c r="I47" s="132">
        <v>0</v>
      </c>
      <c r="J47" s="132">
        <v>26</v>
      </c>
      <c r="K47" s="132">
        <v>3</v>
      </c>
      <c r="L47" s="132">
        <v>25</v>
      </c>
      <c r="M47" s="132">
        <v>7</v>
      </c>
    </row>
    <row r="48" spans="1:13" ht="12" customHeight="1" x14ac:dyDescent="0.2">
      <c r="A48" s="157"/>
      <c r="B48" s="157"/>
      <c r="C48" s="32"/>
      <c r="D48" s="232"/>
      <c r="E48" s="31"/>
      <c r="F48" s="36">
        <f t="shared" ref="F48" si="126">IF(F47=0,0,F47/$F47)</f>
        <v>1</v>
      </c>
      <c r="G48" s="29">
        <f t="shared" ref="G48" si="127">IF(G47=0,0,G47/$F47)</f>
        <v>0.25</v>
      </c>
      <c r="H48" s="29">
        <f t="shared" ref="H48" si="128">IF(H47=0,0,H47/$H47)</f>
        <v>1</v>
      </c>
      <c r="I48" s="29">
        <f t="shared" ref="I48" si="129">IF(I47=0,0,I47/$H47)</f>
        <v>0</v>
      </c>
      <c r="J48" s="29">
        <f t="shared" ref="J48" si="130">IF(J47=0,0,J47/$J47)</f>
        <v>1</v>
      </c>
      <c r="K48" s="29">
        <f t="shared" ref="K48" si="131">IF(K47=0,0,K47/$J47)</f>
        <v>0.11538461538461539</v>
      </c>
      <c r="L48" s="29">
        <f t="shared" ref="L48" si="132">IF(L47=0,0,L47/$L47)</f>
        <v>1</v>
      </c>
      <c r="M48" s="29">
        <f t="shared" ref="M48" si="133">IF(M47=0,0,M47/$L47)</f>
        <v>0.28000000000000003</v>
      </c>
    </row>
    <row r="49" spans="1:13" ht="12" customHeight="1" x14ac:dyDescent="0.2">
      <c r="A49" s="157"/>
      <c r="B49" s="157"/>
      <c r="C49" s="135"/>
      <c r="D49" s="312" t="s">
        <v>368</v>
      </c>
      <c r="E49" s="131"/>
      <c r="F49" s="132">
        <v>7</v>
      </c>
      <c r="G49" s="132">
        <v>1</v>
      </c>
      <c r="H49" s="132">
        <v>21</v>
      </c>
      <c r="I49" s="132">
        <v>0</v>
      </c>
      <c r="J49" s="132">
        <v>69</v>
      </c>
      <c r="K49" s="132">
        <v>2</v>
      </c>
      <c r="L49" s="132">
        <v>20</v>
      </c>
      <c r="M49" s="132">
        <v>5</v>
      </c>
    </row>
    <row r="50" spans="1:13" ht="12" customHeight="1" x14ac:dyDescent="0.2">
      <c r="A50" s="157"/>
      <c r="B50" s="157"/>
      <c r="C50" s="32"/>
      <c r="D50" s="232"/>
      <c r="E50" s="31"/>
      <c r="F50" s="36">
        <f t="shared" ref="F50" si="134">IF(F49=0,0,F49/$F49)</f>
        <v>1</v>
      </c>
      <c r="G50" s="29">
        <f t="shared" ref="G50" si="135">IF(G49=0,0,G49/$F49)</f>
        <v>0.14285714285714285</v>
      </c>
      <c r="H50" s="29">
        <f t="shared" ref="H50" si="136">IF(H49=0,0,H49/$H49)</f>
        <v>1</v>
      </c>
      <c r="I50" s="29">
        <f t="shared" ref="I50" si="137">IF(I49=0,0,I49/$H49)</f>
        <v>0</v>
      </c>
      <c r="J50" s="29">
        <f t="shared" ref="J50" si="138">IF(J49=0,0,J49/$J49)</f>
        <v>1</v>
      </c>
      <c r="K50" s="29">
        <f t="shared" ref="K50" si="139">IF(K49=0,0,K49/$J49)</f>
        <v>2.8985507246376812E-2</v>
      </c>
      <c r="L50" s="29">
        <f t="shared" ref="L50" si="140">IF(L49=0,0,L49/$L49)</f>
        <v>1</v>
      </c>
      <c r="M50" s="29">
        <f t="shared" ref="M50" si="141">IF(M49=0,0,M49/$L49)</f>
        <v>0.25</v>
      </c>
    </row>
    <row r="51" spans="1:13" ht="12" customHeight="1" x14ac:dyDescent="0.2">
      <c r="A51" s="157"/>
      <c r="B51" s="157"/>
      <c r="C51" s="135"/>
      <c r="D51" s="312" t="s">
        <v>369</v>
      </c>
      <c r="E51" s="131"/>
      <c r="F51" s="132">
        <v>25</v>
      </c>
      <c r="G51" s="132">
        <v>5</v>
      </c>
      <c r="H51" s="132">
        <v>42</v>
      </c>
      <c r="I51" s="132">
        <v>1</v>
      </c>
      <c r="J51" s="132">
        <v>58</v>
      </c>
      <c r="K51" s="132">
        <v>2</v>
      </c>
      <c r="L51" s="132">
        <v>55</v>
      </c>
      <c r="M51" s="132">
        <v>12</v>
      </c>
    </row>
    <row r="52" spans="1:13" ht="12" customHeight="1" x14ac:dyDescent="0.2">
      <c r="A52" s="157"/>
      <c r="B52" s="157"/>
      <c r="C52" s="32"/>
      <c r="D52" s="232"/>
      <c r="E52" s="31"/>
      <c r="F52" s="36">
        <f t="shared" ref="F52" si="142">IF(F51=0,0,F51/$F51)</f>
        <v>1</v>
      </c>
      <c r="G52" s="29">
        <f t="shared" ref="G52" si="143">IF(G51=0,0,G51/$F51)</f>
        <v>0.2</v>
      </c>
      <c r="H52" s="29">
        <f t="shared" ref="H52" si="144">IF(H51=0,0,H51/$H51)</f>
        <v>1</v>
      </c>
      <c r="I52" s="29">
        <f t="shared" ref="I52" si="145">IF(I51=0,0,I51/$H51)</f>
        <v>2.3809523809523808E-2</v>
      </c>
      <c r="J52" s="29">
        <f t="shared" ref="J52" si="146">IF(J51=0,0,J51/$J51)</f>
        <v>1</v>
      </c>
      <c r="K52" s="29">
        <f t="shared" ref="K52" si="147">IF(K51=0,0,K51/$J51)</f>
        <v>3.4482758620689655E-2</v>
      </c>
      <c r="L52" s="29">
        <f t="shared" ref="L52" si="148">IF(L51=0,0,L51/$L51)</f>
        <v>1</v>
      </c>
      <c r="M52" s="29">
        <f t="shared" ref="M52" si="149">IF(M51=0,0,M51/$L51)</f>
        <v>0.21818181818181817</v>
      </c>
    </row>
    <row r="53" spans="1:13" ht="12" customHeight="1" x14ac:dyDescent="0.2">
      <c r="A53" s="157"/>
      <c r="B53" s="157"/>
      <c r="C53" s="135"/>
      <c r="D53" s="312" t="s">
        <v>370</v>
      </c>
      <c r="E53" s="131"/>
      <c r="F53" s="132">
        <v>9</v>
      </c>
      <c r="G53" s="132">
        <v>0</v>
      </c>
      <c r="H53" s="132">
        <v>22</v>
      </c>
      <c r="I53" s="132">
        <v>0</v>
      </c>
      <c r="J53" s="132">
        <v>55</v>
      </c>
      <c r="K53" s="132">
        <v>0</v>
      </c>
      <c r="L53" s="132">
        <v>30</v>
      </c>
      <c r="M53" s="132">
        <v>3</v>
      </c>
    </row>
    <row r="54" spans="1:13" ht="12" customHeight="1" x14ac:dyDescent="0.2">
      <c r="A54" s="157"/>
      <c r="B54" s="157"/>
      <c r="C54" s="32"/>
      <c r="D54" s="232"/>
      <c r="E54" s="31"/>
      <c r="F54" s="36">
        <f t="shared" ref="F54" si="150">IF(F53=0,0,F53/$F53)</f>
        <v>1</v>
      </c>
      <c r="G54" s="29">
        <f t="shared" ref="G54" si="151">IF(G53=0,0,G53/$F53)</f>
        <v>0</v>
      </c>
      <c r="H54" s="29">
        <f t="shared" ref="H54" si="152">IF(H53=0,0,H53/$H53)</f>
        <v>1</v>
      </c>
      <c r="I54" s="29">
        <f t="shared" ref="I54" si="153">IF(I53=0,0,I53/$H53)</f>
        <v>0</v>
      </c>
      <c r="J54" s="29">
        <f t="shared" ref="J54" si="154">IF(J53=0,0,J53/$J53)</f>
        <v>1</v>
      </c>
      <c r="K54" s="29">
        <f t="shared" ref="K54" si="155">IF(K53=0,0,K53/$J53)</f>
        <v>0</v>
      </c>
      <c r="L54" s="29">
        <f t="shared" ref="L54" si="156">IF(L53=0,0,L53/$L53)</f>
        <v>1</v>
      </c>
      <c r="M54" s="29">
        <f t="shared" ref="M54" si="157">IF(M53=0,0,M53/$L53)</f>
        <v>0.1</v>
      </c>
    </row>
    <row r="55" spans="1:13" ht="12" customHeight="1" x14ac:dyDescent="0.2">
      <c r="A55" s="157"/>
      <c r="B55" s="157"/>
      <c r="C55" s="135"/>
      <c r="D55" s="312" t="s">
        <v>371</v>
      </c>
      <c r="E55" s="131"/>
      <c r="F55" s="132">
        <v>82</v>
      </c>
      <c r="G55" s="132">
        <v>5</v>
      </c>
      <c r="H55" s="132">
        <v>97</v>
      </c>
      <c r="I55" s="132">
        <v>0</v>
      </c>
      <c r="J55" s="132">
        <v>226</v>
      </c>
      <c r="K55" s="132">
        <v>13</v>
      </c>
      <c r="L55" s="132">
        <v>273</v>
      </c>
      <c r="M55" s="132">
        <v>26</v>
      </c>
    </row>
    <row r="56" spans="1:13" ht="12" customHeight="1" x14ac:dyDescent="0.2">
      <c r="A56" s="157"/>
      <c r="B56" s="157"/>
      <c r="C56" s="32"/>
      <c r="D56" s="232"/>
      <c r="E56" s="31"/>
      <c r="F56" s="36">
        <f t="shared" ref="F56" si="158">IF(F55=0,0,F55/$F55)</f>
        <v>1</v>
      </c>
      <c r="G56" s="29">
        <f t="shared" ref="G56" si="159">IF(G55=0,0,G55/$F55)</f>
        <v>6.097560975609756E-2</v>
      </c>
      <c r="H56" s="29">
        <f t="shared" ref="H56" si="160">IF(H55=0,0,H55/$H55)</f>
        <v>1</v>
      </c>
      <c r="I56" s="29">
        <f t="shared" ref="I56" si="161">IF(I55=0,0,I55/$H55)</f>
        <v>0</v>
      </c>
      <c r="J56" s="29">
        <f t="shared" ref="J56" si="162">IF(J55=0,0,J55/$J55)</f>
        <v>1</v>
      </c>
      <c r="K56" s="29">
        <f t="shared" ref="K56" si="163">IF(K55=0,0,K55/$J55)</f>
        <v>5.7522123893805309E-2</v>
      </c>
      <c r="L56" s="29">
        <f t="shared" ref="L56" si="164">IF(L55=0,0,L55/$L55)</f>
        <v>1</v>
      </c>
      <c r="M56" s="29">
        <f t="shared" ref="M56" si="165">IF(M55=0,0,M55/$L55)</f>
        <v>9.5238095238095233E-2</v>
      </c>
    </row>
    <row r="57" spans="1:13" ht="12" customHeight="1" x14ac:dyDescent="0.2">
      <c r="A57" s="157"/>
      <c r="B57" s="157"/>
      <c r="C57" s="135"/>
      <c r="D57" s="312" t="s">
        <v>372</v>
      </c>
      <c r="E57" s="131"/>
      <c r="F57" s="132">
        <v>7</v>
      </c>
      <c r="G57" s="132">
        <v>1</v>
      </c>
      <c r="H57" s="132">
        <v>22</v>
      </c>
      <c r="I57" s="132">
        <v>0</v>
      </c>
      <c r="J57" s="132">
        <v>62</v>
      </c>
      <c r="K57" s="132">
        <v>7</v>
      </c>
      <c r="L57" s="132">
        <v>67</v>
      </c>
      <c r="M57" s="132">
        <v>11</v>
      </c>
    </row>
    <row r="58" spans="1:13" ht="12" customHeight="1" x14ac:dyDescent="0.2">
      <c r="A58" s="157"/>
      <c r="B58" s="157"/>
      <c r="C58" s="32"/>
      <c r="D58" s="232"/>
      <c r="E58" s="31"/>
      <c r="F58" s="36">
        <f t="shared" ref="F58" si="166">IF(F57=0,0,F57/$F57)</f>
        <v>1</v>
      </c>
      <c r="G58" s="29">
        <f t="shared" ref="G58" si="167">IF(G57=0,0,G57/$F57)</f>
        <v>0.14285714285714285</v>
      </c>
      <c r="H58" s="29">
        <f t="shared" ref="H58" si="168">IF(H57=0,0,H57/$H57)</f>
        <v>1</v>
      </c>
      <c r="I58" s="29">
        <f t="shared" ref="I58" si="169">IF(I57=0,0,I57/$H57)</f>
        <v>0</v>
      </c>
      <c r="J58" s="29">
        <f t="shared" ref="J58" si="170">IF(J57=0,0,J57/$J57)</f>
        <v>1</v>
      </c>
      <c r="K58" s="29">
        <f t="shared" ref="K58" si="171">IF(K57=0,0,K57/$J57)</f>
        <v>0.11290322580645161</v>
      </c>
      <c r="L58" s="29">
        <f t="shared" ref="L58" si="172">IF(L57=0,0,L57/$L57)</f>
        <v>1</v>
      </c>
      <c r="M58" s="29">
        <f t="shared" ref="M58" si="173">IF(M57=0,0,M57/$L57)</f>
        <v>0.16417910447761194</v>
      </c>
    </row>
    <row r="59" spans="1:13" ht="12.75" customHeight="1" x14ac:dyDescent="0.2">
      <c r="A59" s="157"/>
      <c r="B59" s="157"/>
      <c r="C59" s="135"/>
      <c r="D59" s="312" t="s">
        <v>373</v>
      </c>
      <c r="E59" s="131"/>
      <c r="F59" s="132">
        <v>54</v>
      </c>
      <c r="G59" s="132">
        <v>5</v>
      </c>
      <c r="H59" s="132">
        <v>182</v>
      </c>
      <c r="I59" s="132">
        <v>2</v>
      </c>
      <c r="J59" s="132">
        <v>386</v>
      </c>
      <c r="K59" s="132">
        <v>16</v>
      </c>
      <c r="L59" s="132">
        <v>615</v>
      </c>
      <c r="M59" s="132">
        <v>58</v>
      </c>
    </row>
    <row r="60" spans="1:13" ht="12.75" customHeight="1" x14ac:dyDescent="0.2">
      <c r="A60" s="157"/>
      <c r="B60" s="157"/>
      <c r="C60" s="32"/>
      <c r="D60" s="232"/>
      <c r="E60" s="31"/>
      <c r="F60" s="36">
        <f t="shared" ref="F60" si="174">IF(F59=0,0,F59/$F59)</f>
        <v>1</v>
      </c>
      <c r="G60" s="29">
        <f t="shared" ref="G60" si="175">IF(G59=0,0,G59/$F59)</f>
        <v>9.2592592592592587E-2</v>
      </c>
      <c r="H60" s="29">
        <f t="shared" ref="H60" si="176">IF(H59=0,0,H59/$H59)</f>
        <v>1</v>
      </c>
      <c r="I60" s="29">
        <f t="shared" ref="I60" si="177">IF(I59=0,0,I59/$H59)</f>
        <v>1.098901098901099E-2</v>
      </c>
      <c r="J60" s="29">
        <f t="shared" ref="J60" si="178">IF(J59=0,0,J59/$J59)</f>
        <v>1</v>
      </c>
      <c r="K60" s="29">
        <f t="shared" ref="K60" si="179">IF(K59=0,0,K59/$J59)</f>
        <v>4.145077720207254E-2</v>
      </c>
      <c r="L60" s="29">
        <f t="shared" ref="L60" si="180">IF(L59=0,0,L59/$L59)</f>
        <v>1</v>
      </c>
      <c r="M60" s="29">
        <f t="shared" ref="M60" si="181">IF(M59=0,0,M59/$L59)</f>
        <v>9.4308943089430899E-2</v>
      </c>
    </row>
    <row r="61" spans="1:13" ht="12" customHeight="1" x14ac:dyDescent="0.2">
      <c r="A61" s="157"/>
      <c r="B61" s="157"/>
      <c r="C61" s="135"/>
      <c r="D61" s="312" t="s">
        <v>20</v>
      </c>
      <c r="E61" s="131"/>
      <c r="F61" s="132">
        <v>20</v>
      </c>
      <c r="G61" s="132">
        <v>3</v>
      </c>
      <c r="H61" s="132">
        <v>72</v>
      </c>
      <c r="I61" s="132">
        <v>3</v>
      </c>
      <c r="J61" s="132">
        <v>135</v>
      </c>
      <c r="K61" s="132">
        <v>11</v>
      </c>
      <c r="L61" s="132">
        <v>132</v>
      </c>
      <c r="M61" s="132">
        <v>17</v>
      </c>
    </row>
    <row r="62" spans="1:13" ht="12" customHeight="1" x14ac:dyDescent="0.2">
      <c r="A62" s="157"/>
      <c r="B62" s="157"/>
      <c r="C62" s="32"/>
      <c r="D62" s="232"/>
      <c r="E62" s="31"/>
      <c r="F62" s="36">
        <f t="shared" ref="F62" si="182">IF(F61=0,0,F61/$F61)</f>
        <v>1</v>
      </c>
      <c r="G62" s="29">
        <f t="shared" ref="G62" si="183">IF(G61=0,0,G61/$F61)</f>
        <v>0.15</v>
      </c>
      <c r="H62" s="29">
        <f t="shared" ref="H62" si="184">IF(H61=0,0,H61/$H61)</f>
        <v>1</v>
      </c>
      <c r="I62" s="29">
        <f t="shared" ref="I62" si="185">IF(I61=0,0,I61/$H61)</f>
        <v>4.1666666666666664E-2</v>
      </c>
      <c r="J62" s="29">
        <f t="shared" ref="J62" si="186">IF(J61=0,0,J61/$J61)</f>
        <v>1</v>
      </c>
      <c r="K62" s="29">
        <f t="shared" ref="K62" si="187">IF(K61=0,0,K61/$J61)</f>
        <v>8.1481481481481488E-2</v>
      </c>
      <c r="L62" s="29">
        <f t="shared" ref="L62" si="188">IF(L61=0,0,L61/$L61)</f>
        <v>1</v>
      </c>
      <c r="M62" s="29">
        <f t="shared" ref="M62" si="189">IF(M61=0,0,M61/$L61)</f>
        <v>0.12878787878787878</v>
      </c>
    </row>
    <row r="63" spans="1:13" ht="12" customHeight="1" x14ac:dyDescent="0.2">
      <c r="A63" s="157"/>
      <c r="B63" s="157"/>
      <c r="C63" s="135"/>
      <c r="D63" s="312" t="s">
        <v>374</v>
      </c>
      <c r="E63" s="131"/>
      <c r="F63" s="132">
        <v>9</v>
      </c>
      <c r="G63" s="132">
        <v>1</v>
      </c>
      <c r="H63" s="132">
        <v>93</v>
      </c>
      <c r="I63" s="132">
        <v>1</v>
      </c>
      <c r="J63" s="132">
        <v>164</v>
      </c>
      <c r="K63" s="132">
        <v>11</v>
      </c>
      <c r="L63" s="132">
        <v>219</v>
      </c>
      <c r="M63" s="132">
        <v>35</v>
      </c>
    </row>
    <row r="64" spans="1:13" ht="12" customHeight="1" x14ac:dyDescent="0.2">
      <c r="A64" s="157"/>
      <c r="B64" s="157"/>
      <c r="C64" s="32"/>
      <c r="D64" s="232"/>
      <c r="E64" s="31"/>
      <c r="F64" s="36">
        <f t="shared" ref="F64" si="190">IF(F63=0,0,F63/$F63)</f>
        <v>1</v>
      </c>
      <c r="G64" s="29">
        <f t="shared" ref="G64" si="191">IF(G63=0,0,G63/$F63)</f>
        <v>0.1111111111111111</v>
      </c>
      <c r="H64" s="29">
        <f t="shared" ref="H64" si="192">IF(H63=0,0,H63/$H63)</f>
        <v>1</v>
      </c>
      <c r="I64" s="29">
        <f t="shared" ref="I64" si="193">IF(I63=0,0,I63/$H63)</f>
        <v>1.0752688172043012E-2</v>
      </c>
      <c r="J64" s="29">
        <f t="shared" ref="J64" si="194">IF(J63=0,0,J63/$J63)</f>
        <v>1</v>
      </c>
      <c r="K64" s="29">
        <f t="shared" ref="K64" si="195">IF(K63=0,0,K63/$J63)</f>
        <v>6.7073170731707321E-2</v>
      </c>
      <c r="L64" s="29">
        <f t="shared" ref="L64" si="196">IF(L63=0,0,L63/$L63)</f>
        <v>1</v>
      </c>
      <c r="M64" s="29">
        <f t="shared" ref="M64" si="197">IF(M63=0,0,M63/$L63)</f>
        <v>0.15981735159817351</v>
      </c>
    </row>
    <row r="65" spans="1:13" ht="12" customHeight="1" x14ac:dyDescent="0.2">
      <c r="A65" s="157"/>
      <c r="B65" s="157"/>
      <c r="C65" s="135"/>
      <c r="D65" s="312" t="s">
        <v>375</v>
      </c>
      <c r="E65" s="131"/>
      <c r="F65" s="132">
        <v>28</v>
      </c>
      <c r="G65" s="132">
        <v>3</v>
      </c>
      <c r="H65" s="132">
        <v>40</v>
      </c>
      <c r="I65" s="132">
        <v>4</v>
      </c>
      <c r="J65" s="132">
        <v>129</v>
      </c>
      <c r="K65" s="132">
        <v>4</v>
      </c>
      <c r="L65" s="132">
        <v>141</v>
      </c>
      <c r="M65" s="132">
        <v>8</v>
      </c>
    </row>
    <row r="66" spans="1:13" ht="12" customHeight="1" x14ac:dyDescent="0.2">
      <c r="A66" s="157"/>
      <c r="B66" s="157"/>
      <c r="C66" s="32"/>
      <c r="D66" s="232"/>
      <c r="E66" s="31"/>
      <c r="F66" s="36">
        <f t="shared" ref="F66" si="198">IF(F65=0,0,F65/$F65)</f>
        <v>1</v>
      </c>
      <c r="G66" s="29">
        <f t="shared" ref="G66" si="199">IF(G65=0,0,G65/$F65)</f>
        <v>0.10714285714285714</v>
      </c>
      <c r="H66" s="29">
        <f t="shared" ref="H66" si="200">IF(H65=0,0,H65/$H65)</f>
        <v>1</v>
      </c>
      <c r="I66" s="29">
        <f t="shared" ref="I66" si="201">IF(I65=0,0,I65/$H65)</f>
        <v>0.1</v>
      </c>
      <c r="J66" s="29">
        <f t="shared" ref="J66" si="202">IF(J65=0,0,J65/$J65)</f>
        <v>1</v>
      </c>
      <c r="K66" s="29">
        <f t="shared" ref="K66" si="203">IF(K65=0,0,K65/$J65)</f>
        <v>3.1007751937984496E-2</v>
      </c>
      <c r="L66" s="29">
        <f t="shared" ref="L66" si="204">IF(L65=0,0,L65/$L65)</f>
        <v>1</v>
      </c>
      <c r="M66" s="29">
        <f t="shared" ref="M66" si="205">IF(M65=0,0,M65/$L65)</f>
        <v>5.6737588652482268E-2</v>
      </c>
    </row>
    <row r="67" spans="1:13" ht="12" customHeight="1" x14ac:dyDescent="0.2">
      <c r="A67" s="157"/>
      <c r="B67" s="157"/>
      <c r="C67" s="135"/>
      <c r="D67" s="312" t="s">
        <v>376</v>
      </c>
      <c r="E67" s="131"/>
      <c r="F67" s="132">
        <v>9</v>
      </c>
      <c r="G67" s="132">
        <v>0</v>
      </c>
      <c r="H67" s="132">
        <v>55</v>
      </c>
      <c r="I67" s="132">
        <v>2</v>
      </c>
      <c r="J67" s="132">
        <v>147</v>
      </c>
      <c r="K67" s="132">
        <v>12</v>
      </c>
      <c r="L67" s="132">
        <v>151</v>
      </c>
      <c r="M67" s="132">
        <v>14</v>
      </c>
    </row>
    <row r="68" spans="1:13" ht="12" customHeight="1" x14ac:dyDescent="0.2">
      <c r="A68" s="157"/>
      <c r="B68" s="158"/>
      <c r="C68" s="32"/>
      <c r="D68" s="232"/>
      <c r="E68" s="31"/>
      <c r="F68" s="36">
        <f t="shared" ref="F68:G68" si="206">IF(F67=0,0,F67/$F67)</f>
        <v>1</v>
      </c>
      <c r="G68" s="29">
        <f t="shared" si="206"/>
        <v>0</v>
      </c>
      <c r="H68" s="29">
        <f t="shared" ref="H68:I68" si="207">IF(H67=0,0,H67/$H67)</f>
        <v>1</v>
      </c>
      <c r="I68" s="29">
        <f t="shared" si="207"/>
        <v>3.6363636363636362E-2</v>
      </c>
      <c r="J68" s="29">
        <f t="shared" ref="J68:K68" si="208">IF(J67=0,0,J67/$J67)</f>
        <v>1</v>
      </c>
      <c r="K68" s="29">
        <f t="shared" si="208"/>
        <v>8.1632653061224483E-2</v>
      </c>
      <c r="L68" s="29">
        <f t="shared" ref="L68:M68" si="209">IF(L67=0,0,L67/$L67)</f>
        <v>1</v>
      </c>
      <c r="M68" s="29">
        <f t="shared" si="209"/>
        <v>9.2715231788079472E-2</v>
      </c>
    </row>
    <row r="69" spans="1:13" ht="12" customHeight="1" x14ac:dyDescent="0.2">
      <c r="A69" s="157"/>
      <c r="B69" s="321" t="s">
        <v>16</v>
      </c>
      <c r="C69" s="135"/>
      <c r="D69" s="312" t="s">
        <v>15</v>
      </c>
      <c r="E69" s="131"/>
      <c r="F69" s="132">
        <f>SUM(F71,F73,F75,F77,F79,F81,F83,F85,F87,F89,F91,F93,F95,F97,F99)</f>
        <v>1128</v>
      </c>
      <c r="G69" s="132">
        <f>SUM(G71,G73,G75,G77,G79,G81,G83,G85,G87,G89,G91,G93,G95,G97,G99)</f>
        <v>226</v>
      </c>
      <c r="H69" s="132">
        <f t="shared" ref="H69:M69" si="210">SUM(H71,H73,H75,H77,H79,H81,H83,H85,H87,H89,H91,H93,H95,H97,H99)</f>
        <v>1002</v>
      </c>
      <c r="I69" s="132">
        <f t="shared" si="210"/>
        <v>178</v>
      </c>
      <c r="J69" s="132">
        <f t="shared" si="210"/>
        <v>2028</v>
      </c>
      <c r="K69" s="132">
        <f t="shared" si="210"/>
        <v>571</v>
      </c>
      <c r="L69" s="132">
        <f>SUM(L71,L73,L75,L77,L79,L81,L83,L85,L87,L89,L91,L93,L95,L97,L99)</f>
        <v>2587</v>
      </c>
      <c r="M69" s="132">
        <f t="shared" si="210"/>
        <v>1148</v>
      </c>
    </row>
    <row r="70" spans="1:13" ht="12" customHeight="1" x14ac:dyDescent="0.2">
      <c r="A70" s="157"/>
      <c r="B70" s="157"/>
      <c r="C70" s="32"/>
      <c r="D70" s="232"/>
      <c r="E70" s="31"/>
      <c r="F70" s="36">
        <f>IF(F69=0,0,F69/$F69)</f>
        <v>1</v>
      </c>
      <c r="G70" s="29">
        <f>IF(G69=0,0,G69/$F69)</f>
        <v>0.20035460992907803</v>
      </c>
      <c r="H70" s="29">
        <f>IF(H69=0,0,H69/$H69)</f>
        <v>1</v>
      </c>
      <c r="I70" s="29">
        <f>IF(I69=0,0,I69/$H69)</f>
        <v>0.17764471057884232</v>
      </c>
      <c r="J70" s="29">
        <f>IF(J69=0,0,J69/$J69)</f>
        <v>1</v>
      </c>
      <c r="K70" s="29">
        <f>IF(K69=0,0,K69/$J69)</f>
        <v>0.28155818540433925</v>
      </c>
      <c r="L70" s="29">
        <f>IF(L69=0,0,L69/$L69)</f>
        <v>1</v>
      </c>
      <c r="M70" s="29">
        <f>IF(M69=0,0,M69/$L69)</f>
        <v>0.44375724777734826</v>
      </c>
    </row>
    <row r="71" spans="1:13" ht="12" customHeight="1" x14ac:dyDescent="0.2">
      <c r="A71" s="157"/>
      <c r="B71" s="157"/>
      <c r="C71" s="135"/>
      <c r="D71" s="312" t="s">
        <v>270</v>
      </c>
      <c r="E71" s="131"/>
      <c r="F71" s="132">
        <v>7</v>
      </c>
      <c r="G71" s="132">
        <v>1</v>
      </c>
      <c r="H71" s="132">
        <v>0</v>
      </c>
      <c r="I71" s="132">
        <v>0</v>
      </c>
      <c r="J71" s="132">
        <v>7</v>
      </c>
      <c r="K71" s="132">
        <v>1</v>
      </c>
      <c r="L71" s="132">
        <v>14</v>
      </c>
      <c r="M71" s="132">
        <v>1</v>
      </c>
    </row>
    <row r="72" spans="1:13" ht="12" customHeight="1" x14ac:dyDescent="0.2">
      <c r="A72" s="157"/>
      <c r="B72" s="157"/>
      <c r="C72" s="32"/>
      <c r="D72" s="232"/>
      <c r="E72" s="31"/>
      <c r="F72" s="36">
        <f t="shared" ref="F72" si="211">IF(F71=0,0,F71/$F71)</f>
        <v>1</v>
      </c>
      <c r="G72" s="29">
        <f t="shared" ref="G72" si="212">IF(G71=0,0,G71/$F71)</f>
        <v>0.14285714285714285</v>
      </c>
      <c r="H72" s="29">
        <f t="shared" ref="H72" si="213">IF(H71=0,0,H71/$H71)</f>
        <v>0</v>
      </c>
      <c r="I72" s="29">
        <f t="shared" ref="I72" si="214">IF(I71=0,0,I71/$H71)</f>
        <v>0</v>
      </c>
      <c r="J72" s="29">
        <f t="shared" ref="J72" si="215">IF(J71=0,0,J71/$J71)</f>
        <v>1</v>
      </c>
      <c r="K72" s="29">
        <f t="shared" ref="K72" si="216">IF(K71=0,0,K71/$J71)</f>
        <v>0.14285714285714285</v>
      </c>
      <c r="L72" s="29">
        <f t="shared" ref="L72" si="217">IF(L71=0,0,L71/$L71)</f>
        <v>1</v>
      </c>
      <c r="M72" s="29">
        <f t="shared" ref="M72" si="218">IF(M71=0,0,M71/$L71)</f>
        <v>7.1428571428571425E-2</v>
      </c>
    </row>
    <row r="73" spans="1:13" ht="12" customHeight="1" x14ac:dyDescent="0.2">
      <c r="A73" s="157"/>
      <c r="B73" s="157"/>
      <c r="C73" s="135"/>
      <c r="D73" s="312" t="s">
        <v>269</v>
      </c>
      <c r="E73" s="131"/>
      <c r="F73" s="132">
        <v>197</v>
      </c>
      <c r="G73" s="132">
        <v>36</v>
      </c>
      <c r="H73" s="132">
        <v>113</v>
      </c>
      <c r="I73" s="132">
        <v>4</v>
      </c>
      <c r="J73" s="132">
        <v>222</v>
      </c>
      <c r="K73" s="132">
        <v>17</v>
      </c>
      <c r="L73" s="132">
        <v>140</v>
      </c>
      <c r="M73" s="132">
        <v>19</v>
      </c>
    </row>
    <row r="74" spans="1:13" ht="12" customHeight="1" x14ac:dyDescent="0.2">
      <c r="A74" s="157"/>
      <c r="B74" s="157"/>
      <c r="C74" s="32"/>
      <c r="D74" s="232"/>
      <c r="E74" s="31"/>
      <c r="F74" s="36">
        <f t="shared" ref="F74" si="219">IF(F73=0,0,F73/$F73)</f>
        <v>1</v>
      </c>
      <c r="G74" s="29">
        <f t="shared" ref="G74" si="220">IF(G73=0,0,G73/$F73)</f>
        <v>0.18274111675126903</v>
      </c>
      <c r="H74" s="29">
        <f t="shared" ref="H74" si="221">IF(H73=0,0,H73/$H73)</f>
        <v>1</v>
      </c>
      <c r="I74" s="29">
        <f t="shared" ref="I74" si="222">IF(I73=0,0,I73/$H73)</f>
        <v>3.5398230088495575E-2</v>
      </c>
      <c r="J74" s="29">
        <f t="shared" ref="J74" si="223">IF(J73=0,0,J73/$J73)</f>
        <v>1</v>
      </c>
      <c r="K74" s="29">
        <f t="shared" ref="K74" si="224">IF(K73=0,0,K73/$J73)</f>
        <v>7.6576576576576572E-2</v>
      </c>
      <c r="L74" s="29">
        <f t="shared" ref="L74" si="225">IF(L73=0,0,L73/$L73)</f>
        <v>1</v>
      </c>
      <c r="M74" s="29">
        <f t="shared" ref="M74" si="226">IF(M73=0,0,M73/$L73)</f>
        <v>0.1357142857142857</v>
      </c>
    </row>
    <row r="75" spans="1:13" ht="12" customHeight="1" x14ac:dyDescent="0.2">
      <c r="A75" s="157"/>
      <c r="B75" s="157"/>
      <c r="C75" s="135"/>
      <c r="D75" s="312" t="s">
        <v>12</v>
      </c>
      <c r="E75" s="131"/>
      <c r="F75" s="132">
        <v>16</v>
      </c>
      <c r="G75" s="132">
        <v>0</v>
      </c>
      <c r="H75" s="132">
        <v>27</v>
      </c>
      <c r="I75" s="132">
        <v>0</v>
      </c>
      <c r="J75" s="132">
        <v>37</v>
      </c>
      <c r="K75" s="132">
        <v>5</v>
      </c>
      <c r="L75" s="132">
        <v>40</v>
      </c>
      <c r="M75" s="132">
        <v>6</v>
      </c>
    </row>
    <row r="76" spans="1:13" ht="12" customHeight="1" x14ac:dyDescent="0.2">
      <c r="A76" s="157"/>
      <c r="B76" s="157"/>
      <c r="C76" s="32"/>
      <c r="D76" s="232"/>
      <c r="E76" s="31"/>
      <c r="F76" s="36">
        <f t="shared" ref="F76" si="227">IF(F75=0,0,F75/$F75)</f>
        <v>1</v>
      </c>
      <c r="G76" s="29">
        <f t="shared" ref="G76" si="228">IF(G75=0,0,G75/$F75)</f>
        <v>0</v>
      </c>
      <c r="H76" s="29">
        <f t="shared" ref="H76" si="229">IF(H75=0,0,H75/$H75)</f>
        <v>1</v>
      </c>
      <c r="I76" s="29">
        <f t="shared" ref="I76" si="230">IF(I75=0,0,I75/$H75)</f>
        <v>0</v>
      </c>
      <c r="J76" s="29">
        <f t="shared" ref="J76" si="231">IF(J75=0,0,J75/$J75)</f>
        <v>1</v>
      </c>
      <c r="K76" s="29">
        <f t="shared" ref="K76" si="232">IF(K75=0,0,K75/$J75)</f>
        <v>0.13513513513513514</v>
      </c>
      <c r="L76" s="29">
        <f t="shared" ref="L76" si="233">IF(L75=0,0,L75/$L75)</f>
        <v>1</v>
      </c>
      <c r="M76" s="29">
        <f t="shared" ref="M76" si="234">IF(M75=0,0,M75/$L75)</f>
        <v>0.15</v>
      </c>
    </row>
    <row r="77" spans="1:13" ht="12" customHeight="1" x14ac:dyDescent="0.2">
      <c r="A77" s="157"/>
      <c r="B77" s="157"/>
      <c r="C77" s="135"/>
      <c r="D77" s="312" t="s">
        <v>209</v>
      </c>
      <c r="E77" s="131"/>
      <c r="F77" s="132">
        <v>32</v>
      </c>
      <c r="G77" s="132">
        <v>1</v>
      </c>
      <c r="H77" s="132">
        <v>72</v>
      </c>
      <c r="I77" s="132">
        <v>3</v>
      </c>
      <c r="J77" s="132">
        <v>164</v>
      </c>
      <c r="K77" s="132">
        <v>25</v>
      </c>
      <c r="L77" s="132">
        <v>133</v>
      </c>
      <c r="M77" s="132">
        <v>47</v>
      </c>
    </row>
    <row r="78" spans="1:13" ht="12" customHeight="1" x14ac:dyDescent="0.2">
      <c r="A78" s="157"/>
      <c r="B78" s="157"/>
      <c r="C78" s="32"/>
      <c r="D78" s="232"/>
      <c r="E78" s="31"/>
      <c r="F78" s="36">
        <f t="shared" ref="F78" si="235">IF(F77=0,0,F77/$F77)</f>
        <v>1</v>
      </c>
      <c r="G78" s="29">
        <f t="shared" ref="G78" si="236">IF(G77=0,0,G77/$F77)</f>
        <v>3.125E-2</v>
      </c>
      <c r="H78" s="29">
        <f t="shared" ref="H78" si="237">IF(H77=0,0,H77/$H77)</f>
        <v>1</v>
      </c>
      <c r="I78" s="29">
        <f t="shared" ref="I78" si="238">IF(I77=0,0,I77/$H77)</f>
        <v>4.1666666666666664E-2</v>
      </c>
      <c r="J78" s="29">
        <f t="shared" ref="J78" si="239">IF(J77=0,0,J77/$J77)</f>
        <v>1</v>
      </c>
      <c r="K78" s="29">
        <f t="shared" ref="K78" si="240">IF(K77=0,0,K77/$J77)</f>
        <v>0.1524390243902439</v>
      </c>
      <c r="L78" s="29">
        <f t="shared" ref="L78" si="241">IF(L77=0,0,L77/$L77)</f>
        <v>1</v>
      </c>
      <c r="M78" s="29">
        <f t="shared" ref="M78" si="242">IF(M77=0,0,M77/$L77)</f>
        <v>0.35338345864661652</v>
      </c>
    </row>
    <row r="79" spans="1:13" ht="12" customHeight="1" x14ac:dyDescent="0.2">
      <c r="A79" s="157"/>
      <c r="B79" s="157"/>
      <c r="C79" s="135"/>
      <c r="D79" s="312" t="s">
        <v>305</v>
      </c>
      <c r="E79" s="131"/>
      <c r="F79" s="132">
        <v>59</v>
      </c>
      <c r="G79" s="132">
        <v>7</v>
      </c>
      <c r="H79" s="132">
        <v>32</v>
      </c>
      <c r="I79" s="132">
        <v>3</v>
      </c>
      <c r="J79" s="132">
        <v>76</v>
      </c>
      <c r="K79" s="132">
        <v>7</v>
      </c>
      <c r="L79" s="132">
        <v>119</v>
      </c>
      <c r="M79" s="132">
        <v>23</v>
      </c>
    </row>
    <row r="80" spans="1:13" ht="12" customHeight="1" x14ac:dyDescent="0.2">
      <c r="A80" s="157"/>
      <c r="B80" s="157"/>
      <c r="C80" s="32"/>
      <c r="D80" s="232"/>
      <c r="E80" s="31"/>
      <c r="F80" s="36">
        <f t="shared" ref="F80" si="243">IF(F79=0,0,F79/$F79)</f>
        <v>1</v>
      </c>
      <c r="G80" s="29">
        <f t="shared" ref="G80" si="244">IF(G79=0,0,G79/$F79)</f>
        <v>0.11864406779661017</v>
      </c>
      <c r="H80" s="29">
        <f t="shared" ref="H80" si="245">IF(H79=0,0,H79/$H79)</f>
        <v>1</v>
      </c>
      <c r="I80" s="29">
        <f t="shared" ref="I80" si="246">IF(I79=0,0,I79/$H79)</f>
        <v>9.375E-2</v>
      </c>
      <c r="J80" s="29">
        <f t="shared" ref="J80" si="247">IF(J79=0,0,J79/$J79)</f>
        <v>1</v>
      </c>
      <c r="K80" s="29">
        <f t="shared" ref="K80" si="248">IF(K79=0,0,K79/$J79)</f>
        <v>9.2105263157894732E-2</v>
      </c>
      <c r="L80" s="29">
        <f t="shared" ref="L80" si="249">IF(L79=0,0,L79/$L79)</f>
        <v>1</v>
      </c>
      <c r="M80" s="29">
        <f t="shared" ref="M80" si="250">IF(M79=0,0,M79/$L79)</f>
        <v>0.19327731092436976</v>
      </c>
    </row>
    <row r="81" spans="1:13" ht="12" customHeight="1" x14ac:dyDescent="0.2">
      <c r="A81" s="157"/>
      <c r="B81" s="157"/>
      <c r="C81" s="135"/>
      <c r="D81" s="312" t="s">
        <v>9</v>
      </c>
      <c r="E81" s="131"/>
      <c r="F81" s="132">
        <v>203</v>
      </c>
      <c r="G81" s="132">
        <v>39</v>
      </c>
      <c r="H81" s="132">
        <v>149</v>
      </c>
      <c r="I81" s="132">
        <v>10</v>
      </c>
      <c r="J81" s="132">
        <v>343</v>
      </c>
      <c r="K81" s="132">
        <v>45</v>
      </c>
      <c r="L81" s="132">
        <v>417</v>
      </c>
      <c r="M81" s="132">
        <v>121</v>
      </c>
    </row>
    <row r="82" spans="1:13" ht="12" customHeight="1" x14ac:dyDescent="0.2">
      <c r="A82" s="157"/>
      <c r="B82" s="157"/>
      <c r="C82" s="32"/>
      <c r="D82" s="232"/>
      <c r="E82" s="31"/>
      <c r="F82" s="36">
        <f t="shared" ref="F82" si="251">IF(F81=0,0,F81/$F81)</f>
        <v>1</v>
      </c>
      <c r="G82" s="29">
        <f t="shared" ref="G82" si="252">IF(G81=0,0,G81/$F81)</f>
        <v>0.19211822660098521</v>
      </c>
      <c r="H82" s="29">
        <f t="shared" ref="H82" si="253">IF(H81=0,0,H81/$H81)</f>
        <v>1</v>
      </c>
      <c r="I82" s="29">
        <f t="shared" ref="I82" si="254">IF(I81=0,0,I81/$H81)</f>
        <v>6.7114093959731544E-2</v>
      </c>
      <c r="J82" s="29">
        <f t="shared" ref="J82" si="255">IF(J81=0,0,J81/$J81)</f>
        <v>1</v>
      </c>
      <c r="K82" s="29">
        <f t="shared" ref="K82" si="256">IF(K81=0,0,K81/$J81)</f>
        <v>0.13119533527696792</v>
      </c>
      <c r="L82" s="29">
        <f t="shared" ref="L82" si="257">IF(L81=0,0,L81/$L81)</f>
        <v>1</v>
      </c>
      <c r="M82" s="29">
        <f t="shared" ref="M82" si="258">IF(M81=0,0,M81/$L81)</f>
        <v>0.29016786570743403</v>
      </c>
    </row>
    <row r="83" spans="1:13" ht="12" customHeight="1" x14ac:dyDescent="0.2">
      <c r="A83" s="157"/>
      <c r="B83" s="157"/>
      <c r="C83" s="135"/>
      <c r="D83" s="312" t="s">
        <v>8</v>
      </c>
      <c r="E83" s="131"/>
      <c r="F83" s="132">
        <v>20</v>
      </c>
      <c r="G83" s="132">
        <v>2</v>
      </c>
      <c r="H83" s="132">
        <v>51</v>
      </c>
      <c r="I83" s="132">
        <v>3</v>
      </c>
      <c r="J83" s="132">
        <v>124</v>
      </c>
      <c r="K83" s="132">
        <v>16</v>
      </c>
      <c r="L83" s="132">
        <v>156</v>
      </c>
      <c r="M83" s="132">
        <v>60</v>
      </c>
    </row>
    <row r="84" spans="1:13" ht="12" customHeight="1" x14ac:dyDescent="0.2">
      <c r="A84" s="157"/>
      <c r="B84" s="157"/>
      <c r="C84" s="32"/>
      <c r="D84" s="232"/>
      <c r="E84" s="31"/>
      <c r="F84" s="36">
        <f t="shared" ref="F84" si="259">IF(F83=0,0,F83/$F83)</f>
        <v>1</v>
      </c>
      <c r="G84" s="29">
        <f t="shared" ref="G84" si="260">IF(G83=0,0,G83/$F83)</f>
        <v>0.1</v>
      </c>
      <c r="H84" s="29">
        <f t="shared" ref="H84" si="261">IF(H83=0,0,H83/$H83)</f>
        <v>1</v>
      </c>
      <c r="I84" s="29">
        <f t="shared" ref="I84" si="262">IF(I83=0,0,I83/$H83)</f>
        <v>5.8823529411764705E-2</v>
      </c>
      <c r="J84" s="29">
        <f t="shared" ref="J84" si="263">IF(J83=0,0,J83/$J83)</f>
        <v>1</v>
      </c>
      <c r="K84" s="29">
        <f t="shared" ref="K84" si="264">IF(K83=0,0,K83/$J83)</f>
        <v>0.12903225806451613</v>
      </c>
      <c r="L84" s="29">
        <f t="shared" ref="L84" si="265">IF(L83=0,0,L83/$L83)</f>
        <v>1</v>
      </c>
      <c r="M84" s="29">
        <f t="shared" ref="M84" si="266">IF(M83=0,0,M83/$L83)</f>
        <v>0.38461538461538464</v>
      </c>
    </row>
    <row r="85" spans="1:13" ht="12" customHeight="1" x14ac:dyDescent="0.2">
      <c r="A85" s="157"/>
      <c r="B85" s="157"/>
      <c r="C85" s="135"/>
      <c r="D85" s="312" t="s">
        <v>304</v>
      </c>
      <c r="E85" s="131"/>
      <c r="F85" s="132">
        <v>12</v>
      </c>
      <c r="G85" s="132">
        <v>0</v>
      </c>
      <c r="H85" s="132">
        <v>4</v>
      </c>
      <c r="I85" s="132">
        <v>0</v>
      </c>
      <c r="J85" s="132">
        <v>8</v>
      </c>
      <c r="K85" s="132">
        <v>2</v>
      </c>
      <c r="L85" s="132">
        <v>14</v>
      </c>
      <c r="M85" s="132">
        <v>8</v>
      </c>
    </row>
    <row r="86" spans="1:13" ht="12" customHeight="1" x14ac:dyDescent="0.2">
      <c r="A86" s="157"/>
      <c r="B86" s="157"/>
      <c r="C86" s="32"/>
      <c r="D86" s="232"/>
      <c r="E86" s="31"/>
      <c r="F86" s="36">
        <f t="shared" ref="F86" si="267">IF(F85=0,0,F85/$F85)</f>
        <v>1</v>
      </c>
      <c r="G86" s="29">
        <f t="shared" ref="G86" si="268">IF(G85=0,0,G85/$F85)</f>
        <v>0</v>
      </c>
      <c r="H86" s="29">
        <f t="shared" ref="H86" si="269">IF(H85=0,0,H85/$H85)</f>
        <v>1</v>
      </c>
      <c r="I86" s="29">
        <f t="shared" ref="I86" si="270">IF(I85=0,0,I85/$H85)</f>
        <v>0</v>
      </c>
      <c r="J86" s="29">
        <f t="shared" ref="J86" si="271">IF(J85=0,0,J85/$J85)</f>
        <v>1</v>
      </c>
      <c r="K86" s="29">
        <f t="shared" ref="K86" si="272">IF(K85=0,0,K85/$J85)</f>
        <v>0.25</v>
      </c>
      <c r="L86" s="29">
        <f t="shared" ref="L86" si="273">IF(L85=0,0,L85/$L85)</f>
        <v>1</v>
      </c>
      <c r="M86" s="29">
        <f t="shared" ref="M86" si="274">IF(M85=0,0,M85/$L85)</f>
        <v>0.5714285714285714</v>
      </c>
    </row>
    <row r="87" spans="1:13" ht="13.5" customHeight="1" x14ac:dyDescent="0.2">
      <c r="A87" s="157"/>
      <c r="B87" s="157"/>
      <c r="C87" s="135"/>
      <c r="D87" s="323" t="s">
        <v>303</v>
      </c>
      <c r="E87" s="131"/>
      <c r="F87" s="132">
        <v>46</v>
      </c>
      <c r="G87" s="132">
        <v>16</v>
      </c>
      <c r="H87" s="132">
        <v>20</v>
      </c>
      <c r="I87" s="132">
        <v>7</v>
      </c>
      <c r="J87" s="132">
        <v>21</v>
      </c>
      <c r="K87" s="132">
        <v>2</v>
      </c>
      <c r="L87" s="132">
        <v>51</v>
      </c>
      <c r="M87" s="132">
        <v>19</v>
      </c>
    </row>
    <row r="88" spans="1:13" ht="13.5" customHeight="1" x14ac:dyDescent="0.2">
      <c r="A88" s="157"/>
      <c r="B88" s="157"/>
      <c r="C88" s="32"/>
      <c r="D88" s="232"/>
      <c r="E88" s="31"/>
      <c r="F88" s="36">
        <f t="shared" ref="F88" si="275">IF(F87=0,0,F87/$F87)</f>
        <v>1</v>
      </c>
      <c r="G88" s="29">
        <f t="shared" ref="G88" si="276">IF(G87=0,0,G87/$F87)</f>
        <v>0.34782608695652173</v>
      </c>
      <c r="H88" s="29">
        <f t="shared" ref="H88" si="277">IF(H87=0,0,H87/$H87)</f>
        <v>1</v>
      </c>
      <c r="I88" s="29">
        <f t="shared" ref="I88" si="278">IF(I87=0,0,I87/$H87)</f>
        <v>0.35</v>
      </c>
      <c r="J88" s="29">
        <f t="shared" ref="J88" si="279">IF(J87=0,0,J87/$J87)</f>
        <v>1</v>
      </c>
      <c r="K88" s="29">
        <f t="shared" ref="K88" si="280">IF(K87=0,0,K87/$J87)</f>
        <v>9.5238095238095233E-2</v>
      </c>
      <c r="L88" s="29">
        <f t="shared" ref="L88" si="281">IF(L87=0,0,L87/$L87)</f>
        <v>1</v>
      </c>
      <c r="M88" s="29">
        <f t="shared" ref="M88" si="282">IF(M87=0,0,M87/$L87)</f>
        <v>0.37254901960784315</v>
      </c>
    </row>
    <row r="89" spans="1:13" ht="12" customHeight="1" x14ac:dyDescent="0.2">
      <c r="A89" s="157"/>
      <c r="B89" s="157"/>
      <c r="C89" s="135"/>
      <c r="D89" s="312" t="s">
        <v>302</v>
      </c>
      <c r="E89" s="131"/>
      <c r="F89" s="132">
        <v>55</v>
      </c>
      <c r="G89" s="132">
        <v>18</v>
      </c>
      <c r="H89" s="132">
        <v>35</v>
      </c>
      <c r="I89" s="132">
        <v>8</v>
      </c>
      <c r="J89" s="132">
        <v>44</v>
      </c>
      <c r="K89" s="132">
        <v>13</v>
      </c>
      <c r="L89" s="132">
        <v>54</v>
      </c>
      <c r="M89" s="132">
        <v>27</v>
      </c>
    </row>
    <row r="90" spans="1:13" ht="12" customHeight="1" x14ac:dyDescent="0.2">
      <c r="A90" s="157"/>
      <c r="B90" s="157"/>
      <c r="C90" s="32"/>
      <c r="D90" s="232"/>
      <c r="E90" s="31"/>
      <c r="F90" s="36">
        <f t="shared" ref="F90" si="283">IF(F89=0,0,F89/$F89)</f>
        <v>1</v>
      </c>
      <c r="G90" s="29">
        <f t="shared" ref="G90" si="284">IF(G89=0,0,G89/$F89)</f>
        <v>0.32727272727272727</v>
      </c>
      <c r="H90" s="29">
        <f t="shared" ref="H90" si="285">IF(H89=0,0,H89/$H89)</f>
        <v>1</v>
      </c>
      <c r="I90" s="29">
        <f t="shared" ref="I90" si="286">IF(I89=0,0,I89/$H89)</f>
        <v>0.22857142857142856</v>
      </c>
      <c r="J90" s="29">
        <f t="shared" ref="J90" si="287">IF(J89=0,0,J89/$J89)</f>
        <v>1</v>
      </c>
      <c r="K90" s="29">
        <f t="shared" ref="K90" si="288">IF(K89=0,0,K89/$J89)</f>
        <v>0.29545454545454547</v>
      </c>
      <c r="L90" s="29">
        <f t="shared" ref="L90" si="289">IF(L89=0,0,L89/$L89)</f>
        <v>1</v>
      </c>
      <c r="M90" s="29">
        <f t="shared" ref="M90" si="290">IF(M89=0,0,M89/$L89)</f>
        <v>0.5</v>
      </c>
    </row>
    <row r="91" spans="1:13" ht="12" customHeight="1" x14ac:dyDescent="0.2">
      <c r="A91" s="157"/>
      <c r="B91" s="157"/>
      <c r="C91" s="135"/>
      <c r="D91" s="312" t="s">
        <v>205</v>
      </c>
      <c r="E91" s="131"/>
      <c r="F91" s="132">
        <v>49</v>
      </c>
      <c r="G91" s="132">
        <v>13</v>
      </c>
      <c r="H91" s="132">
        <v>20</v>
      </c>
      <c r="I91" s="132">
        <v>4</v>
      </c>
      <c r="J91" s="132">
        <v>31</v>
      </c>
      <c r="K91" s="132">
        <v>7</v>
      </c>
      <c r="L91" s="132">
        <v>37</v>
      </c>
      <c r="M91" s="132">
        <v>9</v>
      </c>
    </row>
    <row r="92" spans="1:13" ht="12" customHeight="1" x14ac:dyDescent="0.2">
      <c r="A92" s="157"/>
      <c r="B92" s="157"/>
      <c r="C92" s="32"/>
      <c r="D92" s="232"/>
      <c r="E92" s="31"/>
      <c r="F92" s="36">
        <f t="shared" ref="F92" si="291">IF(F91=0,0,F91/$F91)</f>
        <v>1</v>
      </c>
      <c r="G92" s="29">
        <f t="shared" ref="G92" si="292">IF(G91=0,0,G91/$F91)</f>
        <v>0.26530612244897961</v>
      </c>
      <c r="H92" s="29">
        <f t="shared" ref="H92" si="293">IF(H91=0,0,H91/$H91)</f>
        <v>1</v>
      </c>
      <c r="I92" s="29">
        <f t="shared" ref="I92" si="294">IF(I91=0,0,I91/$H91)</f>
        <v>0.2</v>
      </c>
      <c r="J92" s="29">
        <f t="shared" ref="J92" si="295">IF(J91=0,0,J91/$J91)</f>
        <v>1</v>
      </c>
      <c r="K92" s="29">
        <f t="shared" ref="K92" si="296">IF(K91=0,0,K91/$J91)</f>
        <v>0.22580645161290322</v>
      </c>
      <c r="L92" s="29">
        <f t="shared" ref="L92" si="297">IF(L91=0,0,L91/$L91)</f>
        <v>1</v>
      </c>
      <c r="M92" s="29">
        <f t="shared" ref="M92" si="298">IF(M91=0,0,M91/$L91)</f>
        <v>0.24324324324324326</v>
      </c>
    </row>
    <row r="93" spans="1:13" ht="12" customHeight="1" x14ac:dyDescent="0.2">
      <c r="A93" s="157"/>
      <c r="B93" s="157"/>
      <c r="C93" s="135"/>
      <c r="D93" s="312" t="s">
        <v>301</v>
      </c>
      <c r="E93" s="131"/>
      <c r="F93" s="132">
        <v>41</v>
      </c>
      <c r="G93" s="132">
        <v>6</v>
      </c>
      <c r="H93" s="132">
        <v>47</v>
      </c>
      <c r="I93" s="132">
        <v>13</v>
      </c>
      <c r="J93" s="132">
        <v>79</v>
      </c>
      <c r="K93" s="132">
        <v>25</v>
      </c>
      <c r="L93" s="132">
        <v>78</v>
      </c>
      <c r="M93" s="132">
        <v>45</v>
      </c>
    </row>
    <row r="94" spans="1:13" ht="12" customHeight="1" x14ac:dyDescent="0.2">
      <c r="A94" s="157"/>
      <c r="B94" s="157"/>
      <c r="C94" s="32"/>
      <c r="D94" s="232"/>
      <c r="E94" s="31"/>
      <c r="F94" s="36">
        <f t="shared" ref="F94" si="299">IF(F93=0,0,F93/$F93)</f>
        <v>1</v>
      </c>
      <c r="G94" s="29">
        <f t="shared" ref="G94" si="300">IF(G93=0,0,G93/$F93)</f>
        <v>0.14634146341463414</v>
      </c>
      <c r="H94" s="29">
        <f t="shared" ref="H94" si="301">IF(H93=0,0,H93/$H93)</f>
        <v>1</v>
      </c>
      <c r="I94" s="29">
        <f t="shared" ref="I94" si="302">IF(I93=0,0,I93/$H93)</f>
        <v>0.27659574468085107</v>
      </c>
      <c r="J94" s="29">
        <f t="shared" ref="J94" si="303">IF(J93=0,0,J93/$J93)</f>
        <v>1</v>
      </c>
      <c r="K94" s="29">
        <f t="shared" ref="K94" si="304">IF(K93=0,0,K93/$J93)</f>
        <v>0.31645569620253167</v>
      </c>
      <c r="L94" s="29">
        <f t="shared" ref="L94" si="305">IF(L93=0,0,L93/$L93)</f>
        <v>1</v>
      </c>
      <c r="M94" s="29">
        <f t="shared" ref="M94" si="306">IF(M93=0,0,M93/$L93)</f>
        <v>0.57692307692307687</v>
      </c>
    </row>
    <row r="95" spans="1:13" ht="12" customHeight="1" x14ac:dyDescent="0.2">
      <c r="A95" s="157"/>
      <c r="B95" s="157"/>
      <c r="C95" s="135"/>
      <c r="D95" s="312" t="s">
        <v>300</v>
      </c>
      <c r="E95" s="131"/>
      <c r="F95" s="132">
        <v>257</v>
      </c>
      <c r="G95" s="132">
        <v>76</v>
      </c>
      <c r="H95" s="132">
        <v>299</v>
      </c>
      <c r="I95" s="132">
        <v>112</v>
      </c>
      <c r="J95" s="132">
        <v>629</v>
      </c>
      <c r="K95" s="132">
        <v>371</v>
      </c>
      <c r="L95" s="132">
        <v>1049</v>
      </c>
      <c r="M95" s="132">
        <v>694</v>
      </c>
    </row>
    <row r="96" spans="1:13" ht="12" customHeight="1" x14ac:dyDescent="0.2">
      <c r="A96" s="157"/>
      <c r="B96" s="157"/>
      <c r="C96" s="32"/>
      <c r="D96" s="232"/>
      <c r="E96" s="31"/>
      <c r="F96" s="36">
        <f t="shared" ref="F96" si="307">IF(F95=0,0,F95/$F95)</f>
        <v>1</v>
      </c>
      <c r="G96" s="29">
        <f t="shared" ref="G96" si="308">IF(G95=0,0,G95/$F95)</f>
        <v>0.29571984435797666</v>
      </c>
      <c r="H96" s="29">
        <f t="shared" ref="H96" si="309">IF(H95=0,0,H95/$H95)</f>
        <v>1</v>
      </c>
      <c r="I96" s="29">
        <f t="shared" ref="I96" si="310">IF(I95=0,0,I95/$H95)</f>
        <v>0.37458193979933108</v>
      </c>
      <c r="J96" s="29">
        <f t="shared" ref="J96" si="311">IF(J95=0,0,J95/$J95)</f>
        <v>1</v>
      </c>
      <c r="K96" s="29">
        <f t="shared" ref="K96" si="312">IF(K95=0,0,K95/$J95)</f>
        <v>0.58982511923688397</v>
      </c>
      <c r="L96" s="29">
        <f t="shared" ref="L96" si="313">IF(L95=0,0,L95/$L95)</f>
        <v>1</v>
      </c>
      <c r="M96" s="29">
        <f t="shared" ref="M96" si="314">IF(M95=0,0,M95/$L95)</f>
        <v>0.66158245948522398</v>
      </c>
    </row>
    <row r="97" spans="1:13" ht="12" customHeight="1" x14ac:dyDescent="0.2">
      <c r="A97" s="157"/>
      <c r="B97" s="157"/>
      <c r="C97" s="135"/>
      <c r="D97" s="312" t="s">
        <v>299</v>
      </c>
      <c r="E97" s="131"/>
      <c r="F97" s="132">
        <v>47</v>
      </c>
      <c r="G97" s="132">
        <v>4</v>
      </c>
      <c r="H97" s="132">
        <v>74</v>
      </c>
      <c r="I97" s="132">
        <v>5</v>
      </c>
      <c r="J97" s="132">
        <v>138</v>
      </c>
      <c r="K97" s="132">
        <v>17</v>
      </c>
      <c r="L97" s="132">
        <v>184</v>
      </c>
      <c r="M97" s="132">
        <v>48</v>
      </c>
    </row>
    <row r="98" spans="1:13" ht="12" customHeight="1" x14ac:dyDescent="0.2">
      <c r="A98" s="157"/>
      <c r="B98" s="157"/>
      <c r="C98" s="32"/>
      <c r="D98" s="232"/>
      <c r="E98" s="31"/>
      <c r="F98" s="36">
        <f t="shared" ref="F98" si="315">IF(F97=0,0,F97/$F97)</f>
        <v>1</v>
      </c>
      <c r="G98" s="29">
        <f t="shared" ref="G98" si="316">IF(G97=0,0,G97/$F97)</f>
        <v>8.5106382978723402E-2</v>
      </c>
      <c r="H98" s="29">
        <f t="shared" ref="H98" si="317">IF(H97=0,0,H97/$H97)</f>
        <v>1</v>
      </c>
      <c r="I98" s="29">
        <f t="shared" ref="I98" si="318">IF(I97=0,0,I97/$H97)</f>
        <v>6.7567567567567571E-2</v>
      </c>
      <c r="J98" s="29">
        <f t="shared" ref="J98" si="319">IF(J97=0,0,J97/$J97)</f>
        <v>1</v>
      </c>
      <c r="K98" s="29">
        <f t="shared" ref="K98" si="320">IF(K97=0,0,K97/$J97)</f>
        <v>0.12318840579710146</v>
      </c>
      <c r="L98" s="29">
        <f t="shared" ref="L98" si="321">IF(L97=0,0,L97/$L97)</f>
        <v>1</v>
      </c>
      <c r="M98" s="29">
        <f t="shared" ref="M98" si="322">IF(M97=0,0,M97/$L97)</f>
        <v>0.2608695652173913</v>
      </c>
    </row>
    <row r="99" spans="1:13" ht="12.75" customHeight="1" x14ac:dyDescent="0.2">
      <c r="A99" s="158"/>
      <c r="B99" s="158"/>
      <c r="C99" s="133"/>
      <c r="D99" s="322" t="s">
        <v>298</v>
      </c>
      <c r="E99" s="131"/>
      <c r="F99" s="132">
        <v>87</v>
      </c>
      <c r="G99" s="132">
        <v>7</v>
      </c>
      <c r="H99" s="132">
        <v>59</v>
      </c>
      <c r="I99" s="132">
        <v>6</v>
      </c>
      <c r="J99" s="132">
        <v>105</v>
      </c>
      <c r="K99" s="132">
        <v>18</v>
      </c>
      <c r="L99" s="132">
        <v>101</v>
      </c>
      <c r="M99" s="132">
        <v>21</v>
      </c>
    </row>
    <row r="100" spans="1:13" ht="12.75" customHeight="1" x14ac:dyDescent="0.2">
      <c r="A100" s="158"/>
      <c r="B100" s="158"/>
      <c r="C100" s="32"/>
      <c r="D100" s="232"/>
      <c r="E100" s="31"/>
      <c r="F100" s="30">
        <f t="shared" ref="F100" si="323">IF(F99=0,0,F99/$F99)</f>
        <v>1</v>
      </c>
      <c r="G100" s="29">
        <f t="shared" ref="G100" si="324">IF(G99=0,0,G99/$F99)</f>
        <v>8.0459770114942528E-2</v>
      </c>
      <c r="H100" s="29">
        <f t="shared" ref="H100" si="325">IF(H99=0,0,H99/$H99)</f>
        <v>1</v>
      </c>
      <c r="I100" s="29">
        <f t="shared" ref="I100" si="326">IF(I99=0,0,I99/$H99)</f>
        <v>0.10169491525423729</v>
      </c>
      <c r="J100" s="29">
        <f t="shared" ref="J100" si="327">IF(J99=0,0,J99/$J99)</f>
        <v>1</v>
      </c>
      <c r="K100" s="29">
        <f t="shared" ref="K100" si="328">IF(K99=0,0,K99/$J99)</f>
        <v>0.17142857142857143</v>
      </c>
      <c r="L100" s="29">
        <f t="shared" ref="L100" si="329">IF(L99=0,0,L99/$L99)</f>
        <v>1</v>
      </c>
      <c r="M100" s="29">
        <f t="shared" ref="M100" si="330">IF(M99=0,0,M99/$L99)</f>
        <v>0.20792079207920791</v>
      </c>
    </row>
  </sheetData>
  <mergeCells count="60">
    <mergeCell ref="D67:D68"/>
    <mergeCell ref="D65:D66"/>
    <mergeCell ref="D51:D52"/>
    <mergeCell ref="D53:D54"/>
    <mergeCell ref="D55:D56"/>
    <mergeCell ref="D57:D58"/>
    <mergeCell ref="D59:D60"/>
    <mergeCell ref="D61:D62"/>
    <mergeCell ref="D63:D64"/>
    <mergeCell ref="M4:M6"/>
    <mergeCell ref="G4:G6"/>
    <mergeCell ref="H3:H6"/>
    <mergeCell ref="I4:I6"/>
    <mergeCell ref="J3:J6"/>
    <mergeCell ref="K4: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437</v>
      </c>
    </row>
    <row r="3" spans="1:16" ht="18" customHeight="1" x14ac:dyDescent="0.2">
      <c r="A3" s="170" t="s">
        <v>63</v>
      </c>
      <c r="B3" s="171"/>
      <c r="C3" s="171"/>
      <c r="D3" s="171"/>
      <c r="E3" s="172"/>
      <c r="F3" s="179" t="s">
        <v>126</v>
      </c>
      <c r="G3" s="186" t="s">
        <v>495</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844</v>
      </c>
      <c r="H7" s="6">
        <f t="shared" ref="H7:H38" si="0">IF(G7=0,0,G7/$F7*100)</f>
        <v>91.739130434782609</v>
      </c>
      <c r="I7" s="13">
        <f>SUM(I8:I12)</f>
        <v>66</v>
      </c>
      <c r="J7" s="6">
        <f t="shared" ref="J7:J38" si="1">IF(I7=0,0,I7/$F7*100)</f>
        <v>7.1739130434782608</v>
      </c>
      <c r="K7" s="13">
        <f>SUM(K8:K12)</f>
        <v>10</v>
      </c>
      <c r="L7" s="6">
        <f t="shared" ref="L7:L38" si="2">IF(K7=0,0,K7/$F7*100)</f>
        <v>1.0869565217391304</v>
      </c>
      <c r="M7" s="13">
        <f>SUM(M8:M12)</f>
        <v>0</v>
      </c>
      <c r="N7" s="6">
        <f t="shared" ref="N7:N38" si="3">IF(M7=0,0,M7/$F7*100)</f>
        <v>0</v>
      </c>
      <c r="O7" s="13">
        <f>SUM(O8:O12)</f>
        <v>0</v>
      </c>
      <c r="P7" s="6">
        <f t="shared" ref="P7:P38" si="4">IF(O7=0,0,O7/$F7*100)</f>
        <v>0</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136</v>
      </c>
      <c r="H9" s="6">
        <f t="shared" ref="H9:H12" si="7">IF(G9=0,0,G9/$F9*100)</f>
        <v>100</v>
      </c>
      <c r="I9" s="13">
        <v>0</v>
      </c>
      <c r="J9" s="6">
        <f t="shared" ref="J9:J12" si="8">IF(I9=0,0,I9/$F9*100)</f>
        <v>0</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230</v>
      </c>
      <c r="H10" s="6">
        <f t="shared" si="7"/>
        <v>92.369477911646598</v>
      </c>
      <c r="I10" s="13">
        <v>18</v>
      </c>
      <c r="J10" s="6">
        <f t="shared" si="8"/>
        <v>7.2289156626506017</v>
      </c>
      <c r="K10" s="13">
        <v>1</v>
      </c>
      <c r="L10" s="6">
        <f t="shared" si="9"/>
        <v>0.40160642570281119</v>
      </c>
      <c r="M10" s="13">
        <v>0</v>
      </c>
      <c r="N10" s="6">
        <f t="shared" si="10"/>
        <v>0</v>
      </c>
      <c r="O10" s="13">
        <v>0</v>
      </c>
      <c r="P10" s="6">
        <f t="shared" si="11"/>
        <v>0</v>
      </c>
    </row>
    <row r="11" spans="1:16" ht="23.1" customHeight="1" x14ac:dyDescent="0.2">
      <c r="A11" s="160"/>
      <c r="B11" s="162" t="s">
        <v>44</v>
      </c>
      <c r="C11" s="163"/>
      <c r="D11" s="163"/>
      <c r="E11" s="164"/>
      <c r="F11" s="8">
        <f t="shared" si="6"/>
        <v>72</v>
      </c>
      <c r="G11" s="7">
        <v>63</v>
      </c>
      <c r="H11" s="6">
        <f t="shared" si="7"/>
        <v>87.5</v>
      </c>
      <c r="I11" s="13">
        <v>8</v>
      </c>
      <c r="J11" s="6">
        <f t="shared" si="8"/>
        <v>11.111111111111111</v>
      </c>
      <c r="K11" s="13">
        <v>1</v>
      </c>
      <c r="L11" s="6">
        <f t="shared" si="9"/>
        <v>1.3888888888888888</v>
      </c>
      <c r="M11" s="13">
        <v>0</v>
      </c>
      <c r="N11" s="6">
        <f t="shared" si="10"/>
        <v>0</v>
      </c>
      <c r="O11" s="13">
        <v>0</v>
      </c>
      <c r="P11" s="6">
        <f t="shared" si="11"/>
        <v>0</v>
      </c>
    </row>
    <row r="12" spans="1:16" ht="23.1" customHeight="1" x14ac:dyDescent="0.2">
      <c r="A12" s="161"/>
      <c r="B12" s="162" t="s">
        <v>43</v>
      </c>
      <c r="C12" s="163"/>
      <c r="D12" s="163"/>
      <c r="E12" s="164"/>
      <c r="F12" s="8">
        <f t="shared" si="6"/>
        <v>201</v>
      </c>
      <c r="G12" s="7">
        <v>153</v>
      </c>
      <c r="H12" s="6">
        <f t="shared" si="7"/>
        <v>76.119402985074629</v>
      </c>
      <c r="I12" s="13">
        <v>40</v>
      </c>
      <c r="J12" s="6">
        <f t="shared" si="8"/>
        <v>19.900497512437813</v>
      </c>
      <c r="K12" s="13">
        <v>8</v>
      </c>
      <c r="L12" s="6">
        <f t="shared" si="9"/>
        <v>3.9800995024875623</v>
      </c>
      <c r="M12" s="13">
        <v>0</v>
      </c>
      <c r="N12" s="6">
        <f t="shared" si="10"/>
        <v>0</v>
      </c>
      <c r="O12" s="13">
        <v>0</v>
      </c>
      <c r="P12" s="6">
        <f t="shared" si="11"/>
        <v>0</v>
      </c>
    </row>
    <row r="13" spans="1:16" ht="23.1" customHeight="1" x14ac:dyDescent="0.2">
      <c r="A13" s="156" t="s">
        <v>42</v>
      </c>
      <c r="B13" s="156" t="s">
        <v>41</v>
      </c>
      <c r="C13" s="11"/>
      <c r="D13" s="12" t="s">
        <v>15</v>
      </c>
      <c r="E13" s="9"/>
      <c r="F13" s="8">
        <f t="shared" si="5"/>
        <v>239</v>
      </c>
      <c r="G13" s="7">
        <f>SUM(G14:G37)</f>
        <v>206</v>
      </c>
      <c r="H13" s="6">
        <f>IF(G13=0,0,G13/$F13*100)</f>
        <v>86.192468619246867</v>
      </c>
      <c r="I13" s="7">
        <f>SUM(I14:I37)</f>
        <v>28</v>
      </c>
      <c r="J13" s="6">
        <f t="shared" si="1"/>
        <v>11.715481171548117</v>
      </c>
      <c r="K13" s="7">
        <f>SUM(K14:K37)</f>
        <v>5</v>
      </c>
      <c r="L13" s="6">
        <f t="shared" si="2"/>
        <v>2.0920502092050208</v>
      </c>
      <c r="M13" s="7">
        <f>SUM(M14:M37)</f>
        <v>0</v>
      </c>
      <c r="N13" s="6">
        <f t="shared" si="3"/>
        <v>0</v>
      </c>
      <c r="O13" s="7">
        <f>SUM(O14:O37)</f>
        <v>0</v>
      </c>
      <c r="P13" s="6">
        <f t="shared" si="4"/>
        <v>0</v>
      </c>
    </row>
    <row r="14" spans="1:16" ht="23.1" customHeight="1" x14ac:dyDescent="0.2">
      <c r="A14" s="157"/>
      <c r="B14" s="157"/>
      <c r="C14" s="11"/>
      <c r="D14" s="12" t="s">
        <v>40</v>
      </c>
      <c r="E14" s="9"/>
      <c r="F14" s="8">
        <f t="shared" ref="F14:F37" si="12">SUM(G14,I14,K14,M14,O14)</f>
        <v>32</v>
      </c>
      <c r="G14" s="7">
        <v>23</v>
      </c>
      <c r="H14" s="6">
        <f t="shared" ref="H14:H37" si="13">IF(G14=0,0,G14/$F14*100)</f>
        <v>71.875</v>
      </c>
      <c r="I14" s="13">
        <v>7</v>
      </c>
      <c r="J14" s="6">
        <f t="shared" ref="J14:J37" si="14">IF(I14=0,0,I14/$F14*100)</f>
        <v>21.875</v>
      </c>
      <c r="K14" s="13">
        <v>2</v>
      </c>
      <c r="L14" s="6">
        <f t="shared" ref="L14:L37" si="15">IF(K14=0,0,K14/$F14*100)</f>
        <v>6.25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4</v>
      </c>
      <c r="H15" s="6">
        <f t="shared" si="13"/>
        <v>100</v>
      </c>
      <c r="I15" s="13">
        <v>0</v>
      </c>
      <c r="J15" s="6">
        <f t="shared" si="14"/>
        <v>0</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11</v>
      </c>
      <c r="H16" s="6">
        <f t="shared" si="13"/>
        <v>100</v>
      </c>
      <c r="I16" s="13">
        <v>0</v>
      </c>
      <c r="J16" s="6">
        <f t="shared" si="14"/>
        <v>0</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6</v>
      </c>
      <c r="H18" s="6">
        <f t="shared" si="13"/>
        <v>100</v>
      </c>
      <c r="I18" s="13">
        <v>0</v>
      </c>
      <c r="J18" s="6">
        <f t="shared" si="14"/>
        <v>0</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1</v>
      </c>
      <c r="H19" s="6">
        <f t="shared" si="13"/>
        <v>100</v>
      </c>
      <c r="I19" s="13">
        <v>0</v>
      </c>
      <c r="J19" s="6">
        <f t="shared" si="14"/>
        <v>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8</v>
      </c>
      <c r="H20" s="6">
        <f t="shared" si="13"/>
        <v>100</v>
      </c>
      <c r="I20" s="13">
        <v>0</v>
      </c>
      <c r="J20" s="6">
        <f t="shared" si="14"/>
        <v>0</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5</v>
      </c>
      <c r="H21" s="6">
        <f t="shared" si="13"/>
        <v>71.428571428571431</v>
      </c>
      <c r="I21" s="13">
        <v>2</v>
      </c>
      <c r="J21" s="6">
        <f t="shared" si="14"/>
        <v>28.571428571428569</v>
      </c>
      <c r="K21" s="13">
        <v>0</v>
      </c>
      <c r="L21" s="6">
        <f t="shared" si="15"/>
        <v>0</v>
      </c>
      <c r="M21" s="13">
        <v>0</v>
      </c>
      <c r="N21" s="6">
        <f t="shared" si="16"/>
        <v>0</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9</v>
      </c>
      <c r="H23" s="6">
        <f t="shared" si="13"/>
        <v>100</v>
      </c>
      <c r="I23" s="13">
        <v>0</v>
      </c>
      <c r="J23" s="6">
        <f t="shared" si="14"/>
        <v>0</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2</v>
      </c>
      <c r="H25" s="6">
        <f t="shared" si="13"/>
        <v>100</v>
      </c>
      <c r="I25" s="13">
        <v>0</v>
      </c>
      <c r="J25" s="6">
        <f t="shared" si="14"/>
        <v>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9</v>
      </c>
      <c r="H26" s="6">
        <f t="shared" si="13"/>
        <v>81.818181818181827</v>
      </c>
      <c r="I26" s="13">
        <v>2</v>
      </c>
      <c r="J26" s="6">
        <f t="shared" si="14"/>
        <v>18.181818181818183</v>
      </c>
      <c r="K26" s="13">
        <v>0</v>
      </c>
      <c r="L26" s="6">
        <f t="shared" si="15"/>
        <v>0</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4</v>
      </c>
      <c r="H28" s="6">
        <f t="shared" si="13"/>
        <v>80</v>
      </c>
      <c r="I28" s="13">
        <v>1</v>
      </c>
      <c r="J28" s="6">
        <f t="shared" si="14"/>
        <v>20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13</v>
      </c>
      <c r="H29" s="6">
        <f t="shared" si="13"/>
        <v>100</v>
      </c>
      <c r="I29" s="13">
        <v>0</v>
      </c>
      <c r="J29" s="6">
        <f t="shared" si="14"/>
        <v>0</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5</v>
      </c>
      <c r="H30" s="6">
        <f t="shared" si="13"/>
        <v>100</v>
      </c>
      <c r="I30" s="13">
        <v>0</v>
      </c>
      <c r="J30" s="6">
        <f t="shared" si="14"/>
        <v>0</v>
      </c>
      <c r="K30" s="13">
        <v>0</v>
      </c>
      <c r="L30" s="6">
        <f t="shared" si="15"/>
        <v>0</v>
      </c>
      <c r="M30" s="13">
        <v>0</v>
      </c>
      <c r="N30" s="6">
        <f t="shared" si="16"/>
        <v>0</v>
      </c>
      <c r="O30" s="13">
        <v>0</v>
      </c>
      <c r="P30" s="6">
        <f t="shared" si="17"/>
        <v>0</v>
      </c>
    </row>
    <row r="31" spans="1:16" ht="23.1" customHeight="1" x14ac:dyDescent="0.2">
      <c r="A31" s="157"/>
      <c r="B31" s="157"/>
      <c r="C31" s="11"/>
      <c r="D31" s="12" t="s">
        <v>23</v>
      </c>
      <c r="E31" s="9"/>
      <c r="F31" s="8">
        <f t="shared" si="12"/>
        <v>33</v>
      </c>
      <c r="G31" s="7">
        <v>30</v>
      </c>
      <c r="H31" s="6">
        <f t="shared" si="13"/>
        <v>90.909090909090907</v>
      </c>
      <c r="I31" s="13">
        <v>3</v>
      </c>
      <c r="J31" s="6">
        <f t="shared" si="14"/>
        <v>9.0909090909090917</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5</v>
      </c>
      <c r="H32" s="6">
        <f t="shared" si="13"/>
        <v>100</v>
      </c>
      <c r="I32" s="13">
        <v>0</v>
      </c>
      <c r="J32" s="6">
        <f t="shared" si="14"/>
        <v>0</v>
      </c>
      <c r="K32" s="13">
        <v>0</v>
      </c>
      <c r="L32" s="6">
        <f t="shared" si="15"/>
        <v>0</v>
      </c>
      <c r="M32" s="13">
        <v>0</v>
      </c>
      <c r="N32" s="6">
        <f t="shared" si="16"/>
        <v>0</v>
      </c>
      <c r="O32" s="13">
        <v>0</v>
      </c>
      <c r="P32" s="6">
        <f t="shared" si="17"/>
        <v>0</v>
      </c>
    </row>
    <row r="33" spans="1:16" ht="24" customHeight="1" x14ac:dyDescent="0.2">
      <c r="A33" s="157"/>
      <c r="B33" s="157"/>
      <c r="C33" s="11"/>
      <c r="D33" s="12" t="s">
        <v>21</v>
      </c>
      <c r="E33" s="9"/>
      <c r="F33" s="8">
        <f t="shared" si="12"/>
        <v>32</v>
      </c>
      <c r="G33" s="7">
        <v>26</v>
      </c>
      <c r="H33" s="6">
        <f t="shared" si="13"/>
        <v>81.25</v>
      </c>
      <c r="I33" s="13">
        <v>4</v>
      </c>
      <c r="J33" s="6">
        <f t="shared" si="14"/>
        <v>12.5</v>
      </c>
      <c r="K33" s="13">
        <v>2</v>
      </c>
      <c r="L33" s="6">
        <f t="shared" si="15"/>
        <v>6.25</v>
      </c>
      <c r="M33" s="13">
        <v>0</v>
      </c>
      <c r="N33" s="6">
        <f t="shared" si="16"/>
        <v>0</v>
      </c>
      <c r="O33" s="13">
        <v>0</v>
      </c>
      <c r="P33" s="6">
        <f t="shared" si="17"/>
        <v>0</v>
      </c>
    </row>
    <row r="34" spans="1:16" ht="23.1" customHeight="1" x14ac:dyDescent="0.2">
      <c r="A34" s="157"/>
      <c r="B34" s="157"/>
      <c r="C34" s="11"/>
      <c r="D34" s="12" t="s">
        <v>20</v>
      </c>
      <c r="E34" s="9"/>
      <c r="F34" s="8">
        <f t="shared" si="12"/>
        <v>17</v>
      </c>
      <c r="G34" s="7">
        <v>17</v>
      </c>
      <c r="H34" s="6">
        <f t="shared" si="13"/>
        <v>100</v>
      </c>
      <c r="I34" s="13">
        <v>0</v>
      </c>
      <c r="J34" s="6">
        <f t="shared" si="14"/>
        <v>0</v>
      </c>
      <c r="K34" s="13">
        <v>0</v>
      </c>
      <c r="L34" s="6">
        <f t="shared" si="15"/>
        <v>0</v>
      </c>
      <c r="M34" s="13">
        <v>0</v>
      </c>
      <c r="N34" s="6">
        <f t="shared" si="16"/>
        <v>0</v>
      </c>
      <c r="O34" s="13">
        <v>0</v>
      </c>
      <c r="P34" s="6">
        <f t="shared" si="17"/>
        <v>0</v>
      </c>
    </row>
    <row r="35" spans="1:16" ht="23.1" customHeight="1" x14ac:dyDescent="0.2">
      <c r="A35" s="157"/>
      <c r="B35" s="157"/>
      <c r="C35" s="11"/>
      <c r="D35" s="12" t="s">
        <v>19</v>
      </c>
      <c r="E35" s="9"/>
      <c r="F35" s="8">
        <f t="shared" si="12"/>
        <v>8</v>
      </c>
      <c r="G35" s="7">
        <v>8</v>
      </c>
      <c r="H35" s="6">
        <f t="shared" si="13"/>
        <v>100</v>
      </c>
      <c r="I35" s="13">
        <v>0</v>
      </c>
      <c r="J35" s="6">
        <f t="shared" si="14"/>
        <v>0</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6</v>
      </c>
      <c r="H36" s="6">
        <f t="shared" si="13"/>
        <v>42.857142857142854</v>
      </c>
      <c r="I36" s="13">
        <v>7</v>
      </c>
      <c r="J36" s="6">
        <f t="shared" si="14"/>
        <v>50</v>
      </c>
      <c r="K36" s="13">
        <v>1</v>
      </c>
      <c r="L36" s="6">
        <f t="shared" si="15"/>
        <v>7.1428571428571423</v>
      </c>
      <c r="M36" s="13">
        <v>0</v>
      </c>
      <c r="N36" s="6">
        <f t="shared" si="16"/>
        <v>0</v>
      </c>
      <c r="O36" s="13">
        <v>0</v>
      </c>
      <c r="P36" s="6">
        <f t="shared" si="17"/>
        <v>0</v>
      </c>
    </row>
    <row r="37" spans="1:16" ht="23.1" customHeight="1" x14ac:dyDescent="0.2">
      <c r="A37" s="157"/>
      <c r="B37" s="158"/>
      <c r="C37" s="11"/>
      <c r="D37" s="12" t="s">
        <v>17</v>
      </c>
      <c r="E37" s="9"/>
      <c r="F37" s="8">
        <f t="shared" si="12"/>
        <v>8</v>
      </c>
      <c r="G37" s="7">
        <v>6</v>
      </c>
      <c r="H37" s="6">
        <f t="shared" si="13"/>
        <v>75</v>
      </c>
      <c r="I37" s="13">
        <v>2</v>
      </c>
      <c r="J37" s="6">
        <f t="shared" si="14"/>
        <v>25</v>
      </c>
      <c r="K37" s="13">
        <v>0</v>
      </c>
      <c r="L37" s="6">
        <f t="shared" si="15"/>
        <v>0</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638</v>
      </c>
      <c r="H38" s="6">
        <f t="shared" si="0"/>
        <v>93.685756240822315</v>
      </c>
      <c r="I38" s="7">
        <f>SUM(I39:I53)</f>
        <v>38</v>
      </c>
      <c r="J38" s="6">
        <f t="shared" si="1"/>
        <v>5.5800293685756248</v>
      </c>
      <c r="K38" s="7">
        <f>SUM(K39:K53)</f>
        <v>5</v>
      </c>
      <c r="L38" s="6">
        <f t="shared" si="2"/>
        <v>0.73421439060205573</v>
      </c>
      <c r="M38" s="7">
        <f>SUM(M39:M53)</f>
        <v>0</v>
      </c>
      <c r="N38" s="6">
        <f t="shared" si="3"/>
        <v>0</v>
      </c>
      <c r="O38" s="7">
        <f>SUM(O39:O53)</f>
        <v>0</v>
      </c>
      <c r="P38" s="6">
        <f t="shared" si="4"/>
        <v>0</v>
      </c>
    </row>
    <row r="39" spans="1:16" ht="23.1" customHeight="1" x14ac:dyDescent="0.2">
      <c r="A39" s="157"/>
      <c r="B39" s="157"/>
      <c r="C39" s="11"/>
      <c r="D39" s="12" t="s">
        <v>14</v>
      </c>
      <c r="E39" s="9"/>
      <c r="F39" s="8">
        <f t="shared" ref="F39:F53" si="18">SUM(G39,I39,K39,M39,O39)</f>
        <v>6</v>
      </c>
      <c r="G39" s="7">
        <v>6</v>
      </c>
      <c r="H39" s="6">
        <f t="shared" ref="H39:H53" si="19">IF(G39=0,0,G39/$F39*100)</f>
        <v>100</v>
      </c>
      <c r="I39" s="13">
        <v>0</v>
      </c>
      <c r="J39" s="6">
        <f t="shared" ref="J39:J53" si="20">IF(I39=0,0,I39/$F39*100)</f>
        <v>0</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15</v>
      </c>
      <c r="H42" s="6">
        <f t="shared" si="19"/>
        <v>100</v>
      </c>
      <c r="I42" s="13">
        <v>0</v>
      </c>
      <c r="J42" s="6">
        <f t="shared" si="20"/>
        <v>0</v>
      </c>
      <c r="K42" s="13">
        <v>0</v>
      </c>
      <c r="L42" s="6">
        <f t="shared" si="21"/>
        <v>0</v>
      </c>
      <c r="M42" s="13">
        <v>0</v>
      </c>
      <c r="N42" s="6">
        <f t="shared" si="22"/>
        <v>0</v>
      </c>
      <c r="O42" s="13">
        <v>0</v>
      </c>
      <c r="P42" s="6">
        <f t="shared" si="23"/>
        <v>0</v>
      </c>
    </row>
    <row r="43" spans="1:16" ht="23.1" customHeight="1" x14ac:dyDescent="0.2">
      <c r="A43" s="157"/>
      <c r="B43" s="157"/>
      <c r="C43" s="11"/>
      <c r="D43" s="12" t="s">
        <v>10</v>
      </c>
      <c r="E43" s="9"/>
      <c r="F43" s="8">
        <f t="shared" si="18"/>
        <v>38</v>
      </c>
      <c r="G43" s="7">
        <v>36</v>
      </c>
      <c r="H43" s="6">
        <f t="shared" si="19"/>
        <v>94.73684210526315</v>
      </c>
      <c r="I43" s="13">
        <v>2</v>
      </c>
      <c r="J43" s="6">
        <f t="shared" si="20"/>
        <v>5.2631578947368416</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146</v>
      </c>
      <c r="H44" s="6">
        <f t="shared" si="19"/>
        <v>94.805194805194802</v>
      </c>
      <c r="I44" s="13">
        <v>8</v>
      </c>
      <c r="J44" s="6">
        <f t="shared" si="20"/>
        <v>5.1948051948051948</v>
      </c>
      <c r="K44" s="13">
        <v>0</v>
      </c>
      <c r="L44" s="6">
        <f t="shared" si="21"/>
        <v>0</v>
      </c>
      <c r="M44" s="13">
        <v>0</v>
      </c>
      <c r="N44" s="6">
        <f t="shared" si="22"/>
        <v>0</v>
      </c>
      <c r="O44" s="13">
        <v>0</v>
      </c>
      <c r="P44" s="6">
        <f t="shared" si="23"/>
        <v>0</v>
      </c>
    </row>
    <row r="45" spans="1:16" ht="23.1" customHeight="1" x14ac:dyDescent="0.2">
      <c r="A45" s="157"/>
      <c r="B45" s="157"/>
      <c r="C45" s="11"/>
      <c r="D45" s="12" t="s">
        <v>8</v>
      </c>
      <c r="E45" s="9"/>
      <c r="F45" s="8">
        <f t="shared" si="18"/>
        <v>22</v>
      </c>
      <c r="G45" s="7">
        <v>21</v>
      </c>
      <c r="H45" s="6">
        <f t="shared" si="19"/>
        <v>95.454545454545453</v>
      </c>
      <c r="I45" s="13">
        <v>1</v>
      </c>
      <c r="J45" s="6">
        <f t="shared" si="20"/>
        <v>4.5454545454545459</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17</v>
      </c>
      <c r="H47" s="6">
        <f t="shared" si="19"/>
        <v>100</v>
      </c>
      <c r="I47" s="13">
        <v>0</v>
      </c>
      <c r="J47" s="6">
        <f t="shared" si="20"/>
        <v>0</v>
      </c>
      <c r="K47" s="13">
        <v>0</v>
      </c>
      <c r="L47" s="6">
        <f t="shared" si="21"/>
        <v>0</v>
      </c>
      <c r="M47" s="13">
        <v>0</v>
      </c>
      <c r="N47" s="6">
        <f t="shared" si="22"/>
        <v>0</v>
      </c>
      <c r="O47" s="13">
        <v>0</v>
      </c>
      <c r="P47" s="6">
        <f t="shared" si="23"/>
        <v>0</v>
      </c>
    </row>
    <row r="48" spans="1:16" ht="23.1" customHeight="1" x14ac:dyDescent="0.2">
      <c r="A48" s="157"/>
      <c r="B48" s="157"/>
      <c r="C48" s="11"/>
      <c r="D48" s="12" t="s">
        <v>5</v>
      </c>
      <c r="E48" s="9"/>
      <c r="F48" s="8">
        <f t="shared" si="18"/>
        <v>41</v>
      </c>
      <c r="G48" s="7">
        <v>40</v>
      </c>
      <c r="H48" s="6">
        <f t="shared" si="19"/>
        <v>97.560975609756099</v>
      </c>
      <c r="I48" s="13">
        <v>1</v>
      </c>
      <c r="J48" s="6">
        <f t="shared" si="20"/>
        <v>2.4390243902439024</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23</v>
      </c>
      <c r="H49" s="6">
        <f t="shared" si="19"/>
        <v>100</v>
      </c>
      <c r="I49" s="13">
        <v>0</v>
      </c>
      <c r="J49" s="6">
        <f t="shared" si="20"/>
        <v>0</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21</v>
      </c>
      <c r="H50" s="6">
        <f t="shared" si="19"/>
        <v>87.5</v>
      </c>
      <c r="I50" s="13">
        <v>3</v>
      </c>
      <c r="J50" s="6">
        <f t="shared" si="20"/>
        <v>12.5</v>
      </c>
      <c r="K50" s="13">
        <v>0</v>
      </c>
      <c r="L50" s="6">
        <f t="shared" si="21"/>
        <v>0</v>
      </c>
      <c r="M50" s="13">
        <v>0</v>
      </c>
      <c r="N50" s="6">
        <f t="shared" si="22"/>
        <v>0</v>
      </c>
      <c r="O50" s="13">
        <v>0</v>
      </c>
      <c r="P50" s="6">
        <f t="shared" si="23"/>
        <v>0</v>
      </c>
    </row>
    <row r="51" spans="1:16" ht="23.1" customHeight="1" x14ac:dyDescent="0.2">
      <c r="A51" s="157"/>
      <c r="B51" s="157"/>
      <c r="C51" s="11"/>
      <c r="D51" s="12" t="s">
        <v>2</v>
      </c>
      <c r="E51" s="9"/>
      <c r="F51" s="8">
        <f t="shared" si="18"/>
        <v>159</v>
      </c>
      <c r="G51" s="7">
        <v>155</v>
      </c>
      <c r="H51" s="6">
        <f t="shared" si="19"/>
        <v>97.484276729559753</v>
      </c>
      <c r="I51" s="13">
        <v>4</v>
      </c>
      <c r="J51" s="6">
        <f t="shared" si="20"/>
        <v>2.5157232704402519</v>
      </c>
      <c r="K51" s="13">
        <v>0</v>
      </c>
      <c r="L51" s="6">
        <f t="shared" si="21"/>
        <v>0</v>
      </c>
      <c r="M51" s="13">
        <v>0</v>
      </c>
      <c r="N51" s="6">
        <f t="shared" si="22"/>
        <v>0</v>
      </c>
      <c r="O51" s="13">
        <v>0</v>
      </c>
      <c r="P51" s="6">
        <f t="shared" si="23"/>
        <v>0</v>
      </c>
    </row>
    <row r="52" spans="1:16" ht="23.1" customHeight="1" x14ac:dyDescent="0.2">
      <c r="A52" s="157"/>
      <c r="B52" s="157"/>
      <c r="C52" s="11"/>
      <c r="D52" s="12" t="s">
        <v>1</v>
      </c>
      <c r="E52" s="9"/>
      <c r="F52" s="8">
        <f t="shared" si="18"/>
        <v>21</v>
      </c>
      <c r="G52" s="7">
        <v>14</v>
      </c>
      <c r="H52" s="6">
        <f t="shared" si="19"/>
        <v>66.666666666666657</v>
      </c>
      <c r="I52" s="13">
        <v>6</v>
      </c>
      <c r="J52" s="6">
        <f t="shared" si="20"/>
        <v>28.571428571428569</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18"/>
        <v>61</v>
      </c>
      <c r="G53" s="7">
        <v>44</v>
      </c>
      <c r="H53" s="6">
        <f t="shared" si="19"/>
        <v>72.131147540983605</v>
      </c>
      <c r="I53" s="13">
        <v>13</v>
      </c>
      <c r="J53" s="6">
        <f t="shared" si="20"/>
        <v>21.311475409836063</v>
      </c>
      <c r="K53" s="13">
        <v>4</v>
      </c>
      <c r="L53" s="6">
        <f t="shared" si="21"/>
        <v>6.557377049180328</v>
      </c>
      <c r="M53" s="13">
        <v>0</v>
      </c>
      <c r="N53" s="6">
        <f t="shared" si="22"/>
        <v>0</v>
      </c>
      <c r="O53" s="13">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0"/>
  <sheetViews>
    <sheetView view="pageBreakPreview"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6640625" style="1" customWidth="1"/>
    <col min="15" max="16384" width="9" style="1"/>
  </cols>
  <sheetData>
    <row r="1" spans="1:15" ht="14.4" x14ac:dyDescent="0.2">
      <c r="A1" s="16" t="s">
        <v>635</v>
      </c>
    </row>
    <row r="2" spans="1:15" x14ac:dyDescent="0.2">
      <c r="G2" s="46"/>
      <c r="I2" s="46"/>
      <c r="K2" s="46"/>
      <c r="M2" s="46"/>
      <c r="N2" s="38" t="s">
        <v>451</v>
      </c>
    </row>
    <row r="3" spans="1:15" ht="22.5" customHeight="1" x14ac:dyDescent="0.2">
      <c r="A3" s="233" t="s">
        <v>63</v>
      </c>
      <c r="B3" s="234"/>
      <c r="C3" s="234"/>
      <c r="D3" s="234"/>
      <c r="E3" s="235"/>
      <c r="F3" s="215" t="s">
        <v>473</v>
      </c>
      <c r="G3" s="223" t="s">
        <v>312</v>
      </c>
      <c r="H3" s="272"/>
      <c r="I3" s="223" t="s">
        <v>311</v>
      </c>
      <c r="J3" s="272"/>
      <c r="K3" s="223" t="s">
        <v>310</v>
      </c>
      <c r="L3" s="272"/>
      <c r="M3" s="223" t="s">
        <v>309</v>
      </c>
      <c r="N3" s="272"/>
      <c r="O3" s="1" t="s">
        <v>570</v>
      </c>
    </row>
    <row r="4" spans="1:15" ht="24" customHeight="1" x14ac:dyDescent="0.2">
      <c r="A4" s="236"/>
      <c r="B4" s="237"/>
      <c r="C4" s="237"/>
      <c r="D4" s="237"/>
      <c r="E4" s="238"/>
      <c r="F4" s="216"/>
      <c r="G4" s="224" t="s">
        <v>472</v>
      </c>
      <c r="H4" s="224" t="s">
        <v>471</v>
      </c>
      <c r="I4" s="224" t="s">
        <v>474</v>
      </c>
      <c r="J4" s="224" t="s">
        <v>471</v>
      </c>
      <c r="K4" s="224" t="s">
        <v>474</v>
      </c>
      <c r="L4" s="224" t="s">
        <v>471</v>
      </c>
      <c r="M4" s="224" t="s">
        <v>474</v>
      </c>
      <c r="N4" s="224" t="s">
        <v>471</v>
      </c>
    </row>
    <row r="5" spans="1:15" ht="14.25" customHeight="1" x14ac:dyDescent="0.2">
      <c r="A5" s="236"/>
      <c r="B5" s="237"/>
      <c r="C5" s="237"/>
      <c r="D5" s="237"/>
      <c r="E5" s="238"/>
      <c r="F5" s="216"/>
      <c r="G5" s="229"/>
      <c r="H5" s="229"/>
      <c r="I5" s="229"/>
      <c r="J5" s="229"/>
      <c r="K5" s="229"/>
      <c r="L5" s="229"/>
      <c r="M5" s="229"/>
      <c r="N5" s="229"/>
    </row>
    <row r="6" spans="1:15" ht="24.75" customHeight="1" x14ac:dyDescent="0.2">
      <c r="A6" s="239"/>
      <c r="B6" s="240"/>
      <c r="C6" s="240"/>
      <c r="D6" s="240"/>
      <c r="E6" s="241"/>
      <c r="F6" s="217"/>
      <c r="G6" s="230"/>
      <c r="H6" s="230"/>
      <c r="I6" s="230"/>
      <c r="J6" s="230"/>
      <c r="K6" s="230"/>
      <c r="L6" s="230"/>
      <c r="M6" s="230"/>
      <c r="N6" s="230"/>
    </row>
    <row r="7" spans="1:15" ht="12" customHeight="1" x14ac:dyDescent="0.2">
      <c r="A7" s="170" t="s">
        <v>49</v>
      </c>
      <c r="B7" s="171"/>
      <c r="C7" s="171"/>
      <c r="D7" s="171"/>
      <c r="E7" s="172"/>
      <c r="F7" s="33">
        <f>SUM(F9,F11,F13,F15,F17)</f>
        <v>79481</v>
      </c>
      <c r="G7" s="33">
        <f>SUM(G9,G11,G13,G15,G17)</f>
        <v>1573</v>
      </c>
      <c r="H7" s="33">
        <f t="shared" ref="H7:N7" si="0">SUM(H9,H11,H13,H15,H17)</f>
        <v>274</v>
      </c>
      <c r="I7" s="33">
        <f t="shared" si="0"/>
        <v>1967</v>
      </c>
      <c r="J7" s="33">
        <f t="shared" si="0"/>
        <v>214</v>
      </c>
      <c r="K7" s="33">
        <f t="shared" si="0"/>
        <v>4136</v>
      </c>
      <c r="L7" s="33">
        <f t="shared" si="0"/>
        <v>743</v>
      </c>
      <c r="M7" s="33">
        <f t="shared" si="0"/>
        <v>5044</v>
      </c>
      <c r="N7" s="33">
        <f t="shared" si="0"/>
        <v>1525</v>
      </c>
    </row>
    <row r="8" spans="1:15" ht="12" customHeight="1" x14ac:dyDescent="0.2">
      <c r="A8" s="173"/>
      <c r="B8" s="174"/>
      <c r="C8" s="174"/>
      <c r="D8" s="174"/>
      <c r="E8" s="175"/>
      <c r="F8" s="29">
        <f t="shared" ref="F8:N70" si="1">IF(F7=0,0,F7/$F7)</f>
        <v>1</v>
      </c>
      <c r="G8" s="29">
        <f>IF(G7=0,0,G7/$F7)</f>
        <v>1.9790893421069187E-2</v>
      </c>
      <c r="H8" s="29">
        <f>IF(H7=0,0,H7/$F7)</f>
        <v>3.4473647790037869E-3</v>
      </c>
      <c r="I8" s="29">
        <f>IF(I7=0,0,I7/$F7)</f>
        <v>2.4748052993797259E-2</v>
      </c>
      <c r="J8" s="29">
        <f>IF(J7=0,0,J7/$F7)</f>
        <v>2.6924673821416439E-3</v>
      </c>
      <c r="K8" s="29">
        <f t="shared" si="1"/>
        <v>5.2037593890363734E-2</v>
      </c>
      <c r="L8" s="29">
        <f>IF(L7=0,0,L7/$F7)</f>
        <v>9.3481460978095399E-3</v>
      </c>
      <c r="M8" s="29">
        <f t="shared" si="1"/>
        <v>6.3461707829544162E-2</v>
      </c>
      <c r="N8" s="29">
        <f t="shared" si="1"/>
        <v>1.9186975503579472E-2</v>
      </c>
    </row>
    <row r="9" spans="1:15" ht="12" customHeight="1" x14ac:dyDescent="0.2">
      <c r="A9" s="159" t="s">
        <v>48</v>
      </c>
      <c r="B9" s="242" t="s">
        <v>47</v>
      </c>
      <c r="C9" s="243"/>
      <c r="D9" s="243"/>
      <c r="E9" s="244"/>
      <c r="F9" s="33">
        <f>'付表2-12'!K8</f>
        <v>3151</v>
      </c>
      <c r="G9" s="33">
        <f>'付表27-2'!F9</f>
        <v>490</v>
      </c>
      <c r="H9" s="33">
        <f>'付表27-2'!G9</f>
        <v>138</v>
      </c>
      <c r="I9" s="33">
        <f>'付表27-2'!H9</f>
        <v>147</v>
      </c>
      <c r="J9" s="33">
        <f>'付表27-2'!I9</f>
        <v>22</v>
      </c>
      <c r="K9" s="33">
        <f>'付表27-2'!J9</f>
        <v>171</v>
      </c>
      <c r="L9" s="33">
        <f>'付表27-2'!K9</f>
        <v>40</v>
      </c>
      <c r="M9" s="33">
        <f>'付表27-2'!L9</f>
        <v>169</v>
      </c>
      <c r="N9" s="33">
        <f>'付表27-2'!M9</f>
        <v>64</v>
      </c>
    </row>
    <row r="10" spans="1:15" ht="12" customHeight="1" x14ac:dyDescent="0.2">
      <c r="A10" s="160"/>
      <c r="B10" s="245"/>
      <c r="C10" s="246"/>
      <c r="D10" s="246"/>
      <c r="E10" s="247"/>
      <c r="F10" s="29">
        <f t="shared" si="1"/>
        <v>1</v>
      </c>
      <c r="G10" s="29">
        <f>IF(G9=0,0,G9/$F9)</f>
        <v>0.15550618851158363</v>
      </c>
      <c r="H10" s="29">
        <f>IF(H9=0,0,H9/$F9)</f>
        <v>4.3795620437956206E-2</v>
      </c>
      <c r="I10" s="29">
        <f>IF(I9=0,0,I9/$F9)</f>
        <v>4.6651856553475091E-2</v>
      </c>
      <c r="J10" s="29">
        <f>IF(J9=0,0,J9/$F9)</f>
        <v>6.9819105046017137E-3</v>
      </c>
      <c r="K10" s="29">
        <f t="shared" si="1"/>
        <v>5.4268486194858773E-2</v>
      </c>
      <c r="L10" s="29">
        <f>IF(L9=0,0,L9/$F9)</f>
        <v>1.2694382735639479E-2</v>
      </c>
      <c r="M10" s="29">
        <f t="shared" si="1"/>
        <v>5.3633767058076799E-2</v>
      </c>
      <c r="N10" s="29">
        <f t="shared" si="1"/>
        <v>2.0311012377023166E-2</v>
      </c>
    </row>
    <row r="11" spans="1:15" ht="12" customHeight="1" x14ac:dyDescent="0.2">
      <c r="A11" s="160"/>
      <c r="B11" s="242" t="s">
        <v>46</v>
      </c>
      <c r="C11" s="243"/>
      <c r="D11" s="243"/>
      <c r="E11" s="244"/>
      <c r="F11" s="33">
        <f>'付表2-12'!K9</f>
        <v>5584</v>
      </c>
      <c r="G11" s="33">
        <f>'付表27-2'!F11</f>
        <v>265</v>
      </c>
      <c r="H11" s="33">
        <f>'付表27-2'!G11</f>
        <v>57</v>
      </c>
      <c r="I11" s="33">
        <f>'付表27-2'!H11</f>
        <v>208</v>
      </c>
      <c r="J11" s="33">
        <f>'付表27-2'!I11</f>
        <v>39</v>
      </c>
      <c r="K11" s="33">
        <f>'付表27-2'!J11</f>
        <v>337</v>
      </c>
      <c r="L11" s="33">
        <f>'付表27-2'!K11</f>
        <v>91</v>
      </c>
      <c r="M11" s="33">
        <f>'付表27-2'!L11</f>
        <v>356</v>
      </c>
      <c r="N11" s="33">
        <f>'付表27-2'!M11</f>
        <v>123</v>
      </c>
    </row>
    <row r="12" spans="1:15" ht="12" customHeight="1" x14ac:dyDescent="0.2">
      <c r="A12" s="160"/>
      <c r="B12" s="245"/>
      <c r="C12" s="246"/>
      <c r="D12" s="246"/>
      <c r="E12" s="247"/>
      <c r="F12" s="29">
        <f t="shared" ref="F12:N12" si="2">IF(F11=0,0,F11/$F11)</f>
        <v>1</v>
      </c>
      <c r="G12" s="29">
        <f t="shared" si="2"/>
        <v>4.7457020057306593E-2</v>
      </c>
      <c r="H12" s="29">
        <f t="shared" si="2"/>
        <v>1.0207736389684814E-2</v>
      </c>
      <c r="I12" s="29">
        <f t="shared" si="2"/>
        <v>3.7249283667621778E-2</v>
      </c>
      <c r="J12" s="29">
        <f t="shared" si="2"/>
        <v>6.984240687679083E-3</v>
      </c>
      <c r="K12" s="29">
        <f t="shared" si="2"/>
        <v>6.035100286532951E-2</v>
      </c>
      <c r="L12" s="29">
        <f t="shared" si="2"/>
        <v>1.6296561604584526E-2</v>
      </c>
      <c r="M12" s="29">
        <f t="shared" si="2"/>
        <v>6.3753581661891115E-2</v>
      </c>
      <c r="N12" s="29">
        <f t="shared" si="2"/>
        <v>2.2027220630372494E-2</v>
      </c>
    </row>
    <row r="13" spans="1:15" ht="12" customHeight="1" x14ac:dyDescent="0.2">
      <c r="A13" s="160"/>
      <c r="B13" s="242" t="s">
        <v>45</v>
      </c>
      <c r="C13" s="243"/>
      <c r="D13" s="243"/>
      <c r="E13" s="244"/>
      <c r="F13" s="33">
        <f>'付表2-12'!K10</f>
        <v>25223</v>
      </c>
      <c r="G13" s="33">
        <f>'付表27-2'!F13</f>
        <v>512</v>
      </c>
      <c r="H13" s="33">
        <f>'付表27-2'!G13</f>
        <v>54</v>
      </c>
      <c r="I13" s="33">
        <f>'付表27-2'!H13</f>
        <v>749</v>
      </c>
      <c r="J13" s="33">
        <f>'付表27-2'!I13</f>
        <v>68</v>
      </c>
      <c r="K13" s="33">
        <f>'付表27-2'!J13</f>
        <v>1483</v>
      </c>
      <c r="L13" s="33">
        <f>'付表27-2'!K13</f>
        <v>277</v>
      </c>
      <c r="M13" s="33">
        <f>'付表27-2'!L13</f>
        <v>1782</v>
      </c>
      <c r="N13" s="33">
        <f>'付表27-2'!M13</f>
        <v>550</v>
      </c>
    </row>
    <row r="14" spans="1:15" ht="12" customHeight="1" x14ac:dyDescent="0.2">
      <c r="A14" s="160"/>
      <c r="B14" s="245"/>
      <c r="C14" s="246"/>
      <c r="D14" s="246"/>
      <c r="E14" s="247"/>
      <c r="F14" s="29">
        <f t="shared" ref="F14:N14" si="3">IF(F13=0,0,F13/$F13)</f>
        <v>1</v>
      </c>
      <c r="G14" s="29">
        <f t="shared" si="3"/>
        <v>2.0298933513063475E-2</v>
      </c>
      <c r="H14" s="29">
        <f t="shared" si="3"/>
        <v>2.1409031439559132E-3</v>
      </c>
      <c r="I14" s="29">
        <f t="shared" si="3"/>
        <v>2.9695119533758869E-2</v>
      </c>
      <c r="J14" s="29">
        <f t="shared" si="3"/>
        <v>2.6959521072037426E-3</v>
      </c>
      <c r="K14" s="29">
        <f t="shared" si="3"/>
        <v>5.879554374975221E-2</v>
      </c>
      <c r="L14" s="29">
        <f t="shared" si="3"/>
        <v>1.0982040201403481E-2</v>
      </c>
      <c r="M14" s="29">
        <f t="shared" si="3"/>
        <v>7.0649803750545137E-2</v>
      </c>
      <c r="N14" s="29">
        <f t="shared" si="3"/>
        <v>2.1805494984736152E-2</v>
      </c>
    </row>
    <row r="15" spans="1:15" ht="12" customHeight="1" x14ac:dyDescent="0.2">
      <c r="A15" s="160"/>
      <c r="B15" s="242" t="s">
        <v>44</v>
      </c>
      <c r="C15" s="243"/>
      <c r="D15" s="243"/>
      <c r="E15" s="244"/>
      <c r="F15" s="33">
        <f>'付表2-12'!K11</f>
        <v>11564</v>
      </c>
      <c r="G15" s="33">
        <f>'付表27-2'!F15</f>
        <v>131</v>
      </c>
      <c r="H15" s="33">
        <f>'付表27-2'!G15</f>
        <v>8</v>
      </c>
      <c r="I15" s="33">
        <f>'付表27-2'!H15</f>
        <v>323</v>
      </c>
      <c r="J15" s="33">
        <f>'付表27-2'!I15</f>
        <v>21</v>
      </c>
      <c r="K15" s="33">
        <f>'付表27-2'!J15</f>
        <v>721</v>
      </c>
      <c r="L15" s="33">
        <f>'付表27-2'!K15</f>
        <v>81</v>
      </c>
      <c r="M15" s="33">
        <f>'付表27-2'!L15</f>
        <v>917</v>
      </c>
      <c r="N15" s="33">
        <f>'付表27-2'!M15</f>
        <v>195</v>
      </c>
    </row>
    <row r="16" spans="1:15" ht="12" customHeight="1" x14ac:dyDescent="0.2">
      <c r="A16" s="160"/>
      <c r="B16" s="245"/>
      <c r="C16" s="246"/>
      <c r="D16" s="246"/>
      <c r="E16" s="247"/>
      <c r="F16" s="29">
        <f t="shared" ref="F16:N16" si="4">IF(F15=0,0,F15/$F15)</f>
        <v>1</v>
      </c>
      <c r="G16" s="29">
        <f t="shared" si="4"/>
        <v>1.1328260117606365E-2</v>
      </c>
      <c r="H16" s="29">
        <f t="shared" si="4"/>
        <v>6.9180214458664825E-4</v>
      </c>
      <c r="I16" s="29">
        <f t="shared" si="4"/>
        <v>2.7931511587685923E-2</v>
      </c>
      <c r="J16" s="29">
        <f t="shared" si="4"/>
        <v>1.8159806295399517E-3</v>
      </c>
      <c r="K16" s="29">
        <f t="shared" si="4"/>
        <v>6.2348668280871669E-2</v>
      </c>
      <c r="L16" s="29">
        <f t="shared" si="4"/>
        <v>7.0044967139398133E-3</v>
      </c>
      <c r="M16" s="29">
        <f t="shared" si="4"/>
        <v>7.9297820823244547E-2</v>
      </c>
      <c r="N16" s="29">
        <f t="shared" si="4"/>
        <v>1.6862677274299551E-2</v>
      </c>
    </row>
    <row r="17" spans="1:14" ht="12" customHeight="1" x14ac:dyDescent="0.2">
      <c r="A17" s="160"/>
      <c r="B17" s="242" t="s">
        <v>43</v>
      </c>
      <c r="C17" s="243"/>
      <c r="D17" s="243"/>
      <c r="E17" s="244"/>
      <c r="F17" s="33">
        <f>'付表2-12'!K12</f>
        <v>33959</v>
      </c>
      <c r="G17" s="33">
        <f>'付表27-2'!F17</f>
        <v>175</v>
      </c>
      <c r="H17" s="33">
        <f>'付表27-2'!G17</f>
        <v>17</v>
      </c>
      <c r="I17" s="33">
        <f>'付表27-2'!H17</f>
        <v>540</v>
      </c>
      <c r="J17" s="33">
        <f>'付表27-2'!I17</f>
        <v>64</v>
      </c>
      <c r="K17" s="33">
        <f>'付表27-2'!J17</f>
        <v>1424</v>
      </c>
      <c r="L17" s="33">
        <f>'付表27-2'!K17</f>
        <v>254</v>
      </c>
      <c r="M17" s="33">
        <f>'付表27-2'!L17</f>
        <v>1820</v>
      </c>
      <c r="N17" s="33">
        <f>'付表27-2'!M17</f>
        <v>593</v>
      </c>
    </row>
    <row r="18" spans="1:14" ht="12" customHeight="1" x14ac:dyDescent="0.2">
      <c r="A18" s="161"/>
      <c r="B18" s="245"/>
      <c r="C18" s="246"/>
      <c r="D18" s="246"/>
      <c r="E18" s="247"/>
      <c r="F18" s="29">
        <f t="shared" ref="F18:N18" si="5">IF(F17=0,0,F17/$F17)</f>
        <v>1</v>
      </c>
      <c r="G18" s="29">
        <f t="shared" si="5"/>
        <v>5.1532730645778733E-3</v>
      </c>
      <c r="H18" s="29">
        <f t="shared" si="5"/>
        <v>5.0060366913042193E-4</v>
      </c>
      <c r="I18" s="29">
        <f t="shared" si="5"/>
        <v>1.590152831355458E-2</v>
      </c>
      <c r="J18" s="29">
        <f t="shared" si="5"/>
        <v>1.8846255779027652E-3</v>
      </c>
      <c r="K18" s="29">
        <f t="shared" si="5"/>
        <v>4.1932919108336526E-2</v>
      </c>
      <c r="L18" s="29">
        <f t="shared" si="5"/>
        <v>7.4796077623015987E-3</v>
      </c>
      <c r="M18" s="29">
        <f t="shared" si="5"/>
        <v>5.3594039871609885E-2</v>
      </c>
      <c r="N18" s="29">
        <f t="shared" si="5"/>
        <v>1.7462233870255309E-2</v>
      </c>
    </row>
    <row r="19" spans="1:14" ht="12" customHeight="1" x14ac:dyDescent="0.2">
      <c r="A19" s="156" t="s">
        <v>42</v>
      </c>
      <c r="B19" s="156" t="s">
        <v>41</v>
      </c>
      <c r="C19" s="35"/>
      <c r="D19" s="231" t="s">
        <v>15</v>
      </c>
      <c r="E19" s="34"/>
      <c r="F19" s="33">
        <f>SUM(F21,F23,F25,F27,F29,F31,F33,F35,F37,F39,F41,F43,F45,F47,F49,F51,F53,F55,F57,F59,F61,F63,F65,F67)</f>
        <v>38969</v>
      </c>
      <c r="G19" s="33">
        <f t="shared" ref="G19:N19" si="6">SUM(G21,G23,G25,G27,G29,G31,G33,G35,G37,G39,G41,G43,G45,G47,G49,G51,G53,G55,G57,G59,G61,G63,G65,G67)</f>
        <v>445</v>
      </c>
      <c r="H19" s="33">
        <f t="shared" si="6"/>
        <v>48</v>
      </c>
      <c r="I19" s="33">
        <f t="shared" si="6"/>
        <v>965</v>
      </c>
      <c r="J19" s="33">
        <f t="shared" si="6"/>
        <v>36</v>
      </c>
      <c r="K19" s="33">
        <f t="shared" si="6"/>
        <v>2108</v>
      </c>
      <c r="L19" s="33">
        <f t="shared" si="6"/>
        <v>172</v>
      </c>
      <c r="M19" s="33">
        <f t="shared" si="6"/>
        <v>2457</v>
      </c>
      <c r="N19" s="33">
        <f t="shared" si="6"/>
        <v>377</v>
      </c>
    </row>
    <row r="20" spans="1:14" ht="12" customHeight="1" x14ac:dyDescent="0.2">
      <c r="A20" s="157"/>
      <c r="B20" s="157"/>
      <c r="C20" s="32"/>
      <c r="D20" s="232"/>
      <c r="E20" s="31"/>
      <c r="F20" s="29">
        <f t="shared" si="1"/>
        <v>1</v>
      </c>
      <c r="G20" s="29">
        <f>IF(G19=0,0,G19/$F19)</f>
        <v>1.1419333316225718E-2</v>
      </c>
      <c r="H20" s="29">
        <f>IF(H19=0,0,H19/$F19)</f>
        <v>1.2317483127614257E-3</v>
      </c>
      <c r="I20" s="29">
        <f>IF(I19=0,0,I19/$F19)</f>
        <v>2.4763273371141162E-2</v>
      </c>
      <c r="J20" s="29">
        <f>IF(J19=0,0,J19/$F19)</f>
        <v>9.2381123457106935E-4</v>
      </c>
      <c r="K20" s="29">
        <f t="shared" si="1"/>
        <v>5.4094280068772614E-2</v>
      </c>
      <c r="L20" s="29">
        <f>IF(L19=0,0,L19/$F19)</f>
        <v>4.4137647873951089E-3</v>
      </c>
      <c r="M20" s="29">
        <f t="shared" si="1"/>
        <v>6.3050116759475486E-2</v>
      </c>
      <c r="N20" s="29">
        <f t="shared" si="1"/>
        <v>9.6743565398136975E-3</v>
      </c>
    </row>
    <row r="21" spans="1:14" ht="12" customHeight="1" x14ac:dyDescent="0.2">
      <c r="A21" s="157"/>
      <c r="B21" s="157"/>
      <c r="C21" s="35"/>
      <c r="D21" s="231" t="s">
        <v>354</v>
      </c>
      <c r="E21" s="34"/>
      <c r="F21" s="33">
        <f>'付表2-12'!K14</f>
        <v>4931</v>
      </c>
      <c r="G21" s="33">
        <f>'付表27-2'!F21</f>
        <v>51</v>
      </c>
      <c r="H21" s="33">
        <f>'付表27-2'!G21</f>
        <v>5</v>
      </c>
      <c r="I21" s="33">
        <f>'付表27-2'!H21</f>
        <v>71</v>
      </c>
      <c r="J21" s="33">
        <f>'付表27-2'!I21</f>
        <v>5</v>
      </c>
      <c r="K21" s="33">
        <f>'付表27-2'!J21</f>
        <v>209</v>
      </c>
      <c r="L21" s="33">
        <f>'付表27-2'!K21</f>
        <v>33</v>
      </c>
      <c r="M21" s="33">
        <f>'付表27-2'!L21</f>
        <v>250</v>
      </c>
      <c r="N21" s="33">
        <f>'付表27-2'!M21</f>
        <v>74</v>
      </c>
    </row>
    <row r="22" spans="1:14" ht="12" customHeight="1" x14ac:dyDescent="0.2">
      <c r="A22" s="157"/>
      <c r="B22" s="157"/>
      <c r="C22" s="32"/>
      <c r="D22" s="232"/>
      <c r="E22" s="31"/>
      <c r="F22" s="29">
        <f t="shared" ref="F22" si="7">IF(F21=0,0,F21/$F21)</f>
        <v>1</v>
      </c>
      <c r="G22" s="29">
        <f t="shared" ref="G22:N22" si="8">IF(G21=0,0,G21/$F21)</f>
        <v>1.0342729669438248E-2</v>
      </c>
      <c r="H22" s="29">
        <f t="shared" si="8"/>
        <v>1.013993104846887E-3</v>
      </c>
      <c r="I22" s="29">
        <f t="shared" si="8"/>
        <v>1.4398702088825797E-2</v>
      </c>
      <c r="J22" s="29">
        <f t="shared" si="8"/>
        <v>1.013993104846887E-3</v>
      </c>
      <c r="K22" s="29">
        <f t="shared" si="8"/>
        <v>4.2384911782599878E-2</v>
      </c>
      <c r="L22" s="29">
        <f t="shared" si="8"/>
        <v>6.6923544919894546E-3</v>
      </c>
      <c r="M22" s="29">
        <f t="shared" si="8"/>
        <v>5.0699655242344349E-2</v>
      </c>
      <c r="N22" s="29">
        <f t="shared" si="8"/>
        <v>1.5007097951733928E-2</v>
      </c>
    </row>
    <row r="23" spans="1:14" ht="12" customHeight="1" x14ac:dyDescent="0.2">
      <c r="A23" s="157"/>
      <c r="B23" s="157"/>
      <c r="C23" s="35"/>
      <c r="D23" s="231" t="s">
        <v>355</v>
      </c>
      <c r="E23" s="34"/>
      <c r="F23" s="33">
        <f>'付表2-12'!K15</f>
        <v>432</v>
      </c>
      <c r="G23" s="33">
        <f>'付表27-2'!F23</f>
        <v>10</v>
      </c>
      <c r="H23" s="33">
        <f>'付表27-2'!G23</f>
        <v>0</v>
      </c>
      <c r="I23" s="33">
        <f>'付表27-2'!H23</f>
        <v>24</v>
      </c>
      <c r="J23" s="33">
        <f>'付表27-2'!I23</f>
        <v>1</v>
      </c>
      <c r="K23" s="33">
        <f>'付表27-2'!J23</f>
        <v>25</v>
      </c>
      <c r="L23" s="33">
        <f>'付表27-2'!K23</f>
        <v>3</v>
      </c>
      <c r="M23" s="33">
        <f>'付表27-2'!L23</f>
        <v>42</v>
      </c>
      <c r="N23" s="33">
        <f>'付表27-2'!M23</f>
        <v>4</v>
      </c>
    </row>
    <row r="24" spans="1:14" ht="12" customHeight="1" x14ac:dyDescent="0.2">
      <c r="A24" s="157"/>
      <c r="B24" s="157"/>
      <c r="C24" s="32"/>
      <c r="D24" s="232"/>
      <c r="E24" s="31"/>
      <c r="F24" s="29">
        <f t="shared" ref="F24" si="9">IF(F23=0,0,F23/$F23)</f>
        <v>1</v>
      </c>
      <c r="G24" s="29">
        <f t="shared" ref="G24:N24" si="10">IF(G23=0,0,G23/$F23)</f>
        <v>2.3148148148148147E-2</v>
      </c>
      <c r="H24" s="29">
        <f t="shared" si="10"/>
        <v>0</v>
      </c>
      <c r="I24" s="29">
        <f t="shared" si="10"/>
        <v>5.5555555555555552E-2</v>
      </c>
      <c r="J24" s="29">
        <f t="shared" si="10"/>
        <v>2.3148148148148147E-3</v>
      </c>
      <c r="K24" s="29">
        <f t="shared" si="10"/>
        <v>5.7870370370370371E-2</v>
      </c>
      <c r="L24" s="29">
        <f t="shared" si="10"/>
        <v>6.9444444444444441E-3</v>
      </c>
      <c r="M24" s="29">
        <f t="shared" si="10"/>
        <v>9.7222222222222224E-2</v>
      </c>
      <c r="N24" s="29">
        <f t="shared" si="10"/>
        <v>9.2592592592592587E-3</v>
      </c>
    </row>
    <row r="25" spans="1:14" ht="12" customHeight="1" x14ac:dyDescent="0.2">
      <c r="A25" s="157"/>
      <c r="B25" s="157"/>
      <c r="C25" s="35"/>
      <c r="D25" s="231" t="s">
        <v>356</v>
      </c>
      <c r="E25" s="34"/>
      <c r="F25" s="33">
        <f>'付表2-12'!K16</f>
        <v>1032</v>
      </c>
      <c r="G25" s="33">
        <f>'付表27-2'!F25</f>
        <v>18</v>
      </c>
      <c r="H25" s="33">
        <f>'付表27-2'!G25</f>
        <v>5</v>
      </c>
      <c r="I25" s="33">
        <f>'付表27-2'!H25</f>
        <v>17</v>
      </c>
      <c r="J25" s="33">
        <f>'付表27-2'!I25</f>
        <v>3</v>
      </c>
      <c r="K25" s="33">
        <f>'付表27-2'!J25</f>
        <v>38</v>
      </c>
      <c r="L25" s="33">
        <f>'付表27-2'!K25</f>
        <v>9</v>
      </c>
      <c r="M25" s="33">
        <f>'付表27-2'!L25</f>
        <v>68</v>
      </c>
      <c r="N25" s="33">
        <f>'付表27-2'!M25</f>
        <v>37</v>
      </c>
    </row>
    <row r="26" spans="1:14" ht="12" customHeight="1" x14ac:dyDescent="0.2">
      <c r="A26" s="157"/>
      <c r="B26" s="157"/>
      <c r="C26" s="32"/>
      <c r="D26" s="232"/>
      <c r="E26" s="31"/>
      <c r="F26" s="29">
        <f t="shared" ref="F26" si="11">IF(F25=0,0,F25/$F25)</f>
        <v>1</v>
      </c>
      <c r="G26" s="29">
        <f t="shared" ref="G26:N26" si="12">IF(G25=0,0,G25/$F25)</f>
        <v>1.7441860465116279E-2</v>
      </c>
      <c r="H26" s="29">
        <f t="shared" si="12"/>
        <v>4.8449612403100775E-3</v>
      </c>
      <c r="I26" s="29">
        <f t="shared" si="12"/>
        <v>1.6472868217054265E-2</v>
      </c>
      <c r="J26" s="29">
        <f t="shared" si="12"/>
        <v>2.9069767441860465E-3</v>
      </c>
      <c r="K26" s="29">
        <f t="shared" si="12"/>
        <v>3.6821705426356592E-2</v>
      </c>
      <c r="L26" s="29">
        <f t="shared" si="12"/>
        <v>8.7209302325581394E-3</v>
      </c>
      <c r="M26" s="29">
        <f t="shared" si="12"/>
        <v>6.589147286821706E-2</v>
      </c>
      <c r="N26" s="29">
        <f t="shared" si="12"/>
        <v>3.5852713178294575E-2</v>
      </c>
    </row>
    <row r="27" spans="1:14" ht="12" customHeight="1" x14ac:dyDescent="0.2">
      <c r="A27" s="157"/>
      <c r="B27" s="157"/>
      <c r="C27" s="35"/>
      <c r="D27" s="231" t="s">
        <v>357</v>
      </c>
      <c r="E27" s="34"/>
      <c r="F27" s="33">
        <f>'付表2-12'!K17</f>
        <v>117</v>
      </c>
      <c r="G27" s="33">
        <f>'付表27-2'!F27</f>
        <v>0</v>
      </c>
      <c r="H27" s="33">
        <f>'付表27-2'!G27</f>
        <v>0</v>
      </c>
      <c r="I27" s="33">
        <f>'付表27-2'!H27</f>
        <v>1</v>
      </c>
      <c r="J27" s="33">
        <f>'付表27-2'!I27</f>
        <v>0</v>
      </c>
      <c r="K27" s="33">
        <f>'付表27-2'!J27</f>
        <v>7</v>
      </c>
      <c r="L27" s="33">
        <f>'付表27-2'!K27</f>
        <v>0</v>
      </c>
      <c r="M27" s="33">
        <f>'付表27-2'!L27</f>
        <v>11</v>
      </c>
      <c r="N27" s="33">
        <f>'付表27-2'!M27</f>
        <v>1</v>
      </c>
    </row>
    <row r="28" spans="1:14" ht="12" customHeight="1" x14ac:dyDescent="0.2">
      <c r="A28" s="157"/>
      <c r="B28" s="157"/>
      <c r="C28" s="32"/>
      <c r="D28" s="232"/>
      <c r="E28" s="31"/>
      <c r="F28" s="29">
        <f t="shared" ref="F28" si="13">IF(F27=0,0,F27/$F27)</f>
        <v>1</v>
      </c>
      <c r="G28" s="29">
        <f t="shared" ref="G28:N28" si="14">IF(G27=0,0,G27/$F27)</f>
        <v>0</v>
      </c>
      <c r="H28" s="29">
        <f t="shared" si="14"/>
        <v>0</v>
      </c>
      <c r="I28" s="29">
        <f t="shared" si="14"/>
        <v>8.5470085470085479E-3</v>
      </c>
      <c r="J28" s="29">
        <f t="shared" si="14"/>
        <v>0</v>
      </c>
      <c r="K28" s="29">
        <f t="shared" si="14"/>
        <v>5.9829059829059832E-2</v>
      </c>
      <c r="L28" s="29">
        <f t="shared" si="14"/>
        <v>0</v>
      </c>
      <c r="M28" s="29">
        <f t="shared" si="14"/>
        <v>9.4017094017094016E-2</v>
      </c>
      <c r="N28" s="29">
        <f t="shared" si="14"/>
        <v>8.5470085470085479E-3</v>
      </c>
    </row>
    <row r="29" spans="1:14" ht="12" customHeight="1" x14ac:dyDescent="0.2">
      <c r="A29" s="157"/>
      <c r="B29" s="157"/>
      <c r="C29" s="35"/>
      <c r="D29" s="231" t="s">
        <v>358</v>
      </c>
      <c r="E29" s="34"/>
      <c r="F29" s="33">
        <f>'付表2-12'!K18</f>
        <v>671</v>
      </c>
      <c r="G29" s="33">
        <f>'付表27-2'!F29</f>
        <v>16</v>
      </c>
      <c r="H29" s="33">
        <f>'付表27-2'!G29</f>
        <v>0</v>
      </c>
      <c r="I29" s="33">
        <f>'付表27-2'!H29</f>
        <v>16</v>
      </c>
      <c r="J29" s="33">
        <f>'付表27-2'!I29</f>
        <v>0</v>
      </c>
      <c r="K29" s="33">
        <f>'付表27-2'!J29</f>
        <v>34</v>
      </c>
      <c r="L29" s="33">
        <f>'付表27-2'!K29</f>
        <v>7</v>
      </c>
      <c r="M29" s="33">
        <f>'付表27-2'!L29</f>
        <v>44</v>
      </c>
      <c r="N29" s="33">
        <f>'付表27-2'!M29</f>
        <v>6</v>
      </c>
    </row>
    <row r="30" spans="1:14" ht="12" customHeight="1" x14ac:dyDescent="0.2">
      <c r="A30" s="157"/>
      <c r="B30" s="157"/>
      <c r="C30" s="32"/>
      <c r="D30" s="232"/>
      <c r="E30" s="31"/>
      <c r="F30" s="29">
        <f t="shared" ref="F30" si="15">IF(F29=0,0,F29/$F29)</f>
        <v>1</v>
      </c>
      <c r="G30" s="29">
        <f t="shared" ref="G30:N30" si="16">IF(G29=0,0,G29/$F29)</f>
        <v>2.3845007451564829E-2</v>
      </c>
      <c r="H30" s="29">
        <f t="shared" si="16"/>
        <v>0</v>
      </c>
      <c r="I30" s="29">
        <f t="shared" si="16"/>
        <v>2.3845007451564829E-2</v>
      </c>
      <c r="J30" s="29">
        <f t="shared" si="16"/>
        <v>0</v>
      </c>
      <c r="K30" s="29">
        <f t="shared" si="16"/>
        <v>5.0670640834575259E-2</v>
      </c>
      <c r="L30" s="29">
        <f t="shared" si="16"/>
        <v>1.0432190760059613E-2</v>
      </c>
      <c r="M30" s="29">
        <f t="shared" si="16"/>
        <v>6.5573770491803282E-2</v>
      </c>
      <c r="N30" s="29">
        <f t="shared" si="16"/>
        <v>8.9418777943368107E-3</v>
      </c>
    </row>
    <row r="31" spans="1:14" ht="12" customHeight="1" x14ac:dyDescent="0.2">
      <c r="A31" s="157"/>
      <c r="B31" s="157"/>
      <c r="C31" s="35"/>
      <c r="D31" s="231" t="s">
        <v>359</v>
      </c>
      <c r="E31" s="34"/>
      <c r="F31" s="33">
        <f>'付表2-12'!K19</f>
        <v>99</v>
      </c>
      <c r="G31" s="33">
        <f>'付表27-2'!F31</f>
        <v>3</v>
      </c>
      <c r="H31" s="33">
        <f>'付表27-2'!G31</f>
        <v>0</v>
      </c>
      <c r="I31" s="33">
        <f>'付表27-2'!H31</f>
        <v>20</v>
      </c>
      <c r="J31" s="33">
        <f>'付表27-2'!I31</f>
        <v>2</v>
      </c>
      <c r="K31" s="33">
        <f>'付表27-2'!J31</f>
        <v>9</v>
      </c>
      <c r="L31" s="33">
        <f>'付表27-2'!K31</f>
        <v>2</v>
      </c>
      <c r="M31" s="33">
        <f>'付表27-2'!L31</f>
        <v>20</v>
      </c>
      <c r="N31" s="33">
        <f>'付表27-2'!M31</f>
        <v>3</v>
      </c>
    </row>
    <row r="32" spans="1:14" ht="12" customHeight="1" x14ac:dyDescent="0.2">
      <c r="A32" s="157"/>
      <c r="B32" s="157"/>
      <c r="C32" s="32"/>
      <c r="D32" s="232"/>
      <c r="E32" s="31"/>
      <c r="F32" s="29">
        <f t="shared" ref="F32" si="17">IF(F31=0,0,F31/$F31)</f>
        <v>1</v>
      </c>
      <c r="G32" s="29">
        <f t="shared" ref="G32:N32" si="18">IF(G31=0,0,G31/$F31)</f>
        <v>3.0303030303030304E-2</v>
      </c>
      <c r="H32" s="29">
        <f t="shared" si="18"/>
        <v>0</v>
      </c>
      <c r="I32" s="29">
        <f t="shared" si="18"/>
        <v>0.20202020202020202</v>
      </c>
      <c r="J32" s="29">
        <f t="shared" si="18"/>
        <v>2.0202020202020204E-2</v>
      </c>
      <c r="K32" s="29">
        <f t="shared" si="18"/>
        <v>9.0909090909090912E-2</v>
      </c>
      <c r="L32" s="29">
        <f t="shared" si="18"/>
        <v>2.0202020202020204E-2</v>
      </c>
      <c r="M32" s="29">
        <f t="shared" si="18"/>
        <v>0.20202020202020202</v>
      </c>
      <c r="N32" s="29">
        <f t="shared" si="18"/>
        <v>3.0303030303030304E-2</v>
      </c>
    </row>
    <row r="33" spans="1:14" ht="12" customHeight="1" x14ac:dyDescent="0.2">
      <c r="A33" s="157"/>
      <c r="B33" s="157"/>
      <c r="C33" s="35"/>
      <c r="D33" s="231" t="s">
        <v>360</v>
      </c>
      <c r="E33" s="34"/>
      <c r="F33" s="33">
        <f>'付表2-12'!K20</f>
        <v>769</v>
      </c>
      <c r="G33" s="33">
        <f>'付表27-2'!F33</f>
        <v>33</v>
      </c>
      <c r="H33" s="33">
        <f>'付表27-2'!G33</f>
        <v>4</v>
      </c>
      <c r="I33" s="33">
        <f>'付表27-2'!H33</f>
        <v>33</v>
      </c>
      <c r="J33" s="33">
        <f>'付表27-2'!I33</f>
        <v>6</v>
      </c>
      <c r="K33" s="33">
        <f>'付表27-2'!J33</f>
        <v>71</v>
      </c>
      <c r="L33" s="33">
        <f>'付表27-2'!K33</f>
        <v>13</v>
      </c>
      <c r="M33" s="33">
        <f>'付表27-2'!L33</f>
        <v>69</v>
      </c>
      <c r="N33" s="33">
        <f>'付表27-2'!M33</f>
        <v>20</v>
      </c>
    </row>
    <row r="34" spans="1:14" ht="12" customHeight="1" x14ac:dyDescent="0.2">
      <c r="A34" s="157"/>
      <c r="B34" s="157"/>
      <c r="C34" s="32"/>
      <c r="D34" s="232"/>
      <c r="E34" s="31"/>
      <c r="F34" s="29">
        <f t="shared" ref="F34" si="19">IF(F33=0,0,F33/$F33)</f>
        <v>1</v>
      </c>
      <c r="G34" s="29">
        <f t="shared" ref="G34:N34" si="20">IF(G33=0,0,G33/$F33)</f>
        <v>4.2912873862158647E-2</v>
      </c>
      <c r="H34" s="29">
        <f t="shared" si="20"/>
        <v>5.2015604681404422E-3</v>
      </c>
      <c r="I34" s="29">
        <f t="shared" si="20"/>
        <v>4.2912873862158647E-2</v>
      </c>
      <c r="J34" s="29">
        <f t="shared" si="20"/>
        <v>7.8023407022106634E-3</v>
      </c>
      <c r="K34" s="29">
        <f t="shared" si="20"/>
        <v>9.2327698309492848E-2</v>
      </c>
      <c r="L34" s="29">
        <f t="shared" si="20"/>
        <v>1.6905071521456438E-2</v>
      </c>
      <c r="M34" s="29">
        <f t="shared" si="20"/>
        <v>8.9726918075422629E-2</v>
      </c>
      <c r="N34" s="29">
        <f t="shared" si="20"/>
        <v>2.600780234070221E-2</v>
      </c>
    </row>
    <row r="35" spans="1:14" ht="12" customHeight="1" x14ac:dyDescent="0.2">
      <c r="A35" s="157"/>
      <c r="B35" s="157"/>
      <c r="C35" s="35"/>
      <c r="D35" s="231" t="s">
        <v>361</v>
      </c>
      <c r="E35" s="34"/>
      <c r="F35" s="33">
        <f>'付表2-12'!K21</f>
        <v>2554</v>
      </c>
      <c r="G35" s="33">
        <f>'付表27-2'!F35</f>
        <v>13</v>
      </c>
      <c r="H35" s="33">
        <f>'付表27-2'!G35</f>
        <v>4</v>
      </c>
      <c r="I35" s="33">
        <f>'付表27-2'!H35</f>
        <v>36</v>
      </c>
      <c r="J35" s="33">
        <f>'付表27-2'!I35</f>
        <v>4</v>
      </c>
      <c r="K35" s="33">
        <f>'付表27-2'!J35</f>
        <v>87</v>
      </c>
      <c r="L35" s="33">
        <f>'付表27-2'!K35</f>
        <v>17</v>
      </c>
      <c r="M35" s="33">
        <f>'付表27-2'!L35</f>
        <v>76</v>
      </c>
      <c r="N35" s="33">
        <f>'付表27-2'!M35</f>
        <v>20</v>
      </c>
    </row>
    <row r="36" spans="1:14" ht="12" customHeight="1" x14ac:dyDescent="0.2">
      <c r="A36" s="157"/>
      <c r="B36" s="157"/>
      <c r="C36" s="32"/>
      <c r="D36" s="232"/>
      <c r="E36" s="31"/>
      <c r="F36" s="29">
        <f t="shared" ref="F36" si="21">IF(F35=0,0,F35/$F35)</f>
        <v>1</v>
      </c>
      <c r="G36" s="29">
        <f t="shared" ref="G36:N36" si="22">IF(G35=0,0,G35/$F35)</f>
        <v>5.0900548159749414E-3</v>
      </c>
      <c r="H36" s="29">
        <f t="shared" si="22"/>
        <v>1.5661707126076742E-3</v>
      </c>
      <c r="I36" s="29">
        <f t="shared" si="22"/>
        <v>1.4095536413469069E-2</v>
      </c>
      <c r="J36" s="29">
        <f t="shared" si="22"/>
        <v>1.5661707126076742E-3</v>
      </c>
      <c r="K36" s="29">
        <f t="shared" si="22"/>
        <v>3.4064212999216914E-2</v>
      </c>
      <c r="L36" s="29">
        <f t="shared" si="22"/>
        <v>6.6562255285826152E-3</v>
      </c>
      <c r="M36" s="29">
        <f t="shared" si="22"/>
        <v>2.975724353954581E-2</v>
      </c>
      <c r="N36" s="29">
        <f t="shared" si="22"/>
        <v>7.8308535630383716E-3</v>
      </c>
    </row>
    <row r="37" spans="1:14" ht="12" customHeight="1" x14ac:dyDescent="0.2">
      <c r="A37" s="157"/>
      <c r="B37" s="157"/>
      <c r="C37" s="35"/>
      <c r="D37" s="231" t="s">
        <v>362</v>
      </c>
      <c r="E37" s="34"/>
      <c r="F37" s="33">
        <f>'付表2-12'!K22</f>
        <v>39</v>
      </c>
      <c r="G37" s="33">
        <f>'付表27-2'!F37</f>
        <v>0</v>
      </c>
      <c r="H37" s="33">
        <f>'付表27-2'!G37</f>
        <v>0</v>
      </c>
      <c r="I37" s="33">
        <f>'付表27-2'!H37</f>
        <v>6</v>
      </c>
      <c r="J37" s="33">
        <f>'付表27-2'!I37</f>
        <v>0</v>
      </c>
      <c r="K37" s="33">
        <f>'付表27-2'!J37</f>
        <v>4</v>
      </c>
      <c r="L37" s="33">
        <f>'付表27-2'!K37</f>
        <v>0</v>
      </c>
      <c r="M37" s="33">
        <f>'付表27-2'!L37</f>
        <v>2</v>
      </c>
      <c r="N37" s="33">
        <f>'付表27-2'!M37</f>
        <v>0</v>
      </c>
    </row>
    <row r="38" spans="1:14" ht="12" customHeight="1" x14ac:dyDescent="0.2">
      <c r="A38" s="157"/>
      <c r="B38" s="157"/>
      <c r="C38" s="32"/>
      <c r="D38" s="232"/>
      <c r="E38" s="31"/>
      <c r="F38" s="29">
        <f t="shared" ref="F38" si="23">IF(F37=0,0,F37/$F37)</f>
        <v>1</v>
      </c>
      <c r="G38" s="29">
        <f t="shared" ref="G38:N38" si="24">IF(G37=0,0,G37/$F37)</f>
        <v>0</v>
      </c>
      <c r="H38" s="29">
        <f t="shared" si="24"/>
        <v>0</v>
      </c>
      <c r="I38" s="29">
        <f t="shared" si="24"/>
        <v>0.15384615384615385</v>
      </c>
      <c r="J38" s="29">
        <f t="shared" si="24"/>
        <v>0</v>
      </c>
      <c r="K38" s="29">
        <f t="shared" si="24"/>
        <v>0.10256410256410256</v>
      </c>
      <c r="L38" s="29">
        <f t="shared" si="24"/>
        <v>0</v>
      </c>
      <c r="M38" s="29">
        <f t="shared" si="24"/>
        <v>5.128205128205128E-2</v>
      </c>
      <c r="N38" s="29">
        <f t="shared" si="24"/>
        <v>0</v>
      </c>
    </row>
    <row r="39" spans="1:14" ht="12" customHeight="1" x14ac:dyDescent="0.2">
      <c r="A39" s="157"/>
      <c r="B39" s="157"/>
      <c r="C39" s="35"/>
      <c r="D39" s="231" t="s">
        <v>363</v>
      </c>
      <c r="E39" s="34"/>
      <c r="F39" s="33">
        <f>'付表2-12'!K23</f>
        <v>918</v>
      </c>
      <c r="G39" s="33">
        <f>'付表27-2'!F39</f>
        <v>17</v>
      </c>
      <c r="H39" s="33">
        <f>'付表27-2'!G39</f>
        <v>3</v>
      </c>
      <c r="I39" s="33">
        <f>'付表27-2'!H39</f>
        <v>24</v>
      </c>
      <c r="J39" s="33">
        <f>'付表27-2'!I39</f>
        <v>0</v>
      </c>
      <c r="K39" s="33">
        <f>'付表27-2'!J39</f>
        <v>45</v>
      </c>
      <c r="L39" s="33">
        <f>'付表27-2'!K39</f>
        <v>2</v>
      </c>
      <c r="M39" s="33">
        <f>'付表27-2'!L39</f>
        <v>49</v>
      </c>
      <c r="N39" s="33">
        <f>'付表27-2'!M39</f>
        <v>6</v>
      </c>
    </row>
    <row r="40" spans="1:14" ht="12" customHeight="1" x14ac:dyDescent="0.2">
      <c r="A40" s="157"/>
      <c r="B40" s="157"/>
      <c r="C40" s="32"/>
      <c r="D40" s="232"/>
      <c r="E40" s="31"/>
      <c r="F40" s="29">
        <f t="shared" ref="F40" si="25">IF(F39=0,0,F39/$F39)</f>
        <v>1</v>
      </c>
      <c r="G40" s="29">
        <f t="shared" ref="G40:N40" si="26">IF(G39=0,0,G39/$F39)</f>
        <v>1.8518518518518517E-2</v>
      </c>
      <c r="H40" s="29">
        <f t="shared" si="26"/>
        <v>3.2679738562091504E-3</v>
      </c>
      <c r="I40" s="29">
        <f t="shared" si="26"/>
        <v>2.6143790849673203E-2</v>
      </c>
      <c r="J40" s="29">
        <f t="shared" si="26"/>
        <v>0</v>
      </c>
      <c r="K40" s="29">
        <f t="shared" si="26"/>
        <v>4.9019607843137254E-2</v>
      </c>
      <c r="L40" s="29">
        <f t="shared" si="26"/>
        <v>2.1786492374727671E-3</v>
      </c>
      <c r="M40" s="29">
        <f t="shared" si="26"/>
        <v>5.3376906318082791E-2</v>
      </c>
      <c r="N40" s="29">
        <f t="shared" si="26"/>
        <v>6.5359477124183009E-3</v>
      </c>
    </row>
    <row r="41" spans="1:14" ht="12" customHeight="1" x14ac:dyDescent="0.2">
      <c r="A41" s="157"/>
      <c r="B41" s="157"/>
      <c r="C41" s="35"/>
      <c r="D41" s="231" t="s">
        <v>364</v>
      </c>
      <c r="E41" s="34"/>
      <c r="F41" s="33">
        <f>'付表2-12'!K24</f>
        <v>101</v>
      </c>
      <c r="G41" s="33">
        <f>'付表27-2'!F41</f>
        <v>0</v>
      </c>
      <c r="H41" s="33">
        <f>'付表27-2'!G41</f>
        <v>0</v>
      </c>
      <c r="I41" s="33">
        <f>'付表27-2'!H41</f>
        <v>1</v>
      </c>
      <c r="J41" s="33">
        <f>'付表27-2'!I41</f>
        <v>0</v>
      </c>
      <c r="K41" s="33">
        <f>'付表27-2'!J41</f>
        <v>5</v>
      </c>
      <c r="L41" s="33">
        <f>'付表27-2'!K41</f>
        <v>0</v>
      </c>
      <c r="M41" s="33">
        <f>'付表27-2'!L41</f>
        <v>5</v>
      </c>
      <c r="N41" s="33">
        <f>'付表27-2'!M41</f>
        <v>0</v>
      </c>
    </row>
    <row r="42" spans="1:14" ht="12" customHeight="1" x14ac:dyDescent="0.2">
      <c r="A42" s="157"/>
      <c r="B42" s="157"/>
      <c r="C42" s="32"/>
      <c r="D42" s="232"/>
      <c r="E42" s="31"/>
      <c r="F42" s="29">
        <f t="shared" ref="F42" si="27">IF(F41=0,0,F41/$F41)</f>
        <v>1</v>
      </c>
      <c r="G42" s="29">
        <f t="shared" ref="G42:N42" si="28">IF(G41=0,0,G41/$F41)</f>
        <v>0</v>
      </c>
      <c r="H42" s="29">
        <f t="shared" si="28"/>
        <v>0</v>
      </c>
      <c r="I42" s="29">
        <f t="shared" si="28"/>
        <v>9.9009900990099011E-3</v>
      </c>
      <c r="J42" s="29">
        <f t="shared" si="28"/>
        <v>0</v>
      </c>
      <c r="K42" s="29">
        <f t="shared" si="28"/>
        <v>4.9504950495049507E-2</v>
      </c>
      <c r="L42" s="29">
        <f t="shared" si="28"/>
        <v>0</v>
      </c>
      <c r="M42" s="29">
        <f t="shared" si="28"/>
        <v>4.9504950495049507E-2</v>
      </c>
      <c r="N42" s="29">
        <f t="shared" si="28"/>
        <v>0</v>
      </c>
    </row>
    <row r="43" spans="1:14" ht="12" customHeight="1" x14ac:dyDescent="0.2">
      <c r="A43" s="157"/>
      <c r="B43" s="157"/>
      <c r="C43" s="35"/>
      <c r="D43" s="231" t="s">
        <v>365</v>
      </c>
      <c r="E43" s="34"/>
      <c r="F43" s="33">
        <f>'付表2-12'!K25</f>
        <v>329</v>
      </c>
      <c r="G43" s="33">
        <f>'付表27-2'!F43</f>
        <v>3</v>
      </c>
      <c r="H43" s="33">
        <f>'付表27-2'!G43</f>
        <v>0</v>
      </c>
      <c r="I43" s="33">
        <f>'付表27-2'!H43</f>
        <v>9</v>
      </c>
      <c r="J43" s="33">
        <f>'付表27-2'!I43</f>
        <v>1</v>
      </c>
      <c r="K43" s="33">
        <f>'付表27-2'!J43</f>
        <v>9</v>
      </c>
      <c r="L43" s="33">
        <f>'付表27-2'!K43</f>
        <v>1</v>
      </c>
      <c r="M43" s="33">
        <f>'付表27-2'!L43</f>
        <v>13</v>
      </c>
      <c r="N43" s="33">
        <f>'付表27-2'!M43</f>
        <v>2</v>
      </c>
    </row>
    <row r="44" spans="1:14" ht="12" customHeight="1" x14ac:dyDescent="0.2">
      <c r="A44" s="157"/>
      <c r="B44" s="157"/>
      <c r="C44" s="32"/>
      <c r="D44" s="232"/>
      <c r="E44" s="31"/>
      <c r="F44" s="29">
        <f t="shared" ref="F44" si="29">IF(F43=0,0,F43/$F43)</f>
        <v>1</v>
      </c>
      <c r="G44" s="29">
        <f t="shared" ref="G44:N44" si="30">IF(G43=0,0,G43/$F43)</f>
        <v>9.11854103343465E-3</v>
      </c>
      <c r="H44" s="29">
        <f t="shared" si="30"/>
        <v>0</v>
      </c>
      <c r="I44" s="29">
        <f t="shared" si="30"/>
        <v>2.7355623100303952E-2</v>
      </c>
      <c r="J44" s="29">
        <f t="shared" si="30"/>
        <v>3.0395136778115501E-3</v>
      </c>
      <c r="K44" s="29">
        <f t="shared" si="30"/>
        <v>2.7355623100303952E-2</v>
      </c>
      <c r="L44" s="29">
        <f t="shared" si="30"/>
        <v>3.0395136778115501E-3</v>
      </c>
      <c r="M44" s="29">
        <f t="shared" si="30"/>
        <v>3.9513677811550151E-2</v>
      </c>
      <c r="N44" s="29">
        <f t="shared" si="30"/>
        <v>6.0790273556231003E-3</v>
      </c>
    </row>
    <row r="45" spans="1:14" ht="12" customHeight="1" x14ac:dyDescent="0.2">
      <c r="A45" s="157"/>
      <c r="B45" s="157"/>
      <c r="C45" s="35"/>
      <c r="D45" s="231" t="s">
        <v>366</v>
      </c>
      <c r="E45" s="34"/>
      <c r="F45" s="33">
        <f>'付表2-12'!K26</f>
        <v>1843</v>
      </c>
      <c r="G45" s="33">
        <f>'付表27-2'!F45</f>
        <v>23</v>
      </c>
      <c r="H45" s="33">
        <f>'付表27-2'!G45</f>
        <v>1</v>
      </c>
      <c r="I45" s="33">
        <f>'付表27-2'!H45</f>
        <v>49</v>
      </c>
      <c r="J45" s="33">
        <f>'付表27-2'!I45</f>
        <v>1</v>
      </c>
      <c r="K45" s="33">
        <f>'付表27-2'!J45</f>
        <v>108</v>
      </c>
      <c r="L45" s="33">
        <f>'付表27-2'!K45</f>
        <v>4</v>
      </c>
      <c r="M45" s="33">
        <f>'付表27-2'!L45</f>
        <v>80</v>
      </c>
      <c r="N45" s="33">
        <f>'付表27-2'!M45</f>
        <v>8</v>
      </c>
    </row>
    <row r="46" spans="1:14" ht="12" customHeight="1" x14ac:dyDescent="0.2">
      <c r="A46" s="157"/>
      <c r="B46" s="157"/>
      <c r="C46" s="32"/>
      <c r="D46" s="232"/>
      <c r="E46" s="31"/>
      <c r="F46" s="29">
        <f t="shared" ref="F46" si="31">IF(F45=0,0,F45/$F45)</f>
        <v>1</v>
      </c>
      <c r="G46" s="29">
        <f t="shared" ref="G46:N46" si="32">IF(G45=0,0,G45/$F45)</f>
        <v>1.2479652740097666E-2</v>
      </c>
      <c r="H46" s="29">
        <f t="shared" si="32"/>
        <v>5.4259359739555074E-4</v>
      </c>
      <c r="I46" s="29">
        <f t="shared" si="32"/>
        <v>2.6587086272381984E-2</v>
      </c>
      <c r="J46" s="29">
        <f t="shared" si="32"/>
        <v>5.4259359739555074E-4</v>
      </c>
      <c r="K46" s="29">
        <f t="shared" si="32"/>
        <v>5.8600108518719482E-2</v>
      </c>
      <c r="L46" s="29">
        <f t="shared" si="32"/>
        <v>2.170374389582203E-3</v>
      </c>
      <c r="M46" s="29">
        <f t="shared" si="32"/>
        <v>4.3407487791644057E-2</v>
      </c>
      <c r="N46" s="29">
        <f t="shared" si="32"/>
        <v>4.3407487791644059E-3</v>
      </c>
    </row>
    <row r="47" spans="1:14" ht="12" customHeight="1" x14ac:dyDescent="0.2">
      <c r="A47" s="157"/>
      <c r="B47" s="157"/>
      <c r="C47" s="35"/>
      <c r="D47" s="231" t="s">
        <v>367</v>
      </c>
      <c r="E47" s="34"/>
      <c r="F47" s="33">
        <f>'付表2-12'!K27</f>
        <v>348</v>
      </c>
      <c r="G47" s="33">
        <f>'付表27-2'!F47</f>
        <v>8</v>
      </c>
      <c r="H47" s="33">
        <f>'付表27-2'!G47</f>
        <v>2</v>
      </c>
      <c r="I47" s="33">
        <f>'付表27-2'!H47</f>
        <v>12</v>
      </c>
      <c r="J47" s="33">
        <f>'付表27-2'!I47</f>
        <v>0</v>
      </c>
      <c r="K47" s="33">
        <f>'付表27-2'!J47</f>
        <v>26</v>
      </c>
      <c r="L47" s="33">
        <f>'付表27-2'!K47</f>
        <v>3</v>
      </c>
      <c r="M47" s="33">
        <f>'付表27-2'!L47</f>
        <v>25</v>
      </c>
      <c r="N47" s="33">
        <f>'付表27-2'!M47</f>
        <v>7</v>
      </c>
    </row>
    <row r="48" spans="1:14" ht="12" customHeight="1" x14ac:dyDescent="0.2">
      <c r="A48" s="157"/>
      <c r="B48" s="157"/>
      <c r="C48" s="32"/>
      <c r="D48" s="232"/>
      <c r="E48" s="31"/>
      <c r="F48" s="29">
        <f t="shared" ref="F48" si="33">IF(F47=0,0,F47/$F47)</f>
        <v>1</v>
      </c>
      <c r="G48" s="29">
        <f t="shared" ref="G48:N48" si="34">IF(G47=0,0,G47/$F47)</f>
        <v>2.2988505747126436E-2</v>
      </c>
      <c r="H48" s="29">
        <f t="shared" si="34"/>
        <v>5.7471264367816091E-3</v>
      </c>
      <c r="I48" s="29">
        <f t="shared" si="34"/>
        <v>3.4482758620689655E-2</v>
      </c>
      <c r="J48" s="29">
        <f t="shared" si="34"/>
        <v>0</v>
      </c>
      <c r="K48" s="29">
        <f t="shared" si="34"/>
        <v>7.4712643678160925E-2</v>
      </c>
      <c r="L48" s="29">
        <f t="shared" si="34"/>
        <v>8.6206896551724137E-3</v>
      </c>
      <c r="M48" s="29">
        <f t="shared" si="34"/>
        <v>7.183908045977011E-2</v>
      </c>
      <c r="N48" s="29">
        <f t="shared" si="34"/>
        <v>2.0114942528735632E-2</v>
      </c>
    </row>
    <row r="49" spans="1:14" ht="12" customHeight="1" x14ac:dyDescent="0.2">
      <c r="A49" s="157"/>
      <c r="B49" s="157"/>
      <c r="C49" s="35"/>
      <c r="D49" s="231" t="s">
        <v>368</v>
      </c>
      <c r="E49" s="34"/>
      <c r="F49" s="33">
        <f>'付表2-12'!K28</f>
        <v>1049</v>
      </c>
      <c r="G49" s="33">
        <f>'付表27-2'!F49</f>
        <v>7</v>
      </c>
      <c r="H49" s="33">
        <f>'付表27-2'!G49</f>
        <v>1</v>
      </c>
      <c r="I49" s="33">
        <f>'付表27-2'!H49</f>
        <v>21</v>
      </c>
      <c r="J49" s="33">
        <f>'付表27-2'!I49</f>
        <v>0</v>
      </c>
      <c r="K49" s="33">
        <f>'付表27-2'!J49</f>
        <v>69</v>
      </c>
      <c r="L49" s="33">
        <f>'付表27-2'!K49</f>
        <v>2</v>
      </c>
      <c r="M49" s="33">
        <f>'付表27-2'!L49</f>
        <v>20</v>
      </c>
      <c r="N49" s="33">
        <f>'付表27-2'!M49</f>
        <v>5</v>
      </c>
    </row>
    <row r="50" spans="1:14" ht="12" customHeight="1" x14ac:dyDescent="0.2">
      <c r="A50" s="157"/>
      <c r="B50" s="157"/>
      <c r="C50" s="32"/>
      <c r="D50" s="232"/>
      <c r="E50" s="31"/>
      <c r="F50" s="29">
        <f t="shared" ref="F50" si="35">IF(F49=0,0,F49/$F49)</f>
        <v>1</v>
      </c>
      <c r="G50" s="29">
        <f t="shared" ref="G50:N50" si="36">IF(G49=0,0,G49/$F49)</f>
        <v>6.6730219256434702E-3</v>
      </c>
      <c r="H50" s="29">
        <f t="shared" si="36"/>
        <v>9.5328884652049568E-4</v>
      </c>
      <c r="I50" s="29">
        <f t="shared" si="36"/>
        <v>2.0019065776930411E-2</v>
      </c>
      <c r="J50" s="29">
        <f t="shared" si="36"/>
        <v>0</v>
      </c>
      <c r="K50" s="29">
        <f t="shared" si="36"/>
        <v>6.5776930409914197E-2</v>
      </c>
      <c r="L50" s="29">
        <f t="shared" si="36"/>
        <v>1.9065776930409914E-3</v>
      </c>
      <c r="M50" s="29">
        <f t="shared" si="36"/>
        <v>1.9065776930409915E-2</v>
      </c>
      <c r="N50" s="29">
        <f t="shared" si="36"/>
        <v>4.7664442326024788E-3</v>
      </c>
    </row>
    <row r="51" spans="1:14" ht="12" customHeight="1" x14ac:dyDescent="0.2">
      <c r="A51" s="157"/>
      <c r="B51" s="157"/>
      <c r="C51" s="35"/>
      <c r="D51" s="231" t="s">
        <v>369</v>
      </c>
      <c r="E51" s="34"/>
      <c r="F51" s="33">
        <f>'付表2-12'!K29</f>
        <v>1060</v>
      </c>
      <c r="G51" s="33">
        <f>'付表27-2'!F51</f>
        <v>25</v>
      </c>
      <c r="H51" s="33">
        <f>'付表27-2'!G51</f>
        <v>5</v>
      </c>
      <c r="I51" s="33">
        <f>'付表27-2'!H51</f>
        <v>42</v>
      </c>
      <c r="J51" s="33">
        <f>'付表27-2'!I51</f>
        <v>1</v>
      </c>
      <c r="K51" s="33">
        <f>'付表27-2'!J51</f>
        <v>58</v>
      </c>
      <c r="L51" s="33">
        <f>'付表27-2'!K51</f>
        <v>2</v>
      </c>
      <c r="M51" s="33">
        <f>'付表27-2'!L51</f>
        <v>55</v>
      </c>
      <c r="N51" s="33">
        <f>'付表27-2'!M51</f>
        <v>12</v>
      </c>
    </row>
    <row r="52" spans="1:14" ht="12" customHeight="1" x14ac:dyDescent="0.2">
      <c r="A52" s="157"/>
      <c r="B52" s="157"/>
      <c r="C52" s="32"/>
      <c r="D52" s="232"/>
      <c r="E52" s="31"/>
      <c r="F52" s="29">
        <f t="shared" ref="F52" si="37">IF(F51=0,0,F51/$F51)</f>
        <v>1</v>
      </c>
      <c r="G52" s="29">
        <f t="shared" ref="G52:N52" si="38">IF(G51=0,0,G51/$F51)</f>
        <v>2.358490566037736E-2</v>
      </c>
      <c r="H52" s="29">
        <f t="shared" si="38"/>
        <v>4.7169811320754715E-3</v>
      </c>
      <c r="I52" s="29">
        <f t="shared" si="38"/>
        <v>3.962264150943396E-2</v>
      </c>
      <c r="J52" s="29">
        <f t="shared" si="38"/>
        <v>9.4339622641509435E-4</v>
      </c>
      <c r="K52" s="29">
        <f t="shared" si="38"/>
        <v>5.4716981132075473E-2</v>
      </c>
      <c r="L52" s="29">
        <f t="shared" si="38"/>
        <v>1.8867924528301887E-3</v>
      </c>
      <c r="M52" s="29">
        <f t="shared" si="38"/>
        <v>5.1886792452830191E-2</v>
      </c>
      <c r="N52" s="29">
        <f t="shared" si="38"/>
        <v>1.1320754716981131E-2</v>
      </c>
    </row>
    <row r="53" spans="1:14" ht="12" customHeight="1" x14ac:dyDescent="0.2">
      <c r="A53" s="157"/>
      <c r="B53" s="157"/>
      <c r="C53" s="35"/>
      <c r="D53" s="231" t="s">
        <v>370</v>
      </c>
      <c r="E53" s="34"/>
      <c r="F53" s="33">
        <f>'付表2-12'!K30</f>
        <v>1210</v>
      </c>
      <c r="G53" s="33">
        <f>'付表27-2'!F53</f>
        <v>9</v>
      </c>
      <c r="H53" s="33">
        <f>'付表27-2'!G53</f>
        <v>0</v>
      </c>
      <c r="I53" s="33">
        <f>'付表27-2'!H53</f>
        <v>22</v>
      </c>
      <c r="J53" s="33">
        <f>'付表27-2'!I53</f>
        <v>0</v>
      </c>
      <c r="K53" s="33">
        <f>'付表27-2'!J53</f>
        <v>55</v>
      </c>
      <c r="L53" s="33">
        <f>'付表27-2'!K53</f>
        <v>0</v>
      </c>
      <c r="M53" s="33">
        <f>'付表27-2'!L53</f>
        <v>30</v>
      </c>
      <c r="N53" s="33">
        <f>'付表27-2'!M53</f>
        <v>3</v>
      </c>
    </row>
    <row r="54" spans="1:14" ht="12" customHeight="1" x14ac:dyDescent="0.2">
      <c r="A54" s="157"/>
      <c r="B54" s="157"/>
      <c r="C54" s="32"/>
      <c r="D54" s="232"/>
      <c r="E54" s="31"/>
      <c r="F54" s="29">
        <f t="shared" ref="F54" si="39">IF(F53=0,0,F53/$F53)</f>
        <v>1</v>
      </c>
      <c r="G54" s="29">
        <f t="shared" ref="G54:N54" si="40">IF(G53=0,0,G53/$F53)</f>
        <v>7.4380165289256199E-3</v>
      </c>
      <c r="H54" s="29">
        <f t="shared" si="40"/>
        <v>0</v>
      </c>
      <c r="I54" s="29">
        <f t="shared" si="40"/>
        <v>1.8181818181818181E-2</v>
      </c>
      <c r="J54" s="29">
        <f t="shared" si="40"/>
        <v>0</v>
      </c>
      <c r="K54" s="29">
        <f t="shared" si="40"/>
        <v>4.5454545454545456E-2</v>
      </c>
      <c r="L54" s="29">
        <f t="shared" si="40"/>
        <v>0</v>
      </c>
      <c r="M54" s="29">
        <f t="shared" si="40"/>
        <v>2.4793388429752067E-2</v>
      </c>
      <c r="N54" s="29">
        <f t="shared" si="40"/>
        <v>2.4793388429752068E-3</v>
      </c>
    </row>
    <row r="55" spans="1:14" ht="12" customHeight="1" x14ac:dyDescent="0.2">
      <c r="A55" s="157"/>
      <c r="B55" s="157"/>
      <c r="C55" s="35"/>
      <c r="D55" s="231" t="s">
        <v>371</v>
      </c>
      <c r="E55" s="34"/>
      <c r="F55" s="33">
        <f>'付表2-12'!K31</f>
        <v>3816</v>
      </c>
      <c r="G55" s="33">
        <f>'付表27-2'!F55</f>
        <v>82</v>
      </c>
      <c r="H55" s="33">
        <f>'付表27-2'!G55</f>
        <v>5</v>
      </c>
      <c r="I55" s="33">
        <f>'付表27-2'!H55</f>
        <v>97</v>
      </c>
      <c r="J55" s="33">
        <f>'付表27-2'!I55</f>
        <v>0</v>
      </c>
      <c r="K55" s="33">
        <f>'付表27-2'!J55</f>
        <v>226</v>
      </c>
      <c r="L55" s="33">
        <f>'付表27-2'!K55</f>
        <v>13</v>
      </c>
      <c r="M55" s="33">
        <f>'付表27-2'!L55</f>
        <v>273</v>
      </c>
      <c r="N55" s="33">
        <f>'付表27-2'!M55</f>
        <v>26</v>
      </c>
    </row>
    <row r="56" spans="1:14" ht="12" customHeight="1" x14ac:dyDescent="0.2">
      <c r="A56" s="157"/>
      <c r="B56" s="157"/>
      <c r="C56" s="32"/>
      <c r="D56" s="232"/>
      <c r="E56" s="31"/>
      <c r="F56" s="29">
        <f t="shared" ref="F56" si="41">IF(F55=0,0,F55/$F55)</f>
        <v>1</v>
      </c>
      <c r="G56" s="29">
        <f t="shared" ref="G56:N56" si="42">IF(G55=0,0,G55/$F55)</f>
        <v>2.1488469601677149E-2</v>
      </c>
      <c r="H56" s="29">
        <f t="shared" si="42"/>
        <v>1.3102725366876311E-3</v>
      </c>
      <c r="I56" s="29">
        <f t="shared" si="42"/>
        <v>2.5419287211740041E-2</v>
      </c>
      <c r="J56" s="29">
        <f t="shared" si="42"/>
        <v>0</v>
      </c>
      <c r="K56" s="29">
        <f t="shared" si="42"/>
        <v>5.9224318658280921E-2</v>
      </c>
      <c r="L56" s="29">
        <f t="shared" si="42"/>
        <v>3.4067085953878406E-3</v>
      </c>
      <c r="M56" s="29">
        <f t="shared" si="42"/>
        <v>7.1540880503144652E-2</v>
      </c>
      <c r="N56" s="29">
        <f t="shared" si="42"/>
        <v>6.8134171907756813E-3</v>
      </c>
    </row>
    <row r="57" spans="1:14" ht="12" customHeight="1" x14ac:dyDescent="0.2">
      <c r="A57" s="157"/>
      <c r="B57" s="157"/>
      <c r="C57" s="35"/>
      <c r="D57" s="231" t="s">
        <v>372</v>
      </c>
      <c r="E57" s="34"/>
      <c r="F57" s="33">
        <f>'付表2-12'!K32</f>
        <v>771</v>
      </c>
      <c r="G57" s="33">
        <f>'付表27-2'!F57</f>
        <v>7</v>
      </c>
      <c r="H57" s="33">
        <f>'付表27-2'!G57</f>
        <v>1</v>
      </c>
      <c r="I57" s="33">
        <f>'付表27-2'!H57</f>
        <v>22</v>
      </c>
      <c r="J57" s="33">
        <f>'付表27-2'!I57</f>
        <v>0</v>
      </c>
      <c r="K57" s="33">
        <f>'付表27-2'!J57</f>
        <v>62</v>
      </c>
      <c r="L57" s="33">
        <f>'付表27-2'!K57</f>
        <v>7</v>
      </c>
      <c r="M57" s="33">
        <f>'付表27-2'!L57</f>
        <v>67</v>
      </c>
      <c r="N57" s="33">
        <f>'付表27-2'!M57</f>
        <v>11</v>
      </c>
    </row>
    <row r="58" spans="1:14" ht="12" customHeight="1" x14ac:dyDescent="0.2">
      <c r="A58" s="157"/>
      <c r="B58" s="157"/>
      <c r="C58" s="32"/>
      <c r="D58" s="232"/>
      <c r="E58" s="31"/>
      <c r="F58" s="29">
        <f t="shared" ref="F58" si="43">IF(F57=0,0,F57/$F57)</f>
        <v>1</v>
      </c>
      <c r="G58" s="29">
        <f t="shared" ref="G58:N58" si="44">IF(G57=0,0,G57/$F57)</f>
        <v>9.0791180285343717E-3</v>
      </c>
      <c r="H58" s="29">
        <f t="shared" si="44"/>
        <v>1.2970168612191958E-3</v>
      </c>
      <c r="I58" s="29">
        <f t="shared" si="44"/>
        <v>2.8534370946822308E-2</v>
      </c>
      <c r="J58" s="29">
        <f t="shared" si="44"/>
        <v>0</v>
      </c>
      <c r="K58" s="29">
        <f t="shared" si="44"/>
        <v>8.0415045395590148E-2</v>
      </c>
      <c r="L58" s="29">
        <f t="shared" si="44"/>
        <v>9.0791180285343717E-3</v>
      </c>
      <c r="M58" s="29">
        <f t="shared" si="44"/>
        <v>8.6900129701686118E-2</v>
      </c>
      <c r="N58" s="29">
        <f t="shared" si="44"/>
        <v>1.4267185473411154E-2</v>
      </c>
    </row>
    <row r="59" spans="1:14" ht="12.75" customHeight="1" x14ac:dyDescent="0.2">
      <c r="A59" s="157"/>
      <c r="B59" s="157"/>
      <c r="C59" s="35"/>
      <c r="D59" s="231" t="s">
        <v>373</v>
      </c>
      <c r="E59" s="34"/>
      <c r="F59" s="33">
        <f>'付表2-12'!K33</f>
        <v>8237</v>
      </c>
      <c r="G59" s="33">
        <f>'付表27-2'!F59</f>
        <v>54</v>
      </c>
      <c r="H59" s="33">
        <f>'付表27-2'!G59</f>
        <v>5</v>
      </c>
      <c r="I59" s="33">
        <f>'付表27-2'!H59</f>
        <v>182</v>
      </c>
      <c r="J59" s="33">
        <f>'付表27-2'!I59</f>
        <v>2</v>
      </c>
      <c r="K59" s="33">
        <f>'付表27-2'!J59</f>
        <v>386</v>
      </c>
      <c r="L59" s="33">
        <f>'付表27-2'!K59</f>
        <v>16</v>
      </c>
      <c r="M59" s="33">
        <f>'付表27-2'!L59</f>
        <v>615</v>
      </c>
      <c r="N59" s="33">
        <f>'付表27-2'!M59</f>
        <v>58</v>
      </c>
    </row>
    <row r="60" spans="1:14" ht="12.75" customHeight="1" x14ac:dyDescent="0.2">
      <c r="A60" s="157"/>
      <c r="B60" s="157"/>
      <c r="C60" s="32"/>
      <c r="D60" s="232"/>
      <c r="E60" s="31"/>
      <c r="F60" s="29">
        <f t="shared" ref="F60" si="45">IF(F59=0,0,F59/$F59)</f>
        <v>1</v>
      </c>
      <c r="G60" s="29">
        <f t="shared" ref="G60:N60" si="46">IF(G59=0,0,G59/$F59)</f>
        <v>6.5557848731334226E-3</v>
      </c>
      <c r="H60" s="29">
        <f t="shared" si="46"/>
        <v>6.0701711788272426E-4</v>
      </c>
      <c r="I60" s="29">
        <f t="shared" si="46"/>
        <v>2.2095423090931165E-2</v>
      </c>
      <c r="J60" s="29">
        <f t="shared" si="46"/>
        <v>2.4280684715308971E-4</v>
      </c>
      <c r="K60" s="29">
        <f t="shared" si="46"/>
        <v>4.6861721500546315E-2</v>
      </c>
      <c r="L60" s="29">
        <f t="shared" si="46"/>
        <v>1.9424547772247177E-3</v>
      </c>
      <c r="M60" s="29">
        <f t="shared" si="46"/>
        <v>7.4663105499575083E-2</v>
      </c>
      <c r="N60" s="29">
        <f t="shared" si="46"/>
        <v>7.0413985674396022E-3</v>
      </c>
    </row>
    <row r="61" spans="1:14" ht="12" customHeight="1" x14ac:dyDescent="0.2">
      <c r="A61" s="157"/>
      <c r="B61" s="157"/>
      <c r="C61" s="35"/>
      <c r="D61" s="231" t="s">
        <v>20</v>
      </c>
      <c r="E61" s="34"/>
      <c r="F61" s="33">
        <f>'付表2-12'!K34</f>
        <v>2352</v>
      </c>
      <c r="G61" s="33">
        <f>'付表27-2'!F61</f>
        <v>20</v>
      </c>
      <c r="H61" s="33">
        <f>'付表27-2'!G61</f>
        <v>3</v>
      </c>
      <c r="I61" s="33">
        <f>'付表27-2'!H61</f>
        <v>72</v>
      </c>
      <c r="J61" s="33">
        <f>'付表27-2'!I61</f>
        <v>3</v>
      </c>
      <c r="K61" s="33">
        <f>'付表27-2'!J61</f>
        <v>135</v>
      </c>
      <c r="L61" s="33">
        <f>'付表27-2'!K61</f>
        <v>11</v>
      </c>
      <c r="M61" s="33">
        <f>'付表27-2'!L61</f>
        <v>132</v>
      </c>
      <c r="N61" s="33">
        <f>'付表27-2'!M61</f>
        <v>17</v>
      </c>
    </row>
    <row r="62" spans="1:14" ht="12" customHeight="1" x14ac:dyDescent="0.2">
      <c r="A62" s="157"/>
      <c r="B62" s="157"/>
      <c r="C62" s="32"/>
      <c r="D62" s="232"/>
      <c r="E62" s="31"/>
      <c r="F62" s="29">
        <f t="shared" ref="F62" si="47">IF(F61=0,0,F61/$F61)</f>
        <v>1</v>
      </c>
      <c r="G62" s="29">
        <f t="shared" ref="G62:N62" si="48">IF(G61=0,0,G61/$F61)</f>
        <v>8.5034013605442185E-3</v>
      </c>
      <c r="H62" s="29">
        <f t="shared" si="48"/>
        <v>1.2755102040816326E-3</v>
      </c>
      <c r="I62" s="29">
        <f t="shared" si="48"/>
        <v>3.0612244897959183E-2</v>
      </c>
      <c r="J62" s="29">
        <f t="shared" si="48"/>
        <v>1.2755102040816326E-3</v>
      </c>
      <c r="K62" s="29">
        <f t="shared" si="48"/>
        <v>5.7397959183673471E-2</v>
      </c>
      <c r="L62" s="29">
        <f t="shared" si="48"/>
        <v>4.6768707482993197E-3</v>
      </c>
      <c r="M62" s="29">
        <f t="shared" si="48"/>
        <v>5.6122448979591837E-2</v>
      </c>
      <c r="N62" s="29">
        <f t="shared" si="48"/>
        <v>7.2278911564625853E-3</v>
      </c>
    </row>
    <row r="63" spans="1:14" ht="12" customHeight="1" x14ac:dyDescent="0.2">
      <c r="A63" s="157"/>
      <c r="B63" s="157"/>
      <c r="C63" s="35"/>
      <c r="D63" s="231" t="s">
        <v>374</v>
      </c>
      <c r="E63" s="34"/>
      <c r="F63" s="33">
        <f>'付表2-12'!K35</f>
        <v>1280</v>
      </c>
      <c r="G63" s="33">
        <f>'付表27-2'!F63</f>
        <v>9</v>
      </c>
      <c r="H63" s="33">
        <f>'付表27-2'!G63</f>
        <v>1</v>
      </c>
      <c r="I63" s="33">
        <f>'付表27-2'!H63</f>
        <v>93</v>
      </c>
      <c r="J63" s="33">
        <f>'付表27-2'!I63</f>
        <v>1</v>
      </c>
      <c r="K63" s="33">
        <f>'付表27-2'!J63</f>
        <v>164</v>
      </c>
      <c r="L63" s="33">
        <f>'付表27-2'!K63</f>
        <v>11</v>
      </c>
      <c r="M63" s="33">
        <f>'付表27-2'!L63</f>
        <v>219</v>
      </c>
      <c r="N63" s="33">
        <f>'付表27-2'!M63</f>
        <v>35</v>
      </c>
    </row>
    <row r="64" spans="1:14" ht="12" customHeight="1" x14ac:dyDescent="0.2">
      <c r="A64" s="157"/>
      <c r="B64" s="157"/>
      <c r="C64" s="32"/>
      <c r="D64" s="232"/>
      <c r="E64" s="31"/>
      <c r="F64" s="29">
        <f t="shared" ref="F64" si="49">IF(F63=0,0,F63/$F63)</f>
        <v>1</v>
      </c>
      <c r="G64" s="29">
        <f t="shared" ref="G64:N64" si="50">IF(G63=0,0,G63/$F63)</f>
        <v>7.0312500000000002E-3</v>
      </c>
      <c r="H64" s="29">
        <f t="shared" si="50"/>
        <v>7.8125000000000004E-4</v>
      </c>
      <c r="I64" s="29">
        <f t="shared" si="50"/>
        <v>7.2656250000000006E-2</v>
      </c>
      <c r="J64" s="29">
        <f t="shared" si="50"/>
        <v>7.8125000000000004E-4</v>
      </c>
      <c r="K64" s="29">
        <f t="shared" si="50"/>
        <v>0.12812499999999999</v>
      </c>
      <c r="L64" s="29">
        <f t="shared" si="50"/>
        <v>8.5937500000000007E-3</v>
      </c>
      <c r="M64" s="29">
        <f t="shared" si="50"/>
        <v>0.17109374999999999</v>
      </c>
      <c r="N64" s="29">
        <f t="shared" si="50"/>
        <v>2.734375E-2</v>
      </c>
    </row>
    <row r="65" spans="1:14" ht="12" customHeight="1" x14ac:dyDescent="0.2">
      <c r="A65" s="157"/>
      <c r="B65" s="157"/>
      <c r="C65" s="35"/>
      <c r="D65" s="231" t="s">
        <v>375</v>
      </c>
      <c r="E65" s="34"/>
      <c r="F65" s="33">
        <f>'付表2-12'!K36</f>
        <v>3199</v>
      </c>
      <c r="G65" s="33">
        <f>'付表27-2'!F65</f>
        <v>28</v>
      </c>
      <c r="H65" s="33">
        <f>'付表27-2'!G65</f>
        <v>3</v>
      </c>
      <c r="I65" s="33">
        <f>'付表27-2'!H65</f>
        <v>40</v>
      </c>
      <c r="J65" s="33">
        <f>'付表27-2'!I65</f>
        <v>4</v>
      </c>
      <c r="K65" s="33">
        <f>'付表27-2'!J65</f>
        <v>129</v>
      </c>
      <c r="L65" s="33">
        <f>'付表27-2'!K65</f>
        <v>4</v>
      </c>
      <c r="M65" s="33">
        <f>'付表27-2'!L65</f>
        <v>141</v>
      </c>
      <c r="N65" s="33">
        <f>'付表27-2'!M65</f>
        <v>8</v>
      </c>
    </row>
    <row r="66" spans="1:14" ht="12" customHeight="1" x14ac:dyDescent="0.2">
      <c r="A66" s="157"/>
      <c r="B66" s="157"/>
      <c r="C66" s="32"/>
      <c r="D66" s="232"/>
      <c r="E66" s="31"/>
      <c r="F66" s="29">
        <f t="shared" ref="F66" si="51">IF(F65=0,0,F65/$F65)</f>
        <v>1</v>
      </c>
      <c r="G66" s="29">
        <f t="shared" ref="G66:N66" si="52">IF(G65=0,0,G65/$F65)</f>
        <v>8.7527352297592995E-3</v>
      </c>
      <c r="H66" s="29">
        <f t="shared" si="52"/>
        <v>9.3779306033135354E-4</v>
      </c>
      <c r="I66" s="29">
        <f t="shared" si="52"/>
        <v>1.2503907471084715E-2</v>
      </c>
      <c r="J66" s="29">
        <f t="shared" si="52"/>
        <v>1.2503907471084713E-3</v>
      </c>
      <c r="K66" s="29">
        <f t="shared" si="52"/>
        <v>4.0325101594248201E-2</v>
      </c>
      <c r="L66" s="29">
        <f t="shared" si="52"/>
        <v>1.2503907471084713E-3</v>
      </c>
      <c r="M66" s="29">
        <f t="shared" si="52"/>
        <v>4.4076273835573616E-2</v>
      </c>
      <c r="N66" s="29">
        <f t="shared" si="52"/>
        <v>2.5007814942169426E-3</v>
      </c>
    </row>
    <row r="67" spans="1:14" ht="12" customHeight="1" x14ac:dyDescent="0.2">
      <c r="A67" s="157"/>
      <c r="B67" s="157"/>
      <c r="C67" s="35"/>
      <c r="D67" s="231" t="s">
        <v>376</v>
      </c>
      <c r="E67" s="34"/>
      <c r="F67" s="33">
        <f>'付表2-12'!K37</f>
        <v>1812</v>
      </c>
      <c r="G67" s="33">
        <f>'付表27-2'!F67</f>
        <v>9</v>
      </c>
      <c r="H67" s="33">
        <f>'付表27-2'!G67</f>
        <v>0</v>
      </c>
      <c r="I67" s="33">
        <f>'付表27-2'!H67</f>
        <v>55</v>
      </c>
      <c r="J67" s="33">
        <f>'付表27-2'!I67</f>
        <v>2</v>
      </c>
      <c r="K67" s="33">
        <f>'付表27-2'!J67</f>
        <v>147</v>
      </c>
      <c r="L67" s="33">
        <f>'付表27-2'!K67</f>
        <v>12</v>
      </c>
      <c r="M67" s="33">
        <f>'付表27-2'!L67</f>
        <v>151</v>
      </c>
      <c r="N67" s="33">
        <f>'付表27-2'!M67</f>
        <v>14</v>
      </c>
    </row>
    <row r="68" spans="1:14" ht="12" customHeight="1" x14ac:dyDescent="0.2">
      <c r="A68" s="157"/>
      <c r="B68" s="158"/>
      <c r="C68" s="32"/>
      <c r="D68" s="232"/>
      <c r="E68" s="31"/>
      <c r="F68" s="29">
        <f t="shared" ref="F68" si="53">IF(F67=0,0,F67/$F67)</f>
        <v>1</v>
      </c>
      <c r="G68" s="29">
        <f t="shared" ref="G68:N68" si="54">IF(G67=0,0,G67/$F67)</f>
        <v>4.9668874172185433E-3</v>
      </c>
      <c r="H68" s="29">
        <f t="shared" si="54"/>
        <v>0</v>
      </c>
      <c r="I68" s="29">
        <f t="shared" si="54"/>
        <v>3.0353200883002206E-2</v>
      </c>
      <c r="J68" s="29">
        <f t="shared" si="54"/>
        <v>1.1037527593818985E-3</v>
      </c>
      <c r="K68" s="29">
        <f t="shared" si="54"/>
        <v>8.1125827814569534E-2</v>
      </c>
      <c r="L68" s="29">
        <f t="shared" si="54"/>
        <v>6.6225165562913907E-3</v>
      </c>
      <c r="M68" s="29">
        <f t="shared" si="54"/>
        <v>8.3333333333333329E-2</v>
      </c>
      <c r="N68" s="29">
        <f t="shared" si="54"/>
        <v>7.7262693156732896E-3</v>
      </c>
    </row>
    <row r="69" spans="1:14" ht="12" customHeight="1" x14ac:dyDescent="0.2">
      <c r="A69" s="157"/>
      <c r="B69" s="156" t="s">
        <v>16</v>
      </c>
      <c r="C69" s="35"/>
      <c r="D69" s="231" t="s">
        <v>15</v>
      </c>
      <c r="E69" s="34"/>
      <c r="F69" s="33">
        <f>SUM(F71,F73,F75,F77,F79,F81,F83,F85,F87,F89,F91,F93,F95,F97,F99)</f>
        <v>40512</v>
      </c>
      <c r="G69" s="33">
        <f t="shared" ref="G69:N69" si="55">SUM(G71,G73,G75,G77,G79,G81,G83,G85,G87,G89,G91,G93,G95,G97,G99)</f>
        <v>1128</v>
      </c>
      <c r="H69" s="33">
        <f t="shared" si="55"/>
        <v>226</v>
      </c>
      <c r="I69" s="33">
        <f t="shared" si="55"/>
        <v>1002</v>
      </c>
      <c r="J69" s="33">
        <f t="shared" si="55"/>
        <v>178</v>
      </c>
      <c r="K69" s="33">
        <f t="shared" si="55"/>
        <v>2028</v>
      </c>
      <c r="L69" s="33">
        <f t="shared" si="55"/>
        <v>571</v>
      </c>
      <c r="M69" s="33">
        <f t="shared" si="55"/>
        <v>2587</v>
      </c>
      <c r="N69" s="33">
        <f t="shared" si="55"/>
        <v>1148</v>
      </c>
    </row>
    <row r="70" spans="1:14" ht="12" customHeight="1" x14ac:dyDescent="0.2">
      <c r="A70" s="157"/>
      <c r="B70" s="157"/>
      <c r="C70" s="32"/>
      <c r="D70" s="232"/>
      <c r="E70" s="31"/>
      <c r="F70" s="29">
        <f t="shared" si="1"/>
        <v>1</v>
      </c>
      <c r="G70" s="29">
        <f>IF(G69=0,0,G69/$F69)</f>
        <v>2.7843601895734597E-2</v>
      </c>
      <c r="H70" s="29">
        <f>IF(H69=0,0,H69/$F69)</f>
        <v>5.5785939968404424E-3</v>
      </c>
      <c r="I70" s="29">
        <f>IF(I69=0,0,I69/$F69)</f>
        <v>2.473341232227488E-2</v>
      </c>
      <c r="J70" s="29">
        <f>IF(J69=0,0,J69/$F69)</f>
        <v>4.3937598736176935E-3</v>
      </c>
      <c r="K70" s="29">
        <f t="shared" si="1"/>
        <v>5.0059241706161141E-2</v>
      </c>
      <c r="L70" s="29">
        <f>IF(L69=0,0,L69/$F69)</f>
        <v>1.409458925750395E-2</v>
      </c>
      <c r="M70" s="29">
        <f t="shared" si="1"/>
        <v>6.3857622432859404E-2</v>
      </c>
      <c r="N70" s="29">
        <f t="shared" si="1"/>
        <v>2.8337282780410741E-2</v>
      </c>
    </row>
    <row r="71" spans="1:14" ht="12" customHeight="1" x14ac:dyDescent="0.2">
      <c r="A71" s="157"/>
      <c r="B71" s="157"/>
      <c r="C71" s="35"/>
      <c r="D71" s="231" t="s">
        <v>308</v>
      </c>
      <c r="E71" s="34"/>
      <c r="F71" s="33">
        <f>'付表2-12'!K39</f>
        <v>85</v>
      </c>
      <c r="G71" s="33">
        <f>'付表27-2'!F71</f>
        <v>7</v>
      </c>
      <c r="H71" s="33">
        <f>'付表27-2'!G71</f>
        <v>1</v>
      </c>
      <c r="I71" s="33">
        <f>'付表27-2'!H71</f>
        <v>0</v>
      </c>
      <c r="J71" s="33">
        <f>'付表27-2'!I71</f>
        <v>0</v>
      </c>
      <c r="K71" s="33">
        <f>'付表27-2'!J71</f>
        <v>7</v>
      </c>
      <c r="L71" s="33">
        <f>'付表27-2'!K71</f>
        <v>1</v>
      </c>
      <c r="M71" s="33">
        <f>'付表27-2'!L71</f>
        <v>14</v>
      </c>
      <c r="N71" s="33">
        <f>'付表27-2'!M71</f>
        <v>1</v>
      </c>
    </row>
    <row r="72" spans="1:14" ht="12" customHeight="1" x14ac:dyDescent="0.2">
      <c r="A72" s="157"/>
      <c r="B72" s="157"/>
      <c r="C72" s="32"/>
      <c r="D72" s="232"/>
      <c r="E72" s="31"/>
      <c r="F72" s="29">
        <f t="shared" ref="F72" si="56">IF(F71=0,0,F71/$F71)</f>
        <v>1</v>
      </c>
      <c r="G72" s="29">
        <f t="shared" ref="G72:N72" si="57">IF(G71=0,0,G71/$F71)</f>
        <v>8.2352941176470587E-2</v>
      </c>
      <c r="H72" s="29">
        <f t="shared" si="57"/>
        <v>1.1764705882352941E-2</v>
      </c>
      <c r="I72" s="29">
        <f t="shared" si="57"/>
        <v>0</v>
      </c>
      <c r="J72" s="29">
        <f t="shared" si="57"/>
        <v>0</v>
      </c>
      <c r="K72" s="29">
        <f t="shared" si="57"/>
        <v>8.2352941176470587E-2</v>
      </c>
      <c r="L72" s="29">
        <f t="shared" si="57"/>
        <v>1.1764705882352941E-2</v>
      </c>
      <c r="M72" s="29">
        <f t="shared" si="57"/>
        <v>0.16470588235294117</v>
      </c>
      <c r="N72" s="29">
        <f t="shared" si="57"/>
        <v>1.1764705882352941E-2</v>
      </c>
    </row>
    <row r="73" spans="1:14" ht="12" customHeight="1" x14ac:dyDescent="0.2">
      <c r="A73" s="157"/>
      <c r="B73" s="157"/>
      <c r="C73" s="35"/>
      <c r="D73" s="231" t="s">
        <v>307</v>
      </c>
      <c r="E73" s="34"/>
      <c r="F73" s="33">
        <f>'付表2-12'!K40</f>
        <v>2252</v>
      </c>
      <c r="G73" s="33">
        <f>'付表27-2'!F73</f>
        <v>197</v>
      </c>
      <c r="H73" s="33">
        <f>'付表27-2'!G73</f>
        <v>36</v>
      </c>
      <c r="I73" s="33">
        <f>'付表27-2'!H73</f>
        <v>113</v>
      </c>
      <c r="J73" s="33">
        <f>'付表27-2'!I73</f>
        <v>4</v>
      </c>
      <c r="K73" s="33">
        <f>'付表27-2'!J73</f>
        <v>222</v>
      </c>
      <c r="L73" s="33">
        <f>'付表27-2'!K73</f>
        <v>17</v>
      </c>
      <c r="M73" s="33">
        <f>'付表27-2'!L73</f>
        <v>140</v>
      </c>
      <c r="N73" s="33">
        <f>'付表27-2'!M73</f>
        <v>19</v>
      </c>
    </row>
    <row r="74" spans="1:14" ht="12" customHeight="1" x14ac:dyDescent="0.2">
      <c r="A74" s="157"/>
      <c r="B74" s="157"/>
      <c r="C74" s="32"/>
      <c r="D74" s="232"/>
      <c r="E74" s="31"/>
      <c r="F74" s="29">
        <f t="shared" ref="F74" si="58">IF(F73=0,0,F73/$F73)</f>
        <v>1</v>
      </c>
      <c r="G74" s="29">
        <f t="shared" ref="G74:N74" si="59">IF(G73=0,0,G73/$F73)</f>
        <v>8.7477797513321492E-2</v>
      </c>
      <c r="H74" s="29">
        <f t="shared" si="59"/>
        <v>1.5985790408525755E-2</v>
      </c>
      <c r="I74" s="29">
        <f t="shared" si="59"/>
        <v>5.0177619893428067E-2</v>
      </c>
      <c r="J74" s="29">
        <f t="shared" si="59"/>
        <v>1.7761989342806395E-3</v>
      </c>
      <c r="K74" s="29">
        <f t="shared" si="59"/>
        <v>9.8579040852575489E-2</v>
      </c>
      <c r="L74" s="29">
        <f t="shared" si="59"/>
        <v>7.5488454706927176E-3</v>
      </c>
      <c r="M74" s="29">
        <f t="shared" si="59"/>
        <v>6.216696269982238E-2</v>
      </c>
      <c r="N74" s="29">
        <f t="shared" si="59"/>
        <v>8.436944937833037E-3</v>
      </c>
    </row>
    <row r="75" spans="1:14" ht="12" customHeight="1" x14ac:dyDescent="0.2">
      <c r="A75" s="157"/>
      <c r="B75" s="157"/>
      <c r="C75" s="35"/>
      <c r="D75" s="231" t="s">
        <v>12</v>
      </c>
      <c r="E75" s="34"/>
      <c r="F75" s="33">
        <f>'付表2-12'!K41</f>
        <v>294</v>
      </c>
      <c r="G75" s="33">
        <f>'付表27-2'!F75</f>
        <v>16</v>
      </c>
      <c r="H75" s="33">
        <f>'付表27-2'!G75</f>
        <v>0</v>
      </c>
      <c r="I75" s="33">
        <f>'付表27-2'!H75</f>
        <v>27</v>
      </c>
      <c r="J75" s="33">
        <f>'付表27-2'!I75</f>
        <v>0</v>
      </c>
      <c r="K75" s="33">
        <f>'付表27-2'!J75</f>
        <v>37</v>
      </c>
      <c r="L75" s="33">
        <f>'付表27-2'!K75</f>
        <v>5</v>
      </c>
      <c r="M75" s="33">
        <f>'付表27-2'!L75</f>
        <v>40</v>
      </c>
      <c r="N75" s="33">
        <f>'付表27-2'!M75</f>
        <v>6</v>
      </c>
    </row>
    <row r="76" spans="1:14" ht="12" customHeight="1" x14ac:dyDescent="0.2">
      <c r="A76" s="157"/>
      <c r="B76" s="157"/>
      <c r="C76" s="32"/>
      <c r="D76" s="232"/>
      <c r="E76" s="31"/>
      <c r="F76" s="29">
        <f t="shared" ref="F76" si="60">IF(F75=0,0,F75/$F75)</f>
        <v>1</v>
      </c>
      <c r="G76" s="29">
        <f t="shared" ref="G76:N76" si="61">IF(G75=0,0,G75/$F75)</f>
        <v>5.4421768707482991E-2</v>
      </c>
      <c r="H76" s="29">
        <f t="shared" si="61"/>
        <v>0</v>
      </c>
      <c r="I76" s="29">
        <f t="shared" si="61"/>
        <v>9.1836734693877556E-2</v>
      </c>
      <c r="J76" s="29">
        <f t="shared" si="61"/>
        <v>0</v>
      </c>
      <c r="K76" s="29">
        <f t="shared" si="61"/>
        <v>0.12585034013605442</v>
      </c>
      <c r="L76" s="29">
        <f t="shared" si="61"/>
        <v>1.7006802721088437E-2</v>
      </c>
      <c r="M76" s="29">
        <f t="shared" si="61"/>
        <v>0.1360544217687075</v>
      </c>
      <c r="N76" s="29">
        <f t="shared" si="61"/>
        <v>2.0408163265306121E-2</v>
      </c>
    </row>
    <row r="77" spans="1:14" ht="12" customHeight="1" x14ac:dyDescent="0.2">
      <c r="A77" s="157"/>
      <c r="B77" s="157"/>
      <c r="C77" s="35"/>
      <c r="D77" s="231" t="s">
        <v>209</v>
      </c>
      <c r="E77" s="34"/>
      <c r="F77" s="33">
        <f>'付表2-12'!K42</f>
        <v>978</v>
      </c>
      <c r="G77" s="33">
        <f>'付表27-2'!F77</f>
        <v>32</v>
      </c>
      <c r="H77" s="33">
        <f>'付表27-2'!G77</f>
        <v>1</v>
      </c>
      <c r="I77" s="33">
        <f>'付表27-2'!H77</f>
        <v>72</v>
      </c>
      <c r="J77" s="33">
        <f>'付表27-2'!I77</f>
        <v>3</v>
      </c>
      <c r="K77" s="33">
        <f>'付表27-2'!J77</f>
        <v>164</v>
      </c>
      <c r="L77" s="33">
        <f>'付表27-2'!K77</f>
        <v>25</v>
      </c>
      <c r="M77" s="33">
        <f>'付表27-2'!L77</f>
        <v>133</v>
      </c>
      <c r="N77" s="33">
        <f>'付表27-2'!M77</f>
        <v>47</v>
      </c>
    </row>
    <row r="78" spans="1:14" ht="12" customHeight="1" x14ac:dyDescent="0.2">
      <c r="A78" s="157"/>
      <c r="B78" s="157"/>
      <c r="C78" s="32"/>
      <c r="D78" s="232"/>
      <c r="E78" s="31"/>
      <c r="F78" s="29">
        <f t="shared" ref="F78" si="62">IF(F77=0,0,F77/$F77)</f>
        <v>1</v>
      </c>
      <c r="G78" s="29">
        <f t="shared" ref="G78:N78" si="63">IF(G77=0,0,G77/$F77)</f>
        <v>3.2719836400817999E-2</v>
      </c>
      <c r="H78" s="29">
        <f t="shared" si="63"/>
        <v>1.0224948875255625E-3</v>
      </c>
      <c r="I78" s="29">
        <f t="shared" si="63"/>
        <v>7.3619631901840496E-2</v>
      </c>
      <c r="J78" s="29">
        <f t="shared" si="63"/>
        <v>3.0674846625766872E-3</v>
      </c>
      <c r="K78" s="29">
        <f t="shared" si="63"/>
        <v>0.16768916155419222</v>
      </c>
      <c r="L78" s="29">
        <f t="shared" si="63"/>
        <v>2.556237218813906E-2</v>
      </c>
      <c r="M78" s="29">
        <f t="shared" si="63"/>
        <v>0.1359918200408998</v>
      </c>
      <c r="N78" s="29">
        <f t="shared" si="63"/>
        <v>4.8057259713701429E-2</v>
      </c>
    </row>
    <row r="79" spans="1:14" ht="12" customHeight="1" x14ac:dyDescent="0.2">
      <c r="A79" s="157"/>
      <c r="B79" s="157"/>
      <c r="C79" s="35"/>
      <c r="D79" s="231" t="s">
        <v>305</v>
      </c>
      <c r="E79" s="34"/>
      <c r="F79" s="33">
        <f>'付表2-12'!K43</f>
        <v>2262</v>
      </c>
      <c r="G79" s="33">
        <f>'付表27-2'!F79</f>
        <v>59</v>
      </c>
      <c r="H79" s="33">
        <f>'付表27-2'!G79</f>
        <v>7</v>
      </c>
      <c r="I79" s="33">
        <f>'付表27-2'!H79</f>
        <v>32</v>
      </c>
      <c r="J79" s="33">
        <f>'付表27-2'!I79</f>
        <v>3</v>
      </c>
      <c r="K79" s="33">
        <f>'付表27-2'!J79</f>
        <v>76</v>
      </c>
      <c r="L79" s="33">
        <f>'付表27-2'!K79</f>
        <v>7</v>
      </c>
      <c r="M79" s="33">
        <f>'付表27-2'!L79</f>
        <v>119</v>
      </c>
      <c r="N79" s="33">
        <f>'付表27-2'!M79</f>
        <v>23</v>
      </c>
    </row>
    <row r="80" spans="1:14" ht="12" customHeight="1" x14ac:dyDescent="0.2">
      <c r="A80" s="157"/>
      <c r="B80" s="157"/>
      <c r="C80" s="32"/>
      <c r="D80" s="232"/>
      <c r="E80" s="31"/>
      <c r="F80" s="29">
        <f t="shared" ref="F80" si="64">IF(F79=0,0,F79/$F79)</f>
        <v>1</v>
      </c>
      <c r="G80" s="29">
        <f t="shared" ref="G80:N80" si="65">IF(G79=0,0,G79/$F79)</f>
        <v>2.6083112290008842E-2</v>
      </c>
      <c r="H80" s="29">
        <f t="shared" si="65"/>
        <v>3.094606542882405E-3</v>
      </c>
      <c r="I80" s="29">
        <f t="shared" si="65"/>
        <v>1.4146772767462422E-2</v>
      </c>
      <c r="J80" s="29">
        <f t="shared" si="65"/>
        <v>1.3262599469496021E-3</v>
      </c>
      <c r="K80" s="29">
        <f t="shared" si="65"/>
        <v>3.3598585322723251E-2</v>
      </c>
      <c r="L80" s="29">
        <f t="shared" si="65"/>
        <v>3.094606542882405E-3</v>
      </c>
      <c r="M80" s="29">
        <f t="shared" si="65"/>
        <v>5.2608311229000886E-2</v>
      </c>
      <c r="N80" s="29">
        <f t="shared" si="65"/>
        <v>1.0167992926613616E-2</v>
      </c>
    </row>
    <row r="81" spans="1:14" ht="12" customHeight="1" x14ac:dyDescent="0.2">
      <c r="A81" s="157"/>
      <c r="B81" s="157"/>
      <c r="C81" s="35"/>
      <c r="D81" s="231" t="s">
        <v>9</v>
      </c>
      <c r="E81" s="34"/>
      <c r="F81" s="33">
        <f>'付表2-12'!K44</f>
        <v>5480</v>
      </c>
      <c r="G81" s="33">
        <f>'付表27-2'!F81</f>
        <v>203</v>
      </c>
      <c r="H81" s="33">
        <f>'付表27-2'!G81</f>
        <v>39</v>
      </c>
      <c r="I81" s="33">
        <f>'付表27-2'!H81</f>
        <v>149</v>
      </c>
      <c r="J81" s="33">
        <f>'付表27-2'!I81</f>
        <v>10</v>
      </c>
      <c r="K81" s="33">
        <f>'付表27-2'!J81</f>
        <v>343</v>
      </c>
      <c r="L81" s="33">
        <f>'付表27-2'!K81</f>
        <v>45</v>
      </c>
      <c r="M81" s="33">
        <f>'付表27-2'!L81</f>
        <v>417</v>
      </c>
      <c r="N81" s="33">
        <f>'付表27-2'!M81</f>
        <v>121</v>
      </c>
    </row>
    <row r="82" spans="1:14" ht="12" customHeight="1" x14ac:dyDescent="0.2">
      <c r="A82" s="157"/>
      <c r="B82" s="157"/>
      <c r="C82" s="32"/>
      <c r="D82" s="232"/>
      <c r="E82" s="31"/>
      <c r="F82" s="29">
        <f t="shared" ref="F82" si="66">IF(F81=0,0,F81/$F81)</f>
        <v>1</v>
      </c>
      <c r="G82" s="29">
        <f t="shared" ref="G82:N82" si="67">IF(G81=0,0,G81/$F81)</f>
        <v>3.7043795620437955E-2</v>
      </c>
      <c r="H82" s="29">
        <f t="shared" si="67"/>
        <v>7.1167883211678828E-3</v>
      </c>
      <c r="I82" s="29">
        <f t="shared" si="67"/>
        <v>2.718978102189781E-2</v>
      </c>
      <c r="J82" s="29">
        <f t="shared" si="67"/>
        <v>1.8248175182481751E-3</v>
      </c>
      <c r="K82" s="29">
        <f t="shared" si="67"/>
        <v>6.2591240875912404E-2</v>
      </c>
      <c r="L82" s="29">
        <f t="shared" si="67"/>
        <v>8.2116788321167887E-3</v>
      </c>
      <c r="M82" s="29">
        <f t="shared" si="67"/>
        <v>7.6094890510948907E-2</v>
      </c>
      <c r="N82" s="29">
        <f t="shared" si="67"/>
        <v>2.2080291970802919E-2</v>
      </c>
    </row>
    <row r="83" spans="1:14" ht="12" customHeight="1" x14ac:dyDescent="0.2">
      <c r="A83" s="157"/>
      <c r="B83" s="157"/>
      <c r="C83" s="35"/>
      <c r="D83" s="231" t="s">
        <v>8</v>
      </c>
      <c r="E83" s="34"/>
      <c r="F83" s="33">
        <f>'付表2-12'!K45</f>
        <v>1038</v>
      </c>
      <c r="G83" s="33">
        <f>'付表27-2'!F83</f>
        <v>20</v>
      </c>
      <c r="H83" s="33">
        <f>'付表27-2'!G83</f>
        <v>2</v>
      </c>
      <c r="I83" s="33">
        <f>'付表27-2'!H83</f>
        <v>51</v>
      </c>
      <c r="J83" s="33">
        <f>'付表27-2'!I83</f>
        <v>3</v>
      </c>
      <c r="K83" s="33">
        <f>'付表27-2'!J83</f>
        <v>124</v>
      </c>
      <c r="L83" s="33">
        <f>'付表27-2'!K83</f>
        <v>16</v>
      </c>
      <c r="M83" s="33">
        <f>'付表27-2'!L83</f>
        <v>156</v>
      </c>
      <c r="N83" s="33">
        <f>'付表27-2'!M83</f>
        <v>60</v>
      </c>
    </row>
    <row r="84" spans="1:14" ht="12" customHeight="1" x14ac:dyDescent="0.2">
      <c r="A84" s="157"/>
      <c r="B84" s="157"/>
      <c r="C84" s="32"/>
      <c r="D84" s="232"/>
      <c r="E84" s="31"/>
      <c r="F84" s="29">
        <f t="shared" ref="F84" si="68">IF(F83=0,0,F83/$F83)</f>
        <v>1</v>
      </c>
      <c r="G84" s="29">
        <f t="shared" ref="G84:N84" si="69">IF(G83=0,0,G83/$F83)</f>
        <v>1.9267822736030827E-2</v>
      </c>
      <c r="H84" s="29">
        <f t="shared" si="69"/>
        <v>1.9267822736030828E-3</v>
      </c>
      <c r="I84" s="29">
        <f t="shared" si="69"/>
        <v>4.9132947976878616E-2</v>
      </c>
      <c r="J84" s="29">
        <f t="shared" si="69"/>
        <v>2.8901734104046241E-3</v>
      </c>
      <c r="K84" s="29">
        <f t="shared" si="69"/>
        <v>0.11946050096339114</v>
      </c>
      <c r="L84" s="29">
        <f t="shared" si="69"/>
        <v>1.5414258188824663E-2</v>
      </c>
      <c r="M84" s="29">
        <f t="shared" si="69"/>
        <v>0.15028901734104047</v>
      </c>
      <c r="N84" s="29">
        <f t="shared" si="69"/>
        <v>5.7803468208092484E-2</v>
      </c>
    </row>
    <row r="85" spans="1:14" ht="12" customHeight="1" x14ac:dyDescent="0.2">
      <c r="A85" s="157"/>
      <c r="B85" s="157"/>
      <c r="C85" s="35"/>
      <c r="D85" s="231" t="s">
        <v>304</v>
      </c>
      <c r="E85" s="34"/>
      <c r="F85" s="33">
        <f>'付表2-12'!K46</f>
        <v>124</v>
      </c>
      <c r="G85" s="33">
        <f>'付表27-2'!F85</f>
        <v>12</v>
      </c>
      <c r="H85" s="33">
        <f>'付表27-2'!G85</f>
        <v>0</v>
      </c>
      <c r="I85" s="33">
        <f>'付表27-2'!H85</f>
        <v>4</v>
      </c>
      <c r="J85" s="33">
        <f>'付表27-2'!I85</f>
        <v>0</v>
      </c>
      <c r="K85" s="33">
        <f>'付表27-2'!J85</f>
        <v>8</v>
      </c>
      <c r="L85" s="33">
        <f>'付表27-2'!K85</f>
        <v>2</v>
      </c>
      <c r="M85" s="33">
        <f>'付表27-2'!L85</f>
        <v>14</v>
      </c>
      <c r="N85" s="33">
        <f>'付表27-2'!M85</f>
        <v>8</v>
      </c>
    </row>
    <row r="86" spans="1:14" ht="12" customHeight="1" x14ac:dyDescent="0.2">
      <c r="A86" s="157"/>
      <c r="B86" s="157"/>
      <c r="C86" s="32"/>
      <c r="D86" s="232"/>
      <c r="E86" s="31"/>
      <c r="F86" s="29">
        <f t="shared" ref="F86" si="70">IF(F85=0,0,F85/$F85)</f>
        <v>1</v>
      </c>
      <c r="G86" s="29">
        <f t="shared" ref="G86:N86" si="71">IF(G85=0,0,G85/$F85)</f>
        <v>9.6774193548387094E-2</v>
      </c>
      <c r="H86" s="29">
        <f t="shared" si="71"/>
        <v>0</v>
      </c>
      <c r="I86" s="29">
        <f t="shared" si="71"/>
        <v>3.2258064516129031E-2</v>
      </c>
      <c r="J86" s="29">
        <f t="shared" si="71"/>
        <v>0</v>
      </c>
      <c r="K86" s="29">
        <f t="shared" si="71"/>
        <v>6.4516129032258063E-2</v>
      </c>
      <c r="L86" s="29">
        <f t="shared" si="71"/>
        <v>1.6129032258064516E-2</v>
      </c>
      <c r="M86" s="29">
        <f t="shared" si="71"/>
        <v>0.11290322580645161</v>
      </c>
      <c r="N86" s="29">
        <f t="shared" si="71"/>
        <v>6.4516129032258063E-2</v>
      </c>
    </row>
    <row r="87" spans="1:14" ht="13.5" customHeight="1" x14ac:dyDescent="0.2">
      <c r="A87" s="157"/>
      <c r="B87" s="157"/>
      <c r="C87" s="35"/>
      <c r="D87" s="248" t="s">
        <v>303</v>
      </c>
      <c r="E87" s="34"/>
      <c r="F87" s="33">
        <f>'付表2-12'!K47</f>
        <v>560</v>
      </c>
      <c r="G87" s="33">
        <f>'付表27-2'!F87</f>
        <v>46</v>
      </c>
      <c r="H87" s="33">
        <f>'付表27-2'!G87</f>
        <v>16</v>
      </c>
      <c r="I87" s="33">
        <f>'付表27-2'!H87</f>
        <v>20</v>
      </c>
      <c r="J87" s="33">
        <f>'付表27-2'!I87</f>
        <v>7</v>
      </c>
      <c r="K87" s="33">
        <f>'付表27-2'!J87</f>
        <v>21</v>
      </c>
      <c r="L87" s="33">
        <f>'付表27-2'!K87</f>
        <v>2</v>
      </c>
      <c r="M87" s="33">
        <f>'付表27-2'!L87</f>
        <v>51</v>
      </c>
      <c r="N87" s="33">
        <f>'付表27-2'!M87</f>
        <v>19</v>
      </c>
    </row>
    <row r="88" spans="1:14" ht="13.5" customHeight="1" x14ac:dyDescent="0.2">
      <c r="A88" s="157"/>
      <c r="B88" s="157"/>
      <c r="C88" s="32"/>
      <c r="D88" s="232"/>
      <c r="E88" s="31"/>
      <c r="F88" s="29">
        <f t="shared" ref="F88" si="72">IF(F87=0,0,F87/$F87)</f>
        <v>1</v>
      </c>
      <c r="G88" s="29">
        <f t="shared" ref="G88:N88" si="73">IF(G87=0,0,G87/$F87)</f>
        <v>8.2142857142857142E-2</v>
      </c>
      <c r="H88" s="29">
        <f t="shared" si="73"/>
        <v>2.8571428571428571E-2</v>
      </c>
      <c r="I88" s="29">
        <f t="shared" si="73"/>
        <v>3.5714285714285712E-2</v>
      </c>
      <c r="J88" s="29">
        <f t="shared" si="73"/>
        <v>1.2500000000000001E-2</v>
      </c>
      <c r="K88" s="29">
        <f t="shared" si="73"/>
        <v>3.7499999999999999E-2</v>
      </c>
      <c r="L88" s="29">
        <f t="shared" si="73"/>
        <v>3.5714285714285713E-3</v>
      </c>
      <c r="M88" s="29">
        <f t="shared" si="73"/>
        <v>9.1071428571428567E-2</v>
      </c>
      <c r="N88" s="29">
        <f t="shared" si="73"/>
        <v>3.3928571428571426E-2</v>
      </c>
    </row>
    <row r="89" spans="1:14" ht="12" customHeight="1" x14ac:dyDescent="0.2">
      <c r="A89" s="157"/>
      <c r="B89" s="157"/>
      <c r="C89" s="35"/>
      <c r="D89" s="231" t="s">
        <v>306</v>
      </c>
      <c r="E89" s="34"/>
      <c r="F89" s="33">
        <f>'付表2-12'!K48</f>
        <v>1281</v>
      </c>
      <c r="G89" s="33">
        <f>'付表27-2'!F89</f>
        <v>55</v>
      </c>
      <c r="H89" s="33">
        <f>'付表27-2'!G89</f>
        <v>18</v>
      </c>
      <c r="I89" s="33">
        <f>'付表27-2'!H89</f>
        <v>35</v>
      </c>
      <c r="J89" s="33">
        <f>'付表27-2'!I89</f>
        <v>8</v>
      </c>
      <c r="K89" s="33">
        <f>'付表27-2'!J89</f>
        <v>44</v>
      </c>
      <c r="L89" s="33">
        <f>'付表27-2'!K89</f>
        <v>13</v>
      </c>
      <c r="M89" s="33">
        <f>'付表27-2'!L89</f>
        <v>54</v>
      </c>
      <c r="N89" s="33">
        <f>'付表27-2'!M89</f>
        <v>27</v>
      </c>
    </row>
    <row r="90" spans="1:14" ht="12" customHeight="1" x14ac:dyDescent="0.2">
      <c r="A90" s="157"/>
      <c r="B90" s="157"/>
      <c r="C90" s="32"/>
      <c r="D90" s="232"/>
      <c r="E90" s="31"/>
      <c r="F90" s="29">
        <f t="shared" ref="F90" si="74">IF(F89=0,0,F89/$F89)</f>
        <v>1</v>
      </c>
      <c r="G90" s="29">
        <f t="shared" ref="G90:N90" si="75">IF(G89=0,0,G89/$F89)</f>
        <v>4.2935206869633098E-2</v>
      </c>
      <c r="H90" s="29">
        <f t="shared" si="75"/>
        <v>1.405152224824356E-2</v>
      </c>
      <c r="I90" s="29">
        <f t="shared" si="75"/>
        <v>2.7322404371584699E-2</v>
      </c>
      <c r="J90" s="29">
        <f t="shared" si="75"/>
        <v>6.2451209992193599E-3</v>
      </c>
      <c r="K90" s="29">
        <f t="shared" si="75"/>
        <v>3.4348165495706483E-2</v>
      </c>
      <c r="L90" s="29">
        <f t="shared" si="75"/>
        <v>1.0148321623731461E-2</v>
      </c>
      <c r="M90" s="29">
        <f t="shared" si="75"/>
        <v>4.2154566744730677E-2</v>
      </c>
      <c r="N90" s="29">
        <f t="shared" si="75"/>
        <v>2.1077283372365339E-2</v>
      </c>
    </row>
    <row r="91" spans="1:14" ht="12" customHeight="1" x14ac:dyDescent="0.2">
      <c r="A91" s="157"/>
      <c r="B91" s="157"/>
      <c r="C91" s="35"/>
      <c r="D91" s="231" t="s">
        <v>205</v>
      </c>
      <c r="E91" s="34"/>
      <c r="F91" s="33">
        <f>'付表2-12'!K49</f>
        <v>456</v>
      </c>
      <c r="G91" s="33">
        <f>'付表27-2'!F91</f>
        <v>49</v>
      </c>
      <c r="H91" s="33">
        <f>'付表27-2'!G91</f>
        <v>13</v>
      </c>
      <c r="I91" s="33">
        <f>'付表27-2'!H91</f>
        <v>20</v>
      </c>
      <c r="J91" s="33">
        <f>'付表27-2'!I91</f>
        <v>4</v>
      </c>
      <c r="K91" s="33">
        <f>'付表27-2'!J91</f>
        <v>31</v>
      </c>
      <c r="L91" s="33">
        <f>'付表27-2'!K91</f>
        <v>7</v>
      </c>
      <c r="M91" s="33">
        <f>'付表27-2'!L91</f>
        <v>37</v>
      </c>
      <c r="N91" s="33">
        <f>'付表27-2'!M91</f>
        <v>9</v>
      </c>
    </row>
    <row r="92" spans="1:14" ht="12" customHeight="1" x14ac:dyDescent="0.2">
      <c r="A92" s="157"/>
      <c r="B92" s="157"/>
      <c r="C92" s="32"/>
      <c r="D92" s="232"/>
      <c r="E92" s="31"/>
      <c r="F92" s="29">
        <f t="shared" ref="F92" si="76">IF(F91=0,0,F91/$F91)</f>
        <v>1</v>
      </c>
      <c r="G92" s="29">
        <f t="shared" ref="G92:N92" si="77">IF(G91=0,0,G91/$F91)</f>
        <v>0.10745614035087719</v>
      </c>
      <c r="H92" s="29">
        <f t="shared" si="77"/>
        <v>2.850877192982456E-2</v>
      </c>
      <c r="I92" s="29">
        <f t="shared" si="77"/>
        <v>4.3859649122807015E-2</v>
      </c>
      <c r="J92" s="29">
        <f t="shared" si="77"/>
        <v>8.771929824561403E-3</v>
      </c>
      <c r="K92" s="29">
        <f t="shared" si="77"/>
        <v>6.798245614035088E-2</v>
      </c>
      <c r="L92" s="29">
        <f t="shared" si="77"/>
        <v>1.5350877192982455E-2</v>
      </c>
      <c r="M92" s="29">
        <f t="shared" si="77"/>
        <v>8.1140350877192985E-2</v>
      </c>
      <c r="N92" s="29">
        <f t="shared" si="77"/>
        <v>1.9736842105263157E-2</v>
      </c>
    </row>
    <row r="93" spans="1:14" ht="12" customHeight="1" x14ac:dyDescent="0.2">
      <c r="A93" s="157"/>
      <c r="B93" s="157"/>
      <c r="C93" s="35"/>
      <c r="D93" s="231" t="s">
        <v>301</v>
      </c>
      <c r="E93" s="34"/>
      <c r="F93" s="33">
        <f>'付表2-12'!K50</f>
        <v>2431</v>
      </c>
      <c r="G93" s="33">
        <f>'付表27-2'!F93</f>
        <v>41</v>
      </c>
      <c r="H93" s="33">
        <f>'付表27-2'!G93</f>
        <v>6</v>
      </c>
      <c r="I93" s="33">
        <f>'付表27-2'!H93</f>
        <v>47</v>
      </c>
      <c r="J93" s="33">
        <f>'付表27-2'!I93</f>
        <v>13</v>
      </c>
      <c r="K93" s="33">
        <f>'付表27-2'!J93</f>
        <v>79</v>
      </c>
      <c r="L93" s="33">
        <f>'付表27-2'!K93</f>
        <v>25</v>
      </c>
      <c r="M93" s="33">
        <f>'付表27-2'!L93</f>
        <v>78</v>
      </c>
      <c r="N93" s="33">
        <f>'付表27-2'!M93</f>
        <v>45</v>
      </c>
    </row>
    <row r="94" spans="1:14" ht="12" customHeight="1" x14ac:dyDescent="0.2">
      <c r="A94" s="157"/>
      <c r="B94" s="157"/>
      <c r="C94" s="32"/>
      <c r="D94" s="232"/>
      <c r="E94" s="31"/>
      <c r="F94" s="29">
        <f t="shared" ref="F94" si="78">IF(F93=0,0,F93/$F93)</f>
        <v>1</v>
      </c>
      <c r="G94" s="29">
        <f t="shared" ref="G94:N94" si="79">IF(G93=0,0,G93/$F93)</f>
        <v>1.6865487453722749E-2</v>
      </c>
      <c r="H94" s="29">
        <f t="shared" si="79"/>
        <v>2.4681201151789387E-3</v>
      </c>
      <c r="I94" s="29">
        <f t="shared" si="79"/>
        <v>1.9333607568901685E-2</v>
      </c>
      <c r="J94" s="29">
        <f t="shared" si="79"/>
        <v>5.3475935828877002E-3</v>
      </c>
      <c r="K94" s="29">
        <f t="shared" si="79"/>
        <v>3.2496914849856028E-2</v>
      </c>
      <c r="L94" s="29">
        <f t="shared" si="79"/>
        <v>1.0283833813245578E-2</v>
      </c>
      <c r="M94" s="29">
        <f t="shared" si="79"/>
        <v>3.2085561497326207E-2</v>
      </c>
      <c r="N94" s="29">
        <f t="shared" si="79"/>
        <v>1.851090086384204E-2</v>
      </c>
    </row>
    <row r="95" spans="1:14" ht="12" customHeight="1" x14ac:dyDescent="0.2">
      <c r="A95" s="157"/>
      <c r="B95" s="157"/>
      <c r="C95" s="35"/>
      <c r="D95" s="231" t="s">
        <v>300</v>
      </c>
      <c r="E95" s="34"/>
      <c r="F95" s="33">
        <f>'付表2-12'!K51</f>
        <v>15463</v>
      </c>
      <c r="G95" s="33">
        <f>'付表27-2'!F95</f>
        <v>257</v>
      </c>
      <c r="H95" s="33">
        <f>'付表27-2'!G95</f>
        <v>76</v>
      </c>
      <c r="I95" s="33">
        <f>'付表27-2'!H95</f>
        <v>299</v>
      </c>
      <c r="J95" s="33">
        <f>'付表27-2'!I95</f>
        <v>112</v>
      </c>
      <c r="K95" s="33">
        <f>'付表27-2'!J95</f>
        <v>629</v>
      </c>
      <c r="L95" s="33">
        <f>'付表27-2'!K95</f>
        <v>371</v>
      </c>
      <c r="M95" s="33">
        <f>'付表27-2'!L95</f>
        <v>1049</v>
      </c>
      <c r="N95" s="33">
        <f>'付表27-2'!M95</f>
        <v>694</v>
      </c>
    </row>
    <row r="96" spans="1:14" ht="12" customHeight="1" x14ac:dyDescent="0.2">
      <c r="A96" s="157"/>
      <c r="B96" s="157"/>
      <c r="C96" s="32"/>
      <c r="D96" s="232"/>
      <c r="E96" s="31"/>
      <c r="F96" s="29">
        <f t="shared" ref="F96" si="80">IF(F95=0,0,F95/$F95)</f>
        <v>1</v>
      </c>
      <c r="G96" s="29">
        <f t="shared" ref="G96:N96" si="81">IF(G95=0,0,G95/$F95)</f>
        <v>1.6620319472288689E-2</v>
      </c>
      <c r="H96" s="29">
        <f t="shared" si="81"/>
        <v>4.9149582875250598E-3</v>
      </c>
      <c r="I96" s="29">
        <f t="shared" si="81"/>
        <v>1.9336480631184119E-2</v>
      </c>
      <c r="J96" s="29">
        <f t="shared" si="81"/>
        <v>7.2430964237211407E-3</v>
      </c>
      <c r="K96" s="29">
        <f t="shared" si="81"/>
        <v>4.0677746879648195E-2</v>
      </c>
      <c r="L96" s="29">
        <f t="shared" si="81"/>
        <v>2.399275690357628E-2</v>
      </c>
      <c r="M96" s="29">
        <f t="shared" si="81"/>
        <v>6.7839358468602465E-2</v>
      </c>
      <c r="N96" s="29">
        <f t="shared" si="81"/>
        <v>4.4881329625557784E-2</v>
      </c>
    </row>
    <row r="97" spans="1:14" ht="12" customHeight="1" x14ac:dyDescent="0.2">
      <c r="A97" s="157"/>
      <c r="B97" s="157"/>
      <c r="C97" s="35"/>
      <c r="D97" s="231" t="s">
        <v>299</v>
      </c>
      <c r="E97" s="34"/>
      <c r="F97" s="33">
        <f>'付表2-12'!K52</f>
        <v>2012</v>
      </c>
      <c r="G97" s="33">
        <f>'付表27-2'!F97</f>
        <v>47</v>
      </c>
      <c r="H97" s="33">
        <f>'付表27-2'!G97</f>
        <v>4</v>
      </c>
      <c r="I97" s="33">
        <f>'付表27-2'!H97</f>
        <v>74</v>
      </c>
      <c r="J97" s="33">
        <f>'付表27-2'!I97</f>
        <v>5</v>
      </c>
      <c r="K97" s="33">
        <f>'付表27-2'!J97</f>
        <v>138</v>
      </c>
      <c r="L97" s="33">
        <f>'付表27-2'!K97</f>
        <v>17</v>
      </c>
      <c r="M97" s="33">
        <f>'付表27-2'!L97</f>
        <v>184</v>
      </c>
      <c r="N97" s="33">
        <f>'付表27-2'!M97</f>
        <v>48</v>
      </c>
    </row>
    <row r="98" spans="1:14" ht="12" customHeight="1" x14ac:dyDescent="0.2">
      <c r="A98" s="157"/>
      <c r="B98" s="157"/>
      <c r="C98" s="32"/>
      <c r="D98" s="232"/>
      <c r="E98" s="31"/>
      <c r="F98" s="29">
        <f t="shared" ref="F98" si="82">IF(F97=0,0,F97/$F97)</f>
        <v>1</v>
      </c>
      <c r="G98" s="29">
        <f t="shared" ref="G98:N98" si="83">IF(G97=0,0,G97/$F97)</f>
        <v>2.3359840954274354E-2</v>
      </c>
      <c r="H98" s="29">
        <f t="shared" si="83"/>
        <v>1.9880715705765406E-3</v>
      </c>
      <c r="I98" s="29">
        <f t="shared" si="83"/>
        <v>3.6779324055666002E-2</v>
      </c>
      <c r="J98" s="29">
        <f t="shared" si="83"/>
        <v>2.485089463220676E-3</v>
      </c>
      <c r="K98" s="29">
        <f t="shared" si="83"/>
        <v>6.8588469184890657E-2</v>
      </c>
      <c r="L98" s="29">
        <f t="shared" si="83"/>
        <v>8.4493041749502985E-3</v>
      </c>
      <c r="M98" s="29">
        <f t="shared" si="83"/>
        <v>9.1451292246520877E-2</v>
      </c>
      <c r="N98" s="29">
        <f t="shared" si="83"/>
        <v>2.3856858846918488E-2</v>
      </c>
    </row>
    <row r="99" spans="1:14" ht="12.75" customHeight="1" x14ac:dyDescent="0.2">
      <c r="A99" s="157"/>
      <c r="B99" s="157"/>
      <c r="C99" s="35"/>
      <c r="D99" s="231" t="s">
        <v>201</v>
      </c>
      <c r="E99" s="34"/>
      <c r="F99" s="33">
        <f>'付表2-12'!K53</f>
        <v>5796</v>
      </c>
      <c r="G99" s="33">
        <f>'付表27-2'!F99</f>
        <v>87</v>
      </c>
      <c r="H99" s="33">
        <f>'付表27-2'!G99</f>
        <v>7</v>
      </c>
      <c r="I99" s="33">
        <f>'付表27-2'!H99</f>
        <v>59</v>
      </c>
      <c r="J99" s="33">
        <f>'付表27-2'!I99</f>
        <v>6</v>
      </c>
      <c r="K99" s="33">
        <f>'付表27-2'!J99</f>
        <v>105</v>
      </c>
      <c r="L99" s="33">
        <f>'付表27-2'!K99</f>
        <v>18</v>
      </c>
      <c r="M99" s="33">
        <f>'付表27-2'!L99</f>
        <v>101</v>
      </c>
      <c r="N99" s="33">
        <f>'付表27-2'!M99</f>
        <v>21</v>
      </c>
    </row>
    <row r="100" spans="1:14" ht="12.75" customHeight="1" x14ac:dyDescent="0.2">
      <c r="A100" s="158"/>
      <c r="B100" s="158"/>
      <c r="C100" s="32"/>
      <c r="D100" s="232"/>
      <c r="E100" s="31"/>
      <c r="F100" s="29">
        <f t="shared" ref="F100" si="84">IF(F99=0,0,F99/$F99)</f>
        <v>1</v>
      </c>
      <c r="G100" s="29">
        <f t="shared" ref="G100:N100" si="85">IF(G99=0,0,G99/$F99)</f>
        <v>1.5010351966873706E-2</v>
      </c>
      <c r="H100" s="29">
        <f t="shared" si="85"/>
        <v>1.2077294685990338E-3</v>
      </c>
      <c r="I100" s="29">
        <f t="shared" si="85"/>
        <v>1.017943409247757E-2</v>
      </c>
      <c r="J100" s="29">
        <f t="shared" si="85"/>
        <v>1.0351966873706005E-3</v>
      </c>
      <c r="K100" s="29">
        <f t="shared" si="85"/>
        <v>1.8115942028985508E-2</v>
      </c>
      <c r="L100" s="29">
        <f t="shared" si="85"/>
        <v>3.105590062111801E-3</v>
      </c>
      <c r="M100" s="29">
        <f t="shared" si="85"/>
        <v>1.7425810904071772E-2</v>
      </c>
      <c r="N100" s="29">
        <f t="shared" si="85"/>
        <v>3.6231884057971015E-3</v>
      </c>
    </row>
  </sheetData>
  <mergeCells count="65">
    <mergeCell ref="A19:A100"/>
    <mergeCell ref="D43:D44"/>
    <mergeCell ref="D45:D46"/>
    <mergeCell ref="D47:D48"/>
    <mergeCell ref="A3:E6"/>
    <mergeCell ref="A7:E8"/>
    <mergeCell ref="A9:A18"/>
    <mergeCell ref="B9:E10"/>
    <mergeCell ref="B11:E12"/>
    <mergeCell ref="B13:E14"/>
    <mergeCell ref="B15:E16"/>
    <mergeCell ref="D61:D62"/>
    <mergeCell ref="D49:D50"/>
    <mergeCell ref="D53:D54"/>
    <mergeCell ref="D51:D52"/>
    <mergeCell ref="D55:D56"/>
    <mergeCell ref="D37:D38"/>
    <mergeCell ref="D25:D26"/>
    <mergeCell ref="D33:D34"/>
    <mergeCell ref="D27:D28"/>
    <mergeCell ref="D29:D30"/>
    <mergeCell ref="D31:D32"/>
    <mergeCell ref="G3:H3"/>
    <mergeCell ref="I3:J3"/>
    <mergeCell ref="K3:L3"/>
    <mergeCell ref="M3:N3"/>
    <mergeCell ref="G4:G6"/>
    <mergeCell ref="H4:H6"/>
    <mergeCell ref="I4:I6"/>
    <mergeCell ref="J4:J6"/>
    <mergeCell ref="M4:M6"/>
    <mergeCell ref="K4:K6"/>
    <mergeCell ref="L4:L6"/>
    <mergeCell ref="D83:D84"/>
    <mergeCell ref="D35:D36"/>
    <mergeCell ref="D87:D88"/>
    <mergeCell ref="D67:D68"/>
    <mergeCell ref="N4:N6"/>
    <mergeCell ref="D63:D64"/>
    <mergeCell ref="D65:D66"/>
    <mergeCell ref="D39:D40"/>
    <mergeCell ref="D41:D42"/>
    <mergeCell ref="D59:D60"/>
    <mergeCell ref="F3:F6"/>
    <mergeCell ref="B17:E18"/>
    <mergeCell ref="B19:B68"/>
    <mergeCell ref="D19:D20"/>
    <mergeCell ref="D21:D22"/>
    <mergeCell ref="D23:D24"/>
    <mergeCell ref="D85:D86"/>
    <mergeCell ref="D57:D58"/>
    <mergeCell ref="B69:B100"/>
    <mergeCell ref="D69:D70"/>
    <mergeCell ref="D71:D72"/>
    <mergeCell ref="D73:D74"/>
    <mergeCell ref="D75:D76"/>
    <mergeCell ref="D97:D98"/>
    <mergeCell ref="D99:D100"/>
    <mergeCell ref="D77:D78"/>
    <mergeCell ref="D79:D80"/>
    <mergeCell ref="D93:D94"/>
    <mergeCell ref="D95:D96"/>
    <mergeCell ref="D89:D90"/>
    <mergeCell ref="D91:D92"/>
    <mergeCell ref="D81:D82"/>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108"/>
  <sheetViews>
    <sheetView view="pageBreakPreview" topLeftCell="C1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6640625" style="1" customWidth="1"/>
    <col min="18" max="16384" width="9" style="1"/>
  </cols>
  <sheetData>
    <row r="1" spans="1:17" ht="14.4" x14ac:dyDescent="0.2">
      <c r="A1" s="16" t="s">
        <v>636</v>
      </c>
    </row>
    <row r="2" spans="1:17" x14ac:dyDescent="0.2">
      <c r="Q2" s="89" t="s">
        <v>381</v>
      </c>
    </row>
    <row r="3" spans="1:17" ht="20.25" customHeight="1" x14ac:dyDescent="0.2">
      <c r="A3" s="170" t="s">
        <v>63</v>
      </c>
      <c r="B3" s="171"/>
      <c r="C3" s="171"/>
      <c r="D3" s="171"/>
      <c r="E3" s="172"/>
      <c r="F3" s="181" t="s">
        <v>296</v>
      </c>
      <c r="G3" s="249" t="s">
        <v>349</v>
      </c>
      <c r="H3" s="250"/>
      <c r="I3" s="181" t="s">
        <v>296</v>
      </c>
      <c r="J3" s="249" t="s">
        <v>311</v>
      </c>
      <c r="K3" s="250"/>
      <c r="L3" s="181" t="s">
        <v>296</v>
      </c>
      <c r="M3" s="249" t="s">
        <v>310</v>
      </c>
      <c r="N3" s="250"/>
      <c r="O3" s="181" t="s">
        <v>296</v>
      </c>
      <c r="P3" s="249" t="s">
        <v>309</v>
      </c>
      <c r="Q3" s="250"/>
    </row>
    <row r="4" spans="1:17" ht="42" customHeight="1" x14ac:dyDescent="0.2">
      <c r="A4" s="173"/>
      <c r="B4" s="174"/>
      <c r="C4" s="174"/>
      <c r="D4" s="174"/>
      <c r="E4" s="175"/>
      <c r="F4" s="251"/>
      <c r="G4" s="215" t="s">
        <v>348</v>
      </c>
      <c r="H4" s="215" t="s">
        <v>346</v>
      </c>
      <c r="I4" s="251"/>
      <c r="J4" s="215" t="s">
        <v>347</v>
      </c>
      <c r="K4" s="215" t="s">
        <v>346</v>
      </c>
      <c r="L4" s="251"/>
      <c r="M4" s="215" t="s">
        <v>347</v>
      </c>
      <c r="N4" s="215" t="s">
        <v>346</v>
      </c>
      <c r="O4" s="251"/>
      <c r="P4" s="215" t="s">
        <v>347</v>
      </c>
      <c r="Q4" s="215" t="s">
        <v>346</v>
      </c>
    </row>
    <row r="5" spans="1:17" ht="15" customHeight="1" x14ac:dyDescent="0.2">
      <c r="A5" s="173"/>
      <c r="B5" s="174"/>
      <c r="C5" s="174"/>
      <c r="D5" s="174"/>
      <c r="E5" s="175"/>
      <c r="F5" s="251"/>
      <c r="G5" s="216"/>
      <c r="H5" s="216"/>
      <c r="I5" s="251"/>
      <c r="J5" s="216"/>
      <c r="K5" s="216"/>
      <c r="L5" s="251"/>
      <c r="M5" s="216"/>
      <c r="N5" s="216"/>
      <c r="O5" s="251"/>
      <c r="P5" s="216"/>
      <c r="Q5" s="216"/>
    </row>
    <row r="6" spans="1:17" ht="15" customHeight="1" x14ac:dyDescent="0.2">
      <c r="A6" s="176"/>
      <c r="B6" s="177"/>
      <c r="C6" s="177"/>
      <c r="D6" s="177"/>
      <c r="E6" s="178"/>
      <c r="F6" s="182"/>
      <c r="G6" s="217"/>
      <c r="H6" s="217"/>
      <c r="I6" s="182"/>
      <c r="J6" s="217"/>
      <c r="K6" s="217"/>
      <c r="L6" s="182"/>
      <c r="M6" s="217"/>
      <c r="N6" s="217"/>
      <c r="O6" s="182"/>
      <c r="P6" s="217"/>
      <c r="Q6" s="217"/>
    </row>
    <row r="7" spans="1:17" ht="23.1" customHeight="1" x14ac:dyDescent="0.2">
      <c r="A7" s="165" t="s">
        <v>49</v>
      </c>
      <c r="B7" s="166"/>
      <c r="C7" s="166"/>
      <c r="D7" s="166"/>
      <c r="E7" s="167"/>
      <c r="F7" s="83">
        <v>549</v>
      </c>
      <c r="G7" s="84">
        <v>2.8652094717668488</v>
      </c>
      <c r="H7" s="56">
        <v>1.3236714979999999</v>
      </c>
      <c r="I7" s="83">
        <v>538</v>
      </c>
      <c r="J7" s="56">
        <v>3.6561338289962824</v>
      </c>
      <c r="K7" s="56">
        <v>1.496503497</v>
      </c>
      <c r="L7" s="83">
        <v>622</v>
      </c>
      <c r="M7" s="56">
        <v>6.64951768488746</v>
      </c>
      <c r="N7" s="56">
        <v>2.4849498329999999</v>
      </c>
      <c r="O7" s="83">
        <v>559</v>
      </c>
      <c r="P7" s="56">
        <v>9.0232558139534884</v>
      </c>
      <c r="Q7" s="55">
        <v>4.2837078650000002</v>
      </c>
    </row>
    <row r="8" spans="1:17" ht="23.1" customHeight="1" x14ac:dyDescent="0.2">
      <c r="A8" s="159" t="s">
        <v>48</v>
      </c>
      <c r="B8" s="162" t="s">
        <v>47</v>
      </c>
      <c r="C8" s="163"/>
      <c r="D8" s="163"/>
      <c r="E8" s="164"/>
      <c r="F8" s="83">
        <v>200</v>
      </c>
      <c r="G8" s="84">
        <v>2.4500000000000002</v>
      </c>
      <c r="H8" s="56">
        <v>1.2777777777777777</v>
      </c>
      <c r="I8" s="27">
        <v>106</v>
      </c>
      <c r="J8" s="56">
        <v>1.3867924528301887</v>
      </c>
      <c r="K8" s="56">
        <v>1.2222222222222223</v>
      </c>
      <c r="L8" s="27">
        <v>103</v>
      </c>
      <c r="M8" s="56">
        <v>1.6601941747572815</v>
      </c>
      <c r="N8" s="56">
        <v>1.2903225806451613</v>
      </c>
      <c r="O8" s="27">
        <v>88</v>
      </c>
      <c r="P8" s="56">
        <v>1.9204545454545454</v>
      </c>
      <c r="Q8" s="55">
        <v>1.6</v>
      </c>
    </row>
    <row r="9" spans="1:17" ht="23.1" customHeight="1" x14ac:dyDescent="0.2">
      <c r="A9" s="160"/>
      <c r="B9" s="162" t="s">
        <v>46</v>
      </c>
      <c r="C9" s="163"/>
      <c r="D9" s="163"/>
      <c r="E9" s="164"/>
      <c r="F9" s="83">
        <v>91</v>
      </c>
      <c r="G9" s="84">
        <v>2.912087912087912</v>
      </c>
      <c r="H9" s="56">
        <v>1.3902439024390243</v>
      </c>
      <c r="I9" s="27">
        <v>91</v>
      </c>
      <c r="J9" s="56">
        <v>2.2857142857142856</v>
      </c>
      <c r="K9" s="56">
        <v>1.3</v>
      </c>
      <c r="L9" s="27">
        <v>92</v>
      </c>
      <c r="M9" s="56">
        <v>3.6630434782608696</v>
      </c>
      <c r="N9" s="56">
        <v>1.8958333333333333</v>
      </c>
      <c r="O9" s="27">
        <v>82</v>
      </c>
      <c r="P9" s="56">
        <v>4.3414634146341466</v>
      </c>
      <c r="Q9" s="55">
        <v>2.4117647058823528</v>
      </c>
    </row>
    <row r="10" spans="1:17" ht="23.1" customHeight="1" x14ac:dyDescent="0.2">
      <c r="A10" s="160"/>
      <c r="B10" s="162" t="s">
        <v>45</v>
      </c>
      <c r="C10" s="163"/>
      <c r="D10" s="163"/>
      <c r="E10" s="164"/>
      <c r="F10" s="83">
        <v>148</v>
      </c>
      <c r="G10" s="84">
        <v>3.4594594594594597</v>
      </c>
      <c r="H10" s="56">
        <v>1.3170731707317074</v>
      </c>
      <c r="I10" s="27">
        <v>173</v>
      </c>
      <c r="J10" s="56">
        <v>4.3294797687861273</v>
      </c>
      <c r="K10" s="56">
        <v>1.446808510638298</v>
      </c>
      <c r="L10" s="27">
        <v>211</v>
      </c>
      <c r="M10" s="56">
        <v>7.028436018957346</v>
      </c>
      <c r="N10" s="56">
        <v>2.4954954954954953</v>
      </c>
      <c r="O10" s="27">
        <v>198</v>
      </c>
      <c r="P10" s="56">
        <v>9</v>
      </c>
      <c r="Q10" s="55">
        <v>4.0740740740740744</v>
      </c>
    </row>
    <row r="11" spans="1:17" ht="23.1" customHeight="1" x14ac:dyDescent="0.2">
      <c r="A11" s="160"/>
      <c r="B11" s="162" t="s">
        <v>44</v>
      </c>
      <c r="C11" s="163"/>
      <c r="D11" s="163"/>
      <c r="E11" s="164"/>
      <c r="F11" s="83">
        <v>40</v>
      </c>
      <c r="G11" s="84">
        <v>3.2749999999999999</v>
      </c>
      <c r="H11" s="56">
        <v>1.6</v>
      </c>
      <c r="I11" s="27">
        <v>50</v>
      </c>
      <c r="J11" s="56">
        <v>6.46</v>
      </c>
      <c r="K11" s="56">
        <v>1.6153846153846154</v>
      </c>
      <c r="L11" s="27">
        <v>62</v>
      </c>
      <c r="M11" s="56">
        <v>11.629032258064516</v>
      </c>
      <c r="N11" s="56">
        <v>2.3823529411764706</v>
      </c>
      <c r="O11" s="27">
        <v>59</v>
      </c>
      <c r="P11" s="56">
        <v>15.542372881355933</v>
      </c>
      <c r="Q11" s="55">
        <v>5.2702702702702702</v>
      </c>
    </row>
    <row r="12" spans="1:17" ht="23.1" customHeight="1" x14ac:dyDescent="0.2">
      <c r="A12" s="161"/>
      <c r="B12" s="162" t="s">
        <v>43</v>
      </c>
      <c r="C12" s="163"/>
      <c r="D12" s="163"/>
      <c r="E12" s="164"/>
      <c r="F12" s="83">
        <v>70</v>
      </c>
      <c r="G12" s="84">
        <v>2.5</v>
      </c>
      <c r="H12" s="56">
        <v>1.4166666666666667</v>
      </c>
      <c r="I12" s="27">
        <v>118</v>
      </c>
      <c r="J12" s="56">
        <v>4.5762711864406782</v>
      </c>
      <c r="K12" s="56">
        <v>1.8285714285714285</v>
      </c>
      <c r="L12" s="27">
        <v>154</v>
      </c>
      <c r="M12" s="56">
        <v>9.2467532467532472</v>
      </c>
      <c r="N12" s="56">
        <v>3.3866666666666667</v>
      </c>
      <c r="O12" s="27">
        <v>132</v>
      </c>
      <c r="P12" s="56">
        <v>13.787878787878787</v>
      </c>
      <c r="Q12" s="55">
        <v>6.376344086021505</v>
      </c>
    </row>
    <row r="13" spans="1:17" ht="23.1" customHeight="1" x14ac:dyDescent="0.2">
      <c r="A13" s="156" t="s">
        <v>42</v>
      </c>
      <c r="B13" s="156" t="s">
        <v>41</v>
      </c>
      <c r="C13" s="11"/>
      <c r="D13" s="12" t="s">
        <v>15</v>
      </c>
      <c r="E13" s="9"/>
      <c r="F13" s="83">
        <v>166</v>
      </c>
      <c r="G13" s="84">
        <v>2.6807228915662651</v>
      </c>
      <c r="H13" s="56">
        <v>1.1428571430000001</v>
      </c>
      <c r="I13" s="83">
        <v>195</v>
      </c>
      <c r="J13" s="56">
        <v>4.9487179487179489</v>
      </c>
      <c r="K13" s="56">
        <v>1.3333333329999999</v>
      </c>
      <c r="L13" s="83">
        <v>207</v>
      </c>
      <c r="M13" s="56">
        <v>10.183574879227054</v>
      </c>
      <c r="N13" s="56">
        <v>1.8297872340000001</v>
      </c>
      <c r="O13" s="83">
        <v>177</v>
      </c>
      <c r="P13" s="56">
        <v>13.881355932203389</v>
      </c>
      <c r="Q13" s="55">
        <v>3.3070175439999998</v>
      </c>
    </row>
    <row r="14" spans="1:17" ht="23.1" customHeight="1" x14ac:dyDescent="0.2">
      <c r="A14" s="157"/>
      <c r="B14" s="157"/>
      <c r="C14" s="11"/>
      <c r="D14" s="12" t="s">
        <v>345</v>
      </c>
      <c r="E14" s="9"/>
      <c r="F14" s="83">
        <v>20</v>
      </c>
      <c r="G14" s="84">
        <v>2.5499999999999998</v>
      </c>
      <c r="H14" s="56">
        <v>1</v>
      </c>
      <c r="I14" s="27">
        <v>23</v>
      </c>
      <c r="J14" s="56">
        <v>3.0869565217391304</v>
      </c>
      <c r="K14" s="56">
        <v>1.6666666666666667</v>
      </c>
      <c r="L14" s="27">
        <v>30</v>
      </c>
      <c r="M14" s="56">
        <v>6.9666666666666668</v>
      </c>
      <c r="N14" s="56">
        <v>1.736842105263158</v>
      </c>
      <c r="O14" s="27">
        <v>24</v>
      </c>
      <c r="P14" s="56">
        <v>10.416666666666666</v>
      </c>
      <c r="Q14" s="55">
        <v>3.7</v>
      </c>
    </row>
    <row r="15" spans="1:17" ht="23.1" customHeight="1" x14ac:dyDescent="0.2">
      <c r="A15" s="157"/>
      <c r="B15" s="157"/>
      <c r="C15" s="11"/>
      <c r="D15" s="12" t="s">
        <v>344</v>
      </c>
      <c r="E15" s="9"/>
      <c r="F15" s="83">
        <v>3</v>
      </c>
      <c r="G15" s="84">
        <v>3.3333333333333335</v>
      </c>
      <c r="H15" s="56" t="s">
        <v>562</v>
      </c>
      <c r="I15" s="27">
        <v>4</v>
      </c>
      <c r="J15" s="56">
        <v>6</v>
      </c>
      <c r="K15" s="56">
        <v>1</v>
      </c>
      <c r="L15" s="27">
        <v>3</v>
      </c>
      <c r="M15" s="56">
        <v>8.3333333333333339</v>
      </c>
      <c r="N15" s="56">
        <v>1.5</v>
      </c>
      <c r="O15" s="27">
        <v>4</v>
      </c>
      <c r="P15" s="56">
        <v>10.5</v>
      </c>
      <c r="Q15" s="55">
        <v>1.3333333333333333</v>
      </c>
    </row>
    <row r="16" spans="1:17" ht="23.1" customHeight="1" x14ac:dyDescent="0.2">
      <c r="A16" s="157"/>
      <c r="B16" s="157"/>
      <c r="C16" s="11"/>
      <c r="D16" s="12" t="s">
        <v>343</v>
      </c>
      <c r="E16" s="9"/>
      <c r="F16" s="83">
        <v>8</v>
      </c>
      <c r="G16" s="84">
        <v>2.25</v>
      </c>
      <c r="H16" s="56">
        <v>1</v>
      </c>
      <c r="I16" s="27">
        <v>7</v>
      </c>
      <c r="J16" s="56">
        <v>2.4285714285714284</v>
      </c>
      <c r="K16" s="56" t="s">
        <v>562</v>
      </c>
      <c r="L16" s="27">
        <v>10</v>
      </c>
      <c r="M16" s="56">
        <v>3.8</v>
      </c>
      <c r="N16" s="56">
        <v>1.8</v>
      </c>
      <c r="O16" s="27">
        <v>6</v>
      </c>
      <c r="P16" s="56">
        <v>11.333333333333334</v>
      </c>
      <c r="Q16" s="55">
        <v>6.166666666666667</v>
      </c>
    </row>
    <row r="17" spans="1:17" ht="23.1" customHeight="1" x14ac:dyDescent="0.2">
      <c r="A17" s="157"/>
      <c r="B17" s="157"/>
      <c r="C17" s="11"/>
      <c r="D17" s="12" t="s">
        <v>342</v>
      </c>
      <c r="E17" s="9"/>
      <c r="F17" s="83">
        <v>0</v>
      </c>
      <c r="G17" s="84" t="s">
        <v>562</v>
      </c>
      <c r="H17" s="56" t="s">
        <v>562</v>
      </c>
      <c r="I17" s="27">
        <v>1</v>
      </c>
      <c r="J17" s="56">
        <v>1</v>
      </c>
      <c r="K17" s="56">
        <v>1</v>
      </c>
      <c r="L17" s="27">
        <v>2</v>
      </c>
      <c r="M17" s="56">
        <v>3.5</v>
      </c>
      <c r="N17" s="56" t="s">
        <v>562</v>
      </c>
      <c r="O17" s="27">
        <v>2</v>
      </c>
      <c r="P17" s="56">
        <v>5.5</v>
      </c>
      <c r="Q17" s="55">
        <v>1</v>
      </c>
    </row>
    <row r="18" spans="1:17" ht="23.1" customHeight="1" x14ac:dyDescent="0.2">
      <c r="A18" s="157"/>
      <c r="B18" s="157"/>
      <c r="C18" s="11"/>
      <c r="D18" s="12" t="s">
        <v>341</v>
      </c>
      <c r="E18" s="9"/>
      <c r="F18" s="83">
        <v>4</v>
      </c>
      <c r="G18" s="84">
        <v>4</v>
      </c>
      <c r="H18" s="56" t="s">
        <v>562</v>
      </c>
      <c r="I18" s="27">
        <v>5</v>
      </c>
      <c r="J18" s="56">
        <v>3.2</v>
      </c>
      <c r="K18" s="56" t="s">
        <v>562</v>
      </c>
      <c r="L18" s="27">
        <v>5</v>
      </c>
      <c r="M18" s="56">
        <v>6.8</v>
      </c>
      <c r="N18" s="56">
        <v>2.3333333333333335</v>
      </c>
      <c r="O18" s="27">
        <v>5</v>
      </c>
      <c r="P18" s="56">
        <v>8.8000000000000007</v>
      </c>
      <c r="Q18" s="55">
        <v>3</v>
      </c>
    </row>
    <row r="19" spans="1:17" ht="23.1" customHeight="1" x14ac:dyDescent="0.2">
      <c r="A19" s="157"/>
      <c r="B19" s="157"/>
      <c r="C19" s="11"/>
      <c r="D19" s="12" t="s">
        <v>340</v>
      </c>
      <c r="E19" s="9"/>
      <c r="F19" s="93">
        <v>1</v>
      </c>
      <c r="G19" s="84">
        <v>3</v>
      </c>
      <c r="H19" s="56" t="s">
        <v>562</v>
      </c>
      <c r="I19" s="27">
        <v>1</v>
      </c>
      <c r="J19" s="56">
        <v>20</v>
      </c>
      <c r="K19" s="56">
        <v>2</v>
      </c>
      <c r="L19" s="27">
        <v>1</v>
      </c>
      <c r="M19" s="56">
        <v>9</v>
      </c>
      <c r="N19" s="56">
        <v>2</v>
      </c>
      <c r="O19" s="27">
        <v>1</v>
      </c>
      <c r="P19" s="56">
        <v>20</v>
      </c>
      <c r="Q19" s="55">
        <v>3</v>
      </c>
    </row>
    <row r="20" spans="1:17" ht="23.1" customHeight="1" x14ac:dyDescent="0.2">
      <c r="A20" s="157"/>
      <c r="B20" s="157"/>
      <c r="C20" s="11"/>
      <c r="D20" s="12" t="s">
        <v>339</v>
      </c>
      <c r="E20" s="9"/>
      <c r="F20" s="83">
        <v>7</v>
      </c>
      <c r="G20" s="84">
        <v>4.7142857142857144</v>
      </c>
      <c r="H20" s="56">
        <v>1.3333333333333333</v>
      </c>
      <c r="I20" s="27">
        <v>8</v>
      </c>
      <c r="J20" s="56">
        <v>4.125</v>
      </c>
      <c r="K20" s="56">
        <v>1.5</v>
      </c>
      <c r="L20" s="27">
        <v>8</v>
      </c>
      <c r="M20" s="56">
        <v>8.875</v>
      </c>
      <c r="N20" s="56">
        <v>2.6</v>
      </c>
      <c r="O20" s="27">
        <v>7</v>
      </c>
      <c r="P20" s="56">
        <v>9.8571428571428577</v>
      </c>
      <c r="Q20" s="55">
        <v>5</v>
      </c>
    </row>
    <row r="21" spans="1:17" ht="23.1" customHeight="1" x14ac:dyDescent="0.2">
      <c r="A21" s="157"/>
      <c r="B21" s="157"/>
      <c r="C21" s="11"/>
      <c r="D21" s="12" t="s">
        <v>338</v>
      </c>
      <c r="E21" s="9"/>
      <c r="F21" s="83">
        <v>4</v>
      </c>
      <c r="G21" s="84">
        <v>3.25</v>
      </c>
      <c r="H21" s="56">
        <v>2</v>
      </c>
      <c r="I21" s="27">
        <v>7</v>
      </c>
      <c r="J21" s="56">
        <v>5.1428571428571432</v>
      </c>
      <c r="K21" s="56">
        <v>2</v>
      </c>
      <c r="L21" s="27">
        <v>7</v>
      </c>
      <c r="M21" s="56">
        <v>12.428571428571429</v>
      </c>
      <c r="N21" s="56">
        <v>4.25</v>
      </c>
      <c r="O21" s="27">
        <v>5</v>
      </c>
      <c r="P21" s="56">
        <v>15.2</v>
      </c>
      <c r="Q21" s="55">
        <v>5</v>
      </c>
    </row>
    <row r="22" spans="1:17" ht="23.1" customHeight="1" x14ac:dyDescent="0.2">
      <c r="A22" s="157"/>
      <c r="B22" s="157"/>
      <c r="C22" s="11"/>
      <c r="D22" s="12" t="s">
        <v>337</v>
      </c>
      <c r="E22" s="9"/>
      <c r="F22" s="93">
        <v>0</v>
      </c>
      <c r="G22" s="84" t="s">
        <v>562</v>
      </c>
      <c r="H22" s="56" t="s">
        <v>562</v>
      </c>
      <c r="I22" s="27">
        <v>1</v>
      </c>
      <c r="J22" s="56">
        <v>6</v>
      </c>
      <c r="K22" s="56" t="s">
        <v>562</v>
      </c>
      <c r="L22" s="27">
        <v>1</v>
      </c>
      <c r="M22" s="56">
        <v>4</v>
      </c>
      <c r="N22" s="56" t="s">
        <v>562</v>
      </c>
      <c r="O22" s="27">
        <v>1</v>
      </c>
      <c r="P22" s="56">
        <v>2</v>
      </c>
      <c r="Q22" s="55" t="s">
        <v>562</v>
      </c>
    </row>
    <row r="23" spans="1:17" ht="23.1" customHeight="1" x14ac:dyDescent="0.2">
      <c r="A23" s="157"/>
      <c r="B23" s="157"/>
      <c r="C23" s="11"/>
      <c r="D23" s="12" t="s">
        <v>336</v>
      </c>
      <c r="E23" s="9"/>
      <c r="F23" s="83">
        <v>7</v>
      </c>
      <c r="G23" s="84">
        <v>2.4285714285714284</v>
      </c>
      <c r="H23" s="56">
        <v>1.5</v>
      </c>
      <c r="I23" s="27">
        <v>8</v>
      </c>
      <c r="J23" s="56">
        <v>3</v>
      </c>
      <c r="K23" s="56" t="s">
        <v>562</v>
      </c>
      <c r="L23" s="27">
        <v>8</v>
      </c>
      <c r="M23" s="56">
        <v>5.625</v>
      </c>
      <c r="N23" s="56">
        <v>1</v>
      </c>
      <c r="O23" s="27">
        <v>6</v>
      </c>
      <c r="P23" s="56">
        <v>8.1666666666666661</v>
      </c>
      <c r="Q23" s="55">
        <v>1.5</v>
      </c>
    </row>
    <row r="24" spans="1:17" ht="23.1" customHeight="1" x14ac:dyDescent="0.2">
      <c r="A24" s="157"/>
      <c r="B24" s="157"/>
      <c r="C24" s="11"/>
      <c r="D24" s="12" t="s">
        <v>335</v>
      </c>
      <c r="E24" s="9"/>
      <c r="F24" s="83">
        <v>0</v>
      </c>
      <c r="G24" s="84" t="s">
        <v>562</v>
      </c>
      <c r="H24" s="56" t="s">
        <v>562</v>
      </c>
      <c r="I24" s="27">
        <v>1</v>
      </c>
      <c r="J24" s="56">
        <v>1</v>
      </c>
      <c r="K24" s="56" t="s">
        <v>562</v>
      </c>
      <c r="L24" s="27">
        <v>1</v>
      </c>
      <c r="M24" s="56">
        <v>5</v>
      </c>
      <c r="N24" s="56" t="s">
        <v>562</v>
      </c>
      <c r="O24" s="27">
        <v>1</v>
      </c>
      <c r="P24" s="56">
        <v>5</v>
      </c>
      <c r="Q24" s="55" t="s">
        <v>562</v>
      </c>
    </row>
    <row r="25" spans="1:17" ht="23.1" customHeight="1" x14ac:dyDescent="0.2">
      <c r="A25" s="157"/>
      <c r="B25" s="157"/>
      <c r="C25" s="11"/>
      <c r="D25" s="10" t="s">
        <v>334</v>
      </c>
      <c r="E25" s="9"/>
      <c r="F25" s="83">
        <v>1</v>
      </c>
      <c r="G25" s="84">
        <v>3</v>
      </c>
      <c r="H25" s="56" t="s">
        <v>562</v>
      </c>
      <c r="I25" s="27">
        <v>1</v>
      </c>
      <c r="J25" s="56">
        <v>9</v>
      </c>
      <c r="K25" s="56">
        <v>1</v>
      </c>
      <c r="L25" s="27">
        <v>1</v>
      </c>
      <c r="M25" s="56">
        <v>9</v>
      </c>
      <c r="N25" s="56">
        <v>1</v>
      </c>
      <c r="O25" s="27">
        <v>1</v>
      </c>
      <c r="P25" s="56">
        <v>13</v>
      </c>
      <c r="Q25" s="55">
        <v>2</v>
      </c>
    </row>
    <row r="26" spans="1:17" ht="23.1" customHeight="1" x14ac:dyDescent="0.2">
      <c r="A26" s="157"/>
      <c r="B26" s="157"/>
      <c r="C26" s="11"/>
      <c r="D26" s="12" t="s">
        <v>333</v>
      </c>
      <c r="E26" s="9"/>
      <c r="F26" s="83">
        <v>8</v>
      </c>
      <c r="G26" s="84">
        <v>2.875</v>
      </c>
      <c r="H26" s="56">
        <v>1</v>
      </c>
      <c r="I26" s="27">
        <v>9</v>
      </c>
      <c r="J26" s="56">
        <v>5.4444444444444446</v>
      </c>
      <c r="K26" s="56">
        <v>1</v>
      </c>
      <c r="L26" s="27">
        <v>9</v>
      </c>
      <c r="M26" s="56">
        <v>12</v>
      </c>
      <c r="N26" s="56">
        <v>1</v>
      </c>
      <c r="O26" s="27">
        <v>7</v>
      </c>
      <c r="P26" s="56">
        <v>11.428571428571429</v>
      </c>
      <c r="Q26" s="55">
        <v>2</v>
      </c>
    </row>
    <row r="27" spans="1:17" ht="23.1" customHeight="1" x14ac:dyDescent="0.2">
      <c r="A27" s="157"/>
      <c r="B27" s="157"/>
      <c r="C27" s="11"/>
      <c r="D27" s="12" t="s">
        <v>332</v>
      </c>
      <c r="E27" s="9"/>
      <c r="F27" s="83">
        <v>3</v>
      </c>
      <c r="G27" s="84">
        <v>2.6666666666666665</v>
      </c>
      <c r="H27" s="56">
        <v>1</v>
      </c>
      <c r="I27" s="27">
        <v>3</v>
      </c>
      <c r="J27" s="56">
        <v>4</v>
      </c>
      <c r="K27" s="56" t="s">
        <v>562</v>
      </c>
      <c r="L27" s="27">
        <v>3</v>
      </c>
      <c r="M27" s="56">
        <v>8.6666666666666661</v>
      </c>
      <c r="N27" s="56">
        <v>1.5</v>
      </c>
      <c r="O27" s="27">
        <v>2</v>
      </c>
      <c r="P27" s="56">
        <v>12.5</v>
      </c>
      <c r="Q27" s="55">
        <v>3.5</v>
      </c>
    </row>
    <row r="28" spans="1:17" ht="23.1" customHeight="1" x14ac:dyDescent="0.2">
      <c r="A28" s="157"/>
      <c r="B28" s="157"/>
      <c r="C28" s="11"/>
      <c r="D28" s="12" t="s">
        <v>331</v>
      </c>
      <c r="E28" s="9"/>
      <c r="F28" s="83">
        <v>3</v>
      </c>
      <c r="G28" s="84">
        <v>2.3333333333333335</v>
      </c>
      <c r="H28" s="56">
        <v>1</v>
      </c>
      <c r="I28" s="27">
        <v>4</v>
      </c>
      <c r="J28" s="56">
        <v>5.25</v>
      </c>
      <c r="K28" s="56" t="s">
        <v>562</v>
      </c>
      <c r="L28" s="27">
        <v>4</v>
      </c>
      <c r="M28" s="56">
        <v>17.25</v>
      </c>
      <c r="N28" s="56">
        <v>1</v>
      </c>
      <c r="O28" s="27">
        <v>2</v>
      </c>
      <c r="P28" s="56">
        <v>10</v>
      </c>
      <c r="Q28" s="55">
        <v>2.5</v>
      </c>
    </row>
    <row r="29" spans="1:17" ht="23.1" customHeight="1" x14ac:dyDescent="0.2">
      <c r="A29" s="157"/>
      <c r="B29" s="157"/>
      <c r="C29" s="11"/>
      <c r="D29" s="12" t="s">
        <v>330</v>
      </c>
      <c r="E29" s="9"/>
      <c r="F29" s="83">
        <v>8</v>
      </c>
      <c r="G29" s="84">
        <v>3.125</v>
      </c>
      <c r="H29" s="56">
        <v>1</v>
      </c>
      <c r="I29" s="27">
        <v>9</v>
      </c>
      <c r="J29" s="56">
        <v>4.666666666666667</v>
      </c>
      <c r="K29" s="56">
        <v>1</v>
      </c>
      <c r="L29" s="27">
        <v>9</v>
      </c>
      <c r="M29" s="56">
        <v>6.4444444444444446</v>
      </c>
      <c r="N29" s="56">
        <v>1</v>
      </c>
      <c r="O29" s="27">
        <v>9</v>
      </c>
      <c r="P29" s="56">
        <v>6.1111111111111107</v>
      </c>
      <c r="Q29" s="55">
        <v>2.4</v>
      </c>
    </row>
    <row r="30" spans="1:17" ht="23.1" customHeight="1" x14ac:dyDescent="0.2">
      <c r="A30" s="157"/>
      <c r="B30" s="157"/>
      <c r="C30" s="11"/>
      <c r="D30" s="12" t="s">
        <v>329</v>
      </c>
      <c r="E30" s="9"/>
      <c r="F30" s="83">
        <v>4</v>
      </c>
      <c r="G30" s="84">
        <v>2.25</v>
      </c>
      <c r="H30" s="56" t="s">
        <v>562</v>
      </c>
      <c r="I30" s="27">
        <v>5</v>
      </c>
      <c r="J30" s="56">
        <v>4.4000000000000004</v>
      </c>
      <c r="K30" s="56" t="s">
        <v>562</v>
      </c>
      <c r="L30" s="27">
        <v>5</v>
      </c>
      <c r="M30" s="56">
        <v>11</v>
      </c>
      <c r="N30" s="56" t="s">
        <v>562</v>
      </c>
      <c r="O30" s="27">
        <v>4</v>
      </c>
      <c r="P30" s="56">
        <v>7.5</v>
      </c>
      <c r="Q30" s="55">
        <v>1.5</v>
      </c>
    </row>
    <row r="31" spans="1:17" ht="23.1" customHeight="1" x14ac:dyDescent="0.2">
      <c r="A31" s="157"/>
      <c r="B31" s="157"/>
      <c r="C31" s="11"/>
      <c r="D31" s="12" t="s">
        <v>328</v>
      </c>
      <c r="E31" s="9"/>
      <c r="F31" s="83">
        <v>25</v>
      </c>
      <c r="G31" s="84">
        <v>3.28</v>
      </c>
      <c r="H31" s="56">
        <v>1</v>
      </c>
      <c r="I31" s="27">
        <v>28</v>
      </c>
      <c r="J31" s="56">
        <v>3.4642857142857144</v>
      </c>
      <c r="K31" s="56" t="s">
        <v>562</v>
      </c>
      <c r="L31" s="27">
        <v>28</v>
      </c>
      <c r="M31" s="56">
        <v>8.0714285714285712</v>
      </c>
      <c r="N31" s="56">
        <v>1.1818181818181819</v>
      </c>
      <c r="O31" s="27">
        <v>26</v>
      </c>
      <c r="P31" s="56">
        <v>10.5</v>
      </c>
      <c r="Q31" s="55">
        <v>2</v>
      </c>
    </row>
    <row r="32" spans="1:17" ht="23.1" customHeight="1" x14ac:dyDescent="0.2">
      <c r="A32" s="157"/>
      <c r="B32" s="157"/>
      <c r="C32" s="11"/>
      <c r="D32" s="12" t="s">
        <v>327</v>
      </c>
      <c r="E32" s="9"/>
      <c r="F32" s="83">
        <v>4</v>
      </c>
      <c r="G32" s="84">
        <v>1.75</v>
      </c>
      <c r="H32" s="56">
        <v>1</v>
      </c>
      <c r="I32" s="27">
        <v>5</v>
      </c>
      <c r="J32" s="56">
        <v>4.4000000000000004</v>
      </c>
      <c r="K32" s="56" t="s">
        <v>562</v>
      </c>
      <c r="L32" s="27">
        <v>5</v>
      </c>
      <c r="M32" s="56">
        <v>12.4</v>
      </c>
      <c r="N32" s="56">
        <v>1.75</v>
      </c>
      <c r="O32" s="27">
        <v>3</v>
      </c>
      <c r="P32" s="56">
        <v>22.333333333333332</v>
      </c>
      <c r="Q32" s="55">
        <v>3.6666666666666665</v>
      </c>
    </row>
    <row r="33" spans="1:17" ht="24" customHeight="1" x14ac:dyDescent="0.2">
      <c r="A33" s="157"/>
      <c r="B33" s="157"/>
      <c r="C33" s="11"/>
      <c r="D33" s="12" t="s">
        <v>326</v>
      </c>
      <c r="E33" s="9"/>
      <c r="F33" s="83">
        <v>22</v>
      </c>
      <c r="G33" s="84">
        <v>2.4545454545454546</v>
      </c>
      <c r="H33" s="56">
        <v>1.25</v>
      </c>
      <c r="I33" s="27">
        <v>28</v>
      </c>
      <c r="J33" s="56">
        <v>6.5</v>
      </c>
      <c r="K33" s="56">
        <v>1</v>
      </c>
      <c r="L33" s="27">
        <v>30</v>
      </c>
      <c r="M33" s="56">
        <v>12.866666666666667</v>
      </c>
      <c r="N33" s="56">
        <v>2</v>
      </c>
      <c r="O33" s="27">
        <v>26</v>
      </c>
      <c r="P33" s="56">
        <v>23.653846153846153</v>
      </c>
      <c r="Q33" s="55">
        <v>3.8666666666666667</v>
      </c>
    </row>
    <row r="34" spans="1:17" ht="23.1" customHeight="1" x14ac:dyDescent="0.2">
      <c r="A34" s="157"/>
      <c r="B34" s="157"/>
      <c r="C34" s="11"/>
      <c r="D34" s="12" t="s">
        <v>20</v>
      </c>
      <c r="E34" s="9"/>
      <c r="F34" s="83">
        <v>12</v>
      </c>
      <c r="G34" s="84">
        <v>1.6666666666666667</v>
      </c>
      <c r="H34" s="56">
        <v>1</v>
      </c>
      <c r="I34" s="27">
        <v>15</v>
      </c>
      <c r="J34" s="56">
        <v>4.8</v>
      </c>
      <c r="K34" s="56">
        <v>1</v>
      </c>
      <c r="L34" s="27">
        <v>13</v>
      </c>
      <c r="M34" s="56">
        <v>10.384615384615385</v>
      </c>
      <c r="N34" s="56">
        <v>1.8333333333333333</v>
      </c>
      <c r="O34" s="27">
        <v>12</v>
      </c>
      <c r="P34" s="56">
        <v>11</v>
      </c>
      <c r="Q34" s="55">
        <v>1.8888888888888888</v>
      </c>
    </row>
    <row r="35" spans="1:17" ht="23.1" customHeight="1" x14ac:dyDescent="0.2">
      <c r="A35" s="157"/>
      <c r="B35" s="157"/>
      <c r="C35" s="11"/>
      <c r="D35" s="12" t="s">
        <v>325</v>
      </c>
      <c r="E35" s="9"/>
      <c r="F35" s="83">
        <v>6</v>
      </c>
      <c r="G35" s="84">
        <v>1.5</v>
      </c>
      <c r="H35" s="56">
        <v>1</v>
      </c>
      <c r="I35" s="27">
        <v>8</v>
      </c>
      <c r="J35" s="56">
        <v>11.625</v>
      </c>
      <c r="K35" s="56">
        <v>1</v>
      </c>
      <c r="L35" s="27">
        <v>7</v>
      </c>
      <c r="M35" s="56">
        <v>23.428571428571427</v>
      </c>
      <c r="N35" s="56">
        <v>2.2000000000000002</v>
      </c>
      <c r="O35" s="27">
        <v>7</v>
      </c>
      <c r="P35" s="56">
        <v>31.285714285714285</v>
      </c>
      <c r="Q35" s="55">
        <v>5.833333333333333</v>
      </c>
    </row>
    <row r="36" spans="1:17" ht="23.1" customHeight="1" x14ac:dyDescent="0.2">
      <c r="A36" s="157"/>
      <c r="B36" s="157"/>
      <c r="C36" s="11"/>
      <c r="D36" s="12" t="s">
        <v>324</v>
      </c>
      <c r="E36" s="9"/>
      <c r="F36" s="83">
        <v>12</v>
      </c>
      <c r="G36" s="84">
        <v>2.3333333333333335</v>
      </c>
      <c r="H36" s="56">
        <v>1.5</v>
      </c>
      <c r="I36" s="27">
        <v>9</v>
      </c>
      <c r="J36" s="56">
        <v>4.4444444444444446</v>
      </c>
      <c r="K36" s="56">
        <v>1.3333333333333333</v>
      </c>
      <c r="L36" s="27">
        <v>11</v>
      </c>
      <c r="M36" s="56">
        <v>11.727272727272727</v>
      </c>
      <c r="N36" s="56">
        <v>1.3333333333333333</v>
      </c>
      <c r="O36" s="27">
        <v>11</v>
      </c>
      <c r="P36" s="56">
        <v>12.818181818181818</v>
      </c>
      <c r="Q36" s="55">
        <v>2</v>
      </c>
    </row>
    <row r="37" spans="1:17" ht="23.1" customHeight="1" x14ac:dyDescent="0.2">
      <c r="A37" s="157"/>
      <c r="B37" s="158"/>
      <c r="C37" s="11"/>
      <c r="D37" s="12" t="s">
        <v>323</v>
      </c>
      <c r="E37" s="9"/>
      <c r="F37" s="83">
        <v>4</v>
      </c>
      <c r="G37" s="84">
        <v>2.25</v>
      </c>
      <c r="H37" s="56" t="s">
        <v>562</v>
      </c>
      <c r="I37" s="27">
        <v>5</v>
      </c>
      <c r="J37" s="56">
        <v>11</v>
      </c>
      <c r="K37" s="56">
        <v>2</v>
      </c>
      <c r="L37" s="27">
        <v>6</v>
      </c>
      <c r="M37" s="56">
        <v>24.5</v>
      </c>
      <c r="N37" s="56">
        <v>2.4</v>
      </c>
      <c r="O37" s="27">
        <v>5</v>
      </c>
      <c r="P37" s="56">
        <v>30.2</v>
      </c>
      <c r="Q37" s="55">
        <v>4.666666666666667</v>
      </c>
    </row>
    <row r="38" spans="1:17" ht="23.1" customHeight="1" x14ac:dyDescent="0.2">
      <c r="A38" s="157"/>
      <c r="B38" s="156" t="s">
        <v>16</v>
      </c>
      <c r="C38" s="11"/>
      <c r="D38" s="12" t="s">
        <v>15</v>
      </c>
      <c r="E38" s="9"/>
      <c r="F38" s="83">
        <v>383</v>
      </c>
      <c r="G38" s="84">
        <v>2.9451697127937337</v>
      </c>
      <c r="H38" s="56">
        <v>1.3696969699999999</v>
      </c>
      <c r="I38" s="83">
        <v>343</v>
      </c>
      <c r="J38" s="56">
        <v>2.9212827988338192</v>
      </c>
      <c r="K38" s="56">
        <v>1.5344827590000001</v>
      </c>
      <c r="L38" s="83">
        <v>415</v>
      </c>
      <c r="M38" s="56">
        <v>4.8867469879518071</v>
      </c>
      <c r="N38" s="56">
        <v>2.7853658540000001</v>
      </c>
      <c r="O38" s="83">
        <v>382</v>
      </c>
      <c r="P38" s="56">
        <v>6.7722513089005236</v>
      </c>
      <c r="Q38" s="55">
        <v>4.7438016530000002</v>
      </c>
    </row>
    <row r="39" spans="1:17" ht="23.1" customHeight="1" x14ac:dyDescent="0.2">
      <c r="A39" s="157"/>
      <c r="B39" s="157"/>
      <c r="C39" s="11"/>
      <c r="D39" s="12" t="s">
        <v>14</v>
      </c>
      <c r="E39" s="9"/>
      <c r="F39" s="83">
        <v>4</v>
      </c>
      <c r="G39" s="84">
        <v>1.75</v>
      </c>
      <c r="H39" s="56">
        <v>1</v>
      </c>
      <c r="I39" s="27">
        <v>0</v>
      </c>
      <c r="J39" s="56" t="s">
        <v>562</v>
      </c>
      <c r="K39" s="56" t="s">
        <v>562</v>
      </c>
      <c r="L39" s="27">
        <v>3</v>
      </c>
      <c r="M39" s="56">
        <v>2.3333333333333335</v>
      </c>
      <c r="N39" s="56">
        <v>1</v>
      </c>
      <c r="O39" s="27">
        <v>4</v>
      </c>
      <c r="P39" s="56">
        <v>3.5</v>
      </c>
      <c r="Q39" s="55">
        <v>1</v>
      </c>
    </row>
    <row r="40" spans="1:17" ht="23.1" customHeight="1" x14ac:dyDescent="0.2">
      <c r="A40" s="157"/>
      <c r="B40" s="157"/>
      <c r="C40" s="11"/>
      <c r="D40" s="12" t="s">
        <v>322</v>
      </c>
      <c r="E40" s="9"/>
      <c r="F40" s="83">
        <v>64</v>
      </c>
      <c r="G40" s="84">
        <v>3.078125</v>
      </c>
      <c r="H40" s="56">
        <v>1.1612903225806452</v>
      </c>
      <c r="I40" s="27">
        <v>38</v>
      </c>
      <c r="J40" s="56">
        <v>2.9736842105263159</v>
      </c>
      <c r="K40" s="56">
        <v>1</v>
      </c>
      <c r="L40" s="27">
        <v>46</v>
      </c>
      <c r="M40" s="56">
        <v>4.8260869565217392</v>
      </c>
      <c r="N40" s="56">
        <v>1.7</v>
      </c>
      <c r="O40" s="27">
        <v>34</v>
      </c>
      <c r="P40" s="56">
        <v>4.117647058823529</v>
      </c>
      <c r="Q40" s="55">
        <v>1.9</v>
      </c>
    </row>
    <row r="41" spans="1:17" ht="23.1" customHeight="1" x14ac:dyDescent="0.2">
      <c r="A41" s="157"/>
      <c r="B41" s="157"/>
      <c r="C41" s="11"/>
      <c r="D41" s="12" t="s">
        <v>12</v>
      </c>
      <c r="E41" s="9"/>
      <c r="F41" s="83">
        <v>9</v>
      </c>
      <c r="G41" s="84">
        <v>1.7777777777777777</v>
      </c>
      <c r="H41" s="56" t="s">
        <v>562</v>
      </c>
      <c r="I41" s="27">
        <v>10</v>
      </c>
      <c r="J41" s="56">
        <v>2.7</v>
      </c>
      <c r="K41" s="56" t="s">
        <v>562</v>
      </c>
      <c r="L41" s="27">
        <v>8</v>
      </c>
      <c r="M41" s="56">
        <v>4.625</v>
      </c>
      <c r="N41" s="56">
        <v>2.5</v>
      </c>
      <c r="O41" s="27">
        <v>8</v>
      </c>
      <c r="P41" s="56">
        <v>5</v>
      </c>
      <c r="Q41" s="55">
        <v>2</v>
      </c>
    </row>
    <row r="42" spans="1:17" ht="23.1" customHeight="1" x14ac:dyDescent="0.2">
      <c r="A42" s="157"/>
      <c r="B42" s="157"/>
      <c r="C42" s="11"/>
      <c r="D42" s="12" t="s">
        <v>321</v>
      </c>
      <c r="E42" s="9"/>
      <c r="F42" s="83">
        <v>9</v>
      </c>
      <c r="G42" s="84">
        <v>3.5555555555555554</v>
      </c>
      <c r="H42" s="56">
        <v>1</v>
      </c>
      <c r="I42" s="27">
        <v>12</v>
      </c>
      <c r="J42" s="56">
        <v>6</v>
      </c>
      <c r="K42" s="56">
        <v>1</v>
      </c>
      <c r="L42" s="27">
        <v>13</v>
      </c>
      <c r="M42" s="56">
        <v>12.615384615384615</v>
      </c>
      <c r="N42" s="56">
        <v>4.166666666666667</v>
      </c>
      <c r="O42" s="27">
        <v>13</v>
      </c>
      <c r="P42" s="56">
        <v>10.23076923076923</v>
      </c>
      <c r="Q42" s="55">
        <v>7.833333333333333</v>
      </c>
    </row>
    <row r="43" spans="1:17" ht="23.1" customHeight="1" x14ac:dyDescent="0.2">
      <c r="A43" s="157"/>
      <c r="B43" s="157"/>
      <c r="C43" s="11"/>
      <c r="D43" s="12" t="s">
        <v>320</v>
      </c>
      <c r="E43" s="9"/>
      <c r="F43" s="83">
        <v>24</v>
      </c>
      <c r="G43" s="84">
        <v>2.4583333333333335</v>
      </c>
      <c r="H43" s="56">
        <v>1.4</v>
      </c>
      <c r="I43" s="27">
        <v>15</v>
      </c>
      <c r="J43" s="56">
        <v>2.1333333333333333</v>
      </c>
      <c r="K43" s="56">
        <v>1</v>
      </c>
      <c r="L43" s="27">
        <v>24</v>
      </c>
      <c r="M43" s="56">
        <v>3.1666666666666665</v>
      </c>
      <c r="N43" s="56">
        <v>1.1666666666666667</v>
      </c>
      <c r="O43" s="27">
        <v>23</v>
      </c>
      <c r="P43" s="56">
        <v>5.1739130434782608</v>
      </c>
      <c r="Q43" s="55">
        <v>1.6428571428571428</v>
      </c>
    </row>
    <row r="44" spans="1:17" ht="23.1" customHeight="1" x14ac:dyDescent="0.2">
      <c r="A44" s="157"/>
      <c r="B44" s="157"/>
      <c r="C44" s="11"/>
      <c r="D44" s="12" t="s">
        <v>9</v>
      </c>
      <c r="E44" s="9"/>
      <c r="F44" s="83">
        <v>58</v>
      </c>
      <c r="G44" s="84">
        <v>3.5</v>
      </c>
      <c r="H44" s="56">
        <v>1.2580645161290323</v>
      </c>
      <c r="I44" s="27">
        <v>65</v>
      </c>
      <c r="J44" s="56">
        <v>2.2923076923076922</v>
      </c>
      <c r="K44" s="56">
        <v>1</v>
      </c>
      <c r="L44" s="27">
        <v>94</v>
      </c>
      <c r="M44" s="56">
        <v>3.6489361702127661</v>
      </c>
      <c r="N44" s="56">
        <v>1.6071428571428572</v>
      </c>
      <c r="O44" s="27">
        <v>83</v>
      </c>
      <c r="P44" s="56">
        <v>5.024096385542169</v>
      </c>
      <c r="Q44" s="55">
        <v>2.9512195121951219</v>
      </c>
    </row>
    <row r="45" spans="1:17" ht="23.1" customHeight="1" x14ac:dyDescent="0.2">
      <c r="A45" s="157"/>
      <c r="B45" s="157"/>
      <c r="C45" s="11"/>
      <c r="D45" s="12" t="s">
        <v>8</v>
      </c>
      <c r="E45" s="9"/>
      <c r="F45" s="83">
        <v>8</v>
      </c>
      <c r="G45" s="84">
        <v>2.5</v>
      </c>
      <c r="H45" s="56">
        <v>1</v>
      </c>
      <c r="I45" s="27">
        <v>14</v>
      </c>
      <c r="J45" s="56">
        <v>3.6428571428571428</v>
      </c>
      <c r="K45" s="56">
        <v>1.5</v>
      </c>
      <c r="L45" s="27">
        <v>19</v>
      </c>
      <c r="M45" s="56">
        <v>6.5263157894736841</v>
      </c>
      <c r="N45" s="56">
        <v>2</v>
      </c>
      <c r="O45" s="27">
        <v>11</v>
      </c>
      <c r="P45" s="56">
        <v>14.181818181818182</v>
      </c>
      <c r="Q45" s="55">
        <v>6.666666666666667</v>
      </c>
    </row>
    <row r="46" spans="1:17" ht="23.1" customHeight="1" x14ac:dyDescent="0.2">
      <c r="A46" s="157"/>
      <c r="B46" s="157"/>
      <c r="C46" s="11"/>
      <c r="D46" s="12" t="s">
        <v>319</v>
      </c>
      <c r="E46" s="9"/>
      <c r="F46" s="83">
        <v>3</v>
      </c>
      <c r="G46" s="84">
        <v>4</v>
      </c>
      <c r="H46" s="56" t="s">
        <v>562</v>
      </c>
      <c r="I46" s="27">
        <v>4</v>
      </c>
      <c r="J46" s="56">
        <v>1</v>
      </c>
      <c r="K46" s="56" t="s">
        <v>562</v>
      </c>
      <c r="L46" s="27">
        <v>4</v>
      </c>
      <c r="M46" s="56">
        <v>2</v>
      </c>
      <c r="N46" s="56">
        <v>1</v>
      </c>
      <c r="O46" s="27">
        <v>6</v>
      </c>
      <c r="P46" s="56">
        <v>2.3333333333333335</v>
      </c>
      <c r="Q46" s="55">
        <v>2</v>
      </c>
    </row>
    <row r="47" spans="1:17" ht="24" customHeight="1" x14ac:dyDescent="0.2">
      <c r="A47" s="157"/>
      <c r="B47" s="157"/>
      <c r="C47" s="11"/>
      <c r="D47" s="10" t="s">
        <v>6</v>
      </c>
      <c r="E47" s="9"/>
      <c r="F47" s="83">
        <v>14</v>
      </c>
      <c r="G47" s="84">
        <v>3.2857142857142856</v>
      </c>
      <c r="H47" s="56">
        <v>1.4545454545454546</v>
      </c>
      <c r="I47" s="27">
        <v>9</v>
      </c>
      <c r="J47" s="56">
        <v>2.2222222222222223</v>
      </c>
      <c r="K47" s="56">
        <v>1.75</v>
      </c>
      <c r="L47" s="27">
        <v>7</v>
      </c>
      <c r="M47" s="56">
        <v>3</v>
      </c>
      <c r="N47" s="56">
        <v>1</v>
      </c>
      <c r="O47" s="27">
        <v>9</v>
      </c>
      <c r="P47" s="56">
        <v>5.666666666666667</v>
      </c>
      <c r="Q47" s="55">
        <v>6.333333333333333</v>
      </c>
    </row>
    <row r="48" spans="1:17" ht="23.1" customHeight="1" x14ac:dyDescent="0.2">
      <c r="A48" s="157"/>
      <c r="B48" s="157"/>
      <c r="C48" s="11"/>
      <c r="D48" s="12" t="s">
        <v>318</v>
      </c>
      <c r="E48" s="9"/>
      <c r="F48" s="83">
        <v>17</v>
      </c>
      <c r="G48" s="84">
        <v>3.2352941176470589</v>
      </c>
      <c r="H48" s="56">
        <v>1.5</v>
      </c>
      <c r="I48" s="27">
        <v>15</v>
      </c>
      <c r="J48" s="56">
        <v>2.3333333333333335</v>
      </c>
      <c r="K48" s="56">
        <v>1.3333333333333333</v>
      </c>
      <c r="L48" s="27">
        <v>14</v>
      </c>
      <c r="M48" s="56">
        <v>3.1428571428571428</v>
      </c>
      <c r="N48" s="56">
        <v>1.4444444444444444</v>
      </c>
      <c r="O48" s="27">
        <v>12</v>
      </c>
      <c r="P48" s="56">
        <v>4.5</v>
      </c>
      <c r="Q48" s="55">
        <v>3.375</v>
      </c>
    </row>
    <row r="49" spans="1:17" ht="23.1" customHeight="1" x14ac:dyDescent="0.2">
      <c r="A49" s="157"/>
      <c r="B49" s="157"/>
      <c r="C49" s="11"/>
      <c r="D49" s="12" t="s">
        <v>317</v>
      </c>
      <c r="E49" s="9"/>
      <c r="F49" s="83">
        <v>16</v>
      </c>
      <c r="G49" s="84">
        <v>3.0625</v>
      </c>
      <c r="H49" s="56">
        <v>1.625</v>
      </c>
      <c r="I49" s="27">
        <v>14</v>
      </c>
      <c r="J49" s="56">
        <v>1.4285714285714286</v>
      </c>
      <c r="K49" s="56">
        <v>1</v>
      </c>
      <c r="L49" s="27">
        <v>12</v>
      </c>
      <c r="M49" s="56">
        <v>2.5833333333333335</v>
      </c>
      <c r="N49" s="56">
        <v>1.4</v>
      </c>
      <c r="O49" s="27">
        <v>9</v>
      </c>
      <c r="P49" s="56">
        <v>4.1111111111111107</v>
      </c>
      <c r="Q49" s="55">
        <v>2.25</v>
      </c>
    </row>
    <row r="50" spans="1:17" ht="23.1" customHeight="1" x14ac:dyDescent="0.2">
      <c r="A50" s="157"/>
      <c r="B50" s="157"/>
      <c r="C50" s="11"/>
      <c r="D50" s="12" t="s">
        <v>316</v>
      </c>
      <c r="E50" s="9"/>
      <c r="F50" s="83">
        <v>17</v>
      </c>
      <c r="G50" s="84">
        <v>2.4117647058823528</v>
      </c>
      <c r="H50" s="56">
        <v>2</v>
      </c>
      <c r="I50" s="27">
        <v>21</v>
      </c>
      <c r="J50" s="56">
        <v>2.2380952380952381</v>
      </c>
      <c r="K50" s="56">
        <v>1.3</v>
      </c>
      <c r="L50" s="27">
        <v>21</v>
      </c>
      <c r="M50" s="56">
        <v>3.7619047619047619</v>
      </c>
      <c r="N50" s="56">
        <v>1.9230769230769231</v>
      </c>
      <c r="O50" s="27">
        <v>13</v>
      </c>
      <c r="P50" s="56">
        <v>6</v>
      </c>
      <c r="Q50" s="55">
        <v>3.75</v>
      </c>
    </row>
    <row r="51" spans="1:17" ht="23.1" customHeight="1" x14ac:dyDescent="0.2">
      <c r="A51" s="157"/>
      <c r="B51" s="157"/>
      <c r="C51" s="11"/>
      <c r="D51" s="12" t="s">
        <v>315</v>
      </c>
      <c r="E51" s="9"/>
      <c r="F51" s="83">
        <v>97</v>
      </c>
      <c r="G51" s="84">
        <v>2.6494845360824741</v>
      </c>
      <c r="H51" s="56">
        <v>1.4615384615384615</v>
      </c>
      <c r="I51" s="27">
        <v>85</v>
      </c>
      <c r="J51" s="56">
        <v>3.5176470588235293</v>
      </c>
      <c r="K51" s="56">
        <v>1.8666666666666667</v>
      </c>
      <c r="L51" s="27">
        <v>98</v>
      </c>
      <c r="M51" s="56">
        <v>6.4183673469387754</v>
      </c>
      <c r="N51" s="56">
        <v>4.1222222222222218</v>
      </c>
      <c r="O51" s="27">
        <v>106</v>
      </c>
      <c r="P51" s="56">
        <v>9.8962264150943398</v>
      </c>
      <c r="Q51" s="55">
        <v>7.1546391752577323</v>
      </c>
    </row>
    <row r="52" spans="1:17" ht="23.1" customHeight="1" x14ac:dyDescent="0.2">
      <c r="A52" s="157"/>
      <c r="B52" s="157"/>
      <c r="C52" s="11"/>
      <c r="D52" s="12" t="s">
        <v>314</v>
      </c>
      <c r="E52" s="9"/>
      <c r="F52" s="83">
        <v>12</v>
      </c>
      <c r="G52" s="84">
        <v>3.9166666666666665</v>
      </c>
      <c r="H52" s="56">
        <v>4</v>
      </c>
      <c r="I52" s="27">
        <v>14</v>
      </c>
      <c r="J52" s="56">
        <v>5.2857142857142856</v>
      </c>
      <c r="K52" s="56">
        <v>1</v>
      </c>
      <c r="L52" s="27">
        <v>16</v>
      </c>
      <c r="M52" s="56">
        <v>8.625</v>
      </c>
      <c r="N52" s="56">
        <v>1.5454545454545454</v>
      </c>
      <c r="O52" s="27">
        <v>15</v>
      </c>
      <c r="P52" s="56">
        <v>12.266666666666667</v>
      </c>
      <c r="Q52" s="55">
        <v>3.6923076923076925</v>
      </c>
    </row>
    <row r="53" spans="1:17" ht="24" customHeight="1" x14ac:dyDescent="0.2">
      <c r="A53" s="158"/>
      <c r="B53" s="158"/>
      <c r="C53" s="11"/>
      <c r="D53" s="10" t="s">
        <v>313</v>
      </c>
      <c r="E53" s="9"/>
      <c r="F53" s="83">
        <v>31</v>
      </c>
      <c r="G53" s="84">
        <v>2.806451612903226</v>
      </c>
      <c r="H53" s="56">
        <v>1</v>
      </c>
      <c r="I53" s="27">
        <v>27</v>
      </c>
      <c r="J53" s="56">
        <v>2.1851851851851851</v>
      </c>
      <c r="K53" s="56">
        <v>1.2</v>
      </c>
      <c r="L53" s="27">
        <v>36</v>
      </c>
      <c r="M53" s="56">
        <v>2.9166666666666665</v>
      </c>
      <c r="N53" s="56">
        <v>1.5</v>
      </c>
      <c r="O53" s="27">
        <v>36</v>
      </c>
      <c r="P53" s="56">
        <v>2.8055555555555554</v>
      </c>
      <c r="Q53" s="55">
        <v>1.2352941176470589</v>
      </c>
    </row>
    <row r="59" spans="1:17" ht="12.75" customHeight="1" x14ac:dyDescent="0.2"/>
    <row r="63" spans="1:17" x14ac:dyDescent="0.2">
      <c r="D63" s="3"/>
    </row>
    <row r="67" spans="4:4" x14ac:dyDescent="0.2">
      <c r="D67" s="3"/>
    </row>
    <row r="69" spans="4:4" x14ac:dyDescent="0.2">
      <c r="D69" s="3"/>
    </row>
    <row r="71" spans="4:4" x14ac:dyDescent="0.2">
      <c r="D71" s="3"/>
    </row>
    <row r="73" spans="4:4" x14ac:dyDescent="0.2">
      <c r="D73" s="3"/>
    </row>
    <row r="75" spans="4:4" ht="13.5" customHeight="1" x14ac:dyDescent="0.2">
      <c r="D75" s="4"/>
    </row>
    <row r="76" spans="4:4" ht="13.5" customHeight="1" x14ac:dyDescent="0.2"/>
    <row r="77" spans="4:4" x14ac:dyDescent="0.2">
      <c r="D77" s="3"/>
    </row>
    <row r="79" spans="4:4" x14ac:dyDescent="0.2">
      <c r="D79" s="3"/>
    </row>
    <row r="81" spans="4:6" x14ac:dyDescent="0.2">
      <c r="D81" s="3"/>
    </row>
    <row r="83" spans="4:6" x14ac:dyDescent="0.2">
      <c r="D83" s="3"/>
    </row>
    <row r="87" spans="4:6" ht="12.75" customHeight="1" x14ac:dyDescent="0.2"/>
    <row r="88" spans="4:6" ht="12.75" customHeight="1" x14ac:dyDescent="0.2">
      <c r="F88" s="49"/>
    </row>
    <row r="98" spans="4:25" x14ac:dyDescent="0.2">
      <c r="D98" s="98" t="s">
        <v>396</v>
      </c>
      <c r="F98" s="97"/>
      <c r="G98" s="97"/>
      <c r="H98" s="97"/>
      <c r="I98" s="97"/>
      <c r="J98" s="97"/>
      <c r="K98" s="97"/>
      <c r="L98" s="97"/>
      <c r="M98" s="97"/>
      <c r="N98" s="97"/>
      <c r="O98" s="97"/>
      <c r="P98" s="97"/>
      <c r="Q98" s="97"/>
      <c r="R98" s="97"/>
    </row>
    <row r="99" spans="4:25" x14ac:dyDescent="0.15">
      <c r="D99" s="99" t="s">
        <v>48</v>
      </c>
      <c r="F99" s="100" t="str">
        <f t="shared" ref="F99:R99" si="0">IF(F98="","",SUM(F9,F11,F13,F15,F17))</f>
        <v/>
      </c>
      <c r="G99" s="100" t="str">
        <f t="shared" si="0"/>
        <v/>
      </c>
      <c r="H99" s="100" t="str">
        <f t="shared" si="0"/>
        <v/>
      </c>
      <c r="I99" s="100" t="str">
        <f t="shared" si="0"/>
        <v/>
      </c>
      <c r="J99" s="100" t="str">
        <f t="shared" si="0"/>
        <v/>
      </c>
      <c r="K99" s="100" t="str">
        <f t="shared" si="0"/>
        <v/>
      </c>
      <c r="L99" s="100" t="str">
        <f t="shared" si="0"/>
        <v/>
      </c>
      <c r="M99" s="100" t="str">
        <f t="shared" si="0"/>
        <v/>
      </c>
      <c r="N99" s="100" t="str">
        <f t="shared" si="0"/>
        <v/>
      </c>
      <c r="O99" s="100" t="str">
        <f t="shared" si="0"/>
        <v/>
      </c>
      <c r="P99" s="100" t="str">
        <f t="shared" si="0"/>
        <v/>
      </c>
      <c r="Q99" s="100" t="str">
        <f t="shared" si="0"/>
        <v/>
      </c>
      <c r="R99" s="100" t="str">
        <f t="shared" si="0"/>
        <v/>
      </c>
      <c r="S99" s="46"/>
      <c r="U99" s="46"/>
      <c r="W99" s="46"/>
      <c r="Y99" s="46"/>
    </row>
    <row r="100" spans="4:25" x14ac:dyDescent="0.15">
      <c r="D100" s="99" t="s">
        <v>42</v>
      </c>
      <c r="F100" s="100" t="str">
        <f>IF(F98="","",SUM(F19,#REF!))</f>
        <v/>
      </c>
      <c r="G100" s="100" t="str">
        <f>IF(G98="","",SUM(G19,#REF!))</f>
        <v/>
      </c>
      <c r="H100" s="100" t="str">
        <f>IF(H98="","",SUM(H19,#REF!))</f>
        <v/>
      </c>
      <c r="I100" s="100" t="str">
        <f>IF(I98="","",SUM(I19,#REF!))</f>
        <v/>
      </c>
      <c r="J100" s="100" t="str">
        <f>IF(J98="","",SUM(J19,#REF!))</f>
        <v/>
      </c>
      <c r="K100" s="100" t="str">
        <f>IF(K98="","",SUM(K19,#REF!))</f>
        <v/>
      </c>
      <c r="L100" s="100" t="str">
        <f>IF(L98="","",SUM(L19,#REF!))</f>
        <v/>
      </c>
      <c r="M100" s="100" t="str">
        <f>IF(M98="","",SUM(M19,#REF!))</f>
        <v/>
      </c>
      <c r="N100" s="100" t="str">
        <f>IF(N98="","",SUM(N19,#REF!))</f>
        <v/>
      </c>
      <c r="O100" s="100" t="str">
        <f>IF(O98="","",SUM(O19,#REF!))</f>
        <v/>
      </c>
      <c r="P100" s="100" t="str">
        <f>IF(P98="","",SUM(P19,#REF!))</f>
        <v/>
      </c>
      <c r="Q100" s="100" t="str">
        <f>IF(Q98="","",SUM(Q19,#REF!))</f>
        <v/>
      </c>
      <c r="R100" s="100" t="str">
        <f>IF(R98="","",SUM(R19,#REF!))</f>
        <v/>
      </c>
      <c r="S100" s="46"/>
      <c r="U100" s="46"/>
      <c r="W100" s="46"/>
      <c r="Y100" s="46"/>
    </row>
    <row r="101" spans="4:25" x14ac:dyDescent="0.2">
      <c r="D101" s="101" t="s">
        <v>41</v>
      </c>
      <c r="F101" s="100" t="str">
        <f>IF(F98="","",SUM(F21,F23,F25,F27,F29,F31,F33,F35,F37,F39,F41,F43,F45,F47,F49,F51,F53,F55,F57,F59,#REF!,#REF!,#REF!,#REF!))</f>
        <v/>
      </c>
      <c r="G101" s="100" t="str">
        <f>IF(G98="","",SUM(G21,G23,G25,G27,G29,G31,G33,G35,G37,G39,G41,G43,G45,G47,G49,G51,G53,G55,G57,G59,#REF!,#REF!,#REF!,#REF!))</f>
        <v/>
      </c>
      <c r="H101" s="100" t="str">
        <f>IF(H98="","",SUM(H21,H23,H25,H27,H29,H31,H33,H35,H37,H39,H41,H43,H45,H47,H49,H51,H53,H55,H57,H59,#REF!,#REF!,#REF!,#REF!))</f>
        <v/>
      </c>
      <c r="I101" s="100" t="str">
        <f>IF(I98="","",SUM(I21,I23,I25,I27,I29,I31,I33,I35,I37,I39,I41,I43,I45,I47,I49,I51,I53,I55,I57,I59,#REF!,#REF!,#REF!,#REF!))</f>
        <v/>
      </c>
      <c r="J101" s="100" t="str">
        <f>IF(J98="","",SUM(J21,J23,J25,J27,J29,J31,J33,J35,J37,J39,J41,J43,J45,J47,J49,J51,J53,J55,J57,J59,#REF!,#REF!,#REF!,#REF!))</f>
        <v/>
      </c>
      <c r="K101" s="100" t="str">
        <f>IF(K98="","",SUM(K21,K23,K25,K27,K29,K31,K33,K35,K37,K39,K41,K43,K45,K47,K49,K51,K53,K55,K57,K59,#REF!,#REF!,#REF!,#REF!))</f>
        <v/>
      </c>
      <c r="L101" s="100" t="str">
        <f>IF(L98="","",SUM(L21,L23,L25,L27,L29,L31,L33,L35,L37,L39,L41,L43,L45,L47,L49,L51,L53,L55,L57,L59,#REF!,#REF!,#REF!,#REF!))</f>
        <v/>
      </c>
      <c r="M101" s="100" t="str">
        <f>IF(M98="","",SUM(M21,M23,M25,M27,M29,M31,M33,M35,M37,M39,M41,M43,M45,M47,M49,M51,M53,M55,M57,M59,#REF!,#REF!,#REF!,#REF!))</f>
        <v/>
      </c>
      <c r="N101" s="100" t="str">
        <f>IF(N98="","",SUM(N21,N23,N25,N27,N29,N31,N33,N35,N37,N39,N41,N43,N45,N47,N49,N51,N53,N55,N57,N59,#REF!,#REF!,#REF!,#REF!))</f>
        <v/>
      </c>
      <c r="O101" s="100" t="str">
        <f>IF(O98="","",SUM(O21,O23,O25,O27,O29,O31,O33,O35,O37,O39,O41,O43,O45,O47,O49,O51,O53,O55,O57,O59,#REF!,#REF!,#REF!,#REF!))</f>
        <v/>
      </c>
      <c r="P101" s="100" t="str">
        <f>IF(P98="","",SUM(P21,P23,P25,P27,P29,P31,P33,P35,P37,P39,P41,P43,P45,P47,P49,P51,P53,P55,P57,P59,#REF!,#REF!,#REF!,#REF!))</f>
        <v/>
      </c>
      <c r="Q101" s="100" t="str">
        <f>IF(Q98="","",SUM(Q21,Q23,Q25,Q27,Q29,Q31,Q33,Q35,Q37,Q39,Q41,Q43,Q45,Q47,Q49,Q51,Q53,Q55,Q57,Q59,#REF!,#REF!,#REF!,#REF!))</f>
        <v/>
      </c>
      <c r="R101" s="100" t="str">
        <f>IF(R98="","",SUM(R21,R23,R25,R27,R29,R31,R33,R35,R37,R39,R41,R43,R45,R47,R49,R51,R53,R55,R57,R59,#REF!,#REF!,#REF!,#REF!))</f>
        <v/>
      </c>
      <c r="S101" s="46"/>
      <c r="U101" s="46"/>
      <c r="W101" s="46"/>
      <c r="Y101" s="46"/>
    </row>
    <row r="102" spans="4:25" x14ac:dyDescent="0.2">
      <c r="D102" s="98" t="s">
        <v>397</v>
      </c>
      <c r="F102" s="100" t="str">
        <f>IF(F98="","",SUM(#REF!,F61,F63,F65,F67,F69,F71,F73,F75,F77,F79,F81,F83,F85,F87))</f>
        <v/>
      </c>
      <c r="G102" s="100" t="str">
        <f>IF(G98="","",SUM(#REF!,G61,G63,G65,G67,G69,G71,G73,G75,G77,G79,G81,G83,G85,G87))</f>
        <v/>
      </c>
      <c r="H102" s="100" t="str">
        <f>IF(H98="","",SUM(#REF!,H61,H63,H65,H67,H69,H71,H73,H75,H77,H79,H81,H83,H85,H87))</f>
        <v/>
      </c>
      <c r="I102" s="100" t="str">
        <f>IF(I98="","",SUM(#REF!,I61,I63,I65,I67,I69,I71,I73,I75,I77,I79,I81,I83,I85,I87))</f>
        <v/>
      </c>
      <c r="J102" s="100" t="str">
        <f>IF(J98="","",SUM(#REF!,J61,J63,J65,J67,J69,J71,J73,J75,J77,J79,J81,J83,J85,J87))</f>
        <v/>
      </c>
      <c r="K102" s="100" t="str">
        <f>IF(K98="","",SUM(#REF!,K61,K63,K65,K67,K69,K71,K73,K75,K77,K79,K81,K83,K85,K87))</f>
        <v/>
      </c>
      <c r="L102" s="100" t="str">
        <f>IF(L98="","",SUM(#REF!,L61,L63,L65,L67,L69,L71,L73,L75,L77,L79,L81,L83,L85,L87))</f>
        <v/>
      </c>
      <c r="M102" s="100" t="str">
        <f>IF(M98="","",SUM(#REF!,M61,M63,M65,M67,M69,M71,M73,M75,M77,M79,M81,M83,M85,M87))</f>
        <v/>
      </c>
      <c r="N102" s="100" t="str">
        <f>IF(N98="","",SUM(#REF!,N61,N63,N65,N67,N69,N71,N73,N75,N77,N79,N81,N83,N85,N87))</f>
        <v/>
      </c>
      <c r="O102" s="100" t="str">
        <f>IF(O98="","",SUM(#REF!,O61,O63,O65,O67,O69,O71,O73,O75,O77,O79,O81,O83,O85,O87))</f>
        <v/>
      </c>
      <c r="P102" s="100" t="str">
        <f>IF(P98="","",SUM(#REF!,P61,P63,P65,P67,P69,P71,P73,P75,P77,P79,P81,P83,P85,P87))</f>
        <v/>
      </c>
      <c r="Q102" s="100" t="str">
        <f>IF(Q98="","",SUM(#REF!,Q61,Q63,Q65,Q67,Q69,Q71,Q73,Q75,Q77,Q79,Q81,Q83,Q85,Q87))</f>
        <v/>
      </c>
      <c r="R102" s="100" t="str">
        <f>IF(R98="","",SUM(#REF!,R61,R63,R65,R67,R69,R71,R73,R75,R77,R79,R81,R83,R85,R87))</f>
        <v/>
      </c>
      <c r="S102" s="46"/>
      <c r="U102" s="46"/>
      <c r="W102" s="46"/>
      <c r="Y102" s="46"/>
    </row>
    <row r="104" spans="4:25" x14ac:dyDescent="0.2">
      <c r="D104" s="98" t="s">
        <v>396</v>
      </c>
      <c r="F104" s="97" t="str">
        <f t="shared" ref="F104:R104" si="1">IF(F98="","",IF(F7=F98,"",1))</f>
        <v/>
      </c>
      <c r="G104" s="97" t="str">
        <f t="shared" si="1"/>
        <v/>
      </c>
      <c r="H104" s="97" t="str">
        <f t="shared" si="1"/>
        <v/>
      </c>
      <c r="I104" s="97" t="str">
        <f t="shared" si="1"/>
        <v/>
      </c>
      <c r="J104" s="97" t="str">
        <f t="shared" si="1"/>
        <v/>
      </c>
      <c r="K104" s="97" t="str">
        <f t="shared" si="1"/>
        <v/>
      </c>
      <c r="L104" s="97" t="str">
        <f t="shared" si="1"/>
        <v/>
      </c>
      <c r="M104" s="97" t="str">
        <f t="shared" si="1"/>
        <v/>
      </c>
      <c r="N104" s="97" t="str">
        <f t="shared" si="1"/>
        <v/>
      </c>
      <c r="O104" s="97" t="str">
        <f t="shared" si="1"/>
        <v/>
      </c>
      <c r="P104" s="97" t="str">
        <f t="shared" si="1"/>
        <v/>
      </c>
      <c r="Q104" s="97" t="str">
        <f t="shared" si="1"/>
        <v/>
      </c>
      <c r="R104" s="97" t="str">
        <f t="shared" si="1"/>
        <v/>
      </c>
    </row>
    <row r="105" spans="4:25" x14ac:dyDescent="0.15">
      <c r="D105" s="99" t="s">
        <v>48</v>
      </c>
      <c r="F105" s="97" t="str">
        <f>IF(F98="","",IF(F98=F99,"",1))</f>
        <v/>
      </c>
      <c r="G105" s="97" t="str">
        <f t="shared" ref="G105:R105" si="2">IF(G98="","",IF(G98=G99,"",1))</f>
        <v/>
      </c>
      <c r="H105" s="97" t="str">
        <f t="shared" si="2"/>
        <v/>
      </c>
      <c r="I105" s="97" t="str">
        <f t="shared" si="2"/>
        <v/>
      </c>
      <c r="J105" s="97" t="str">
        <f t="shared" si="2"/>
        <v/>
      </c>
      <c r="K105" s="97" t="str">
        <f t="shared" si="2"/>
        <v/>
      </c>
      <c r="L105" s="97" t="str">
        <f t="shared" si="2"/>
        <v/>
      </c>
      <c r="M105" s="97" t="str">
        <f t="shared" si="2"/>
        <v/>
      </c>
      <c r="N105" s="97" t="str">
        <f t="shared" si="2"/>
        <v/>
      </c>
      <c r="O105" s="97" t="str">
        <f t="shared" si="2"/>
        <v/>
      </c>
      <c r="P105" s="97" t="str">
        <f t="shared" si="2"/>
        <v/>
      </c>
      <c r="Q105" s="97" t="str">
        <f t="shared" si="2"/>
        <v/>
      </c>
      <c r="R105" s="97" t="str">
        <f t="shared" si="2"/>
        <v/>
      </c>
    </row>
    <row r="106" spans="4:25" x14ac:dyDescent="0.15">
      <c r="D106" s="99" t="s">
        <v>42</v>
      </c>
      <c r="F106" s="97" t="str">
        <f>IF(F98="","",IF(F98=F100,"",1))</f>
        <v/>
      </c>
      <c r="G106" s="97" t="str">
        <f t="shared" ref="G106:R106" si="3">IF(G98="","",IF(G98=G100,"",1))</f>
        <v/>
      </c>
      <c r="H106" s="97" t="str">
        <f t="shared" si="3"/>
        <v/>
      </c>
      <c r="I106" s="97" t="str">
        <f t="shared" si="3"/>
        <v/>
      </c>
      <c r="J106" s="97" t="str">
        <f t="shared" si="3"/>
        <v/>
      </c>
      <c r="K106" s="97" t="str">
        <f t="shared" si="3"/>
        <v/>
      </c>
      <c r="L106" s="97" t="str">
        <f t="shared" si="3"/>
        <v/>
      </c>
      <c r="M106" s="97" t="str">
        <f t="shared" si="3"/>
        <v/>
      </c>
      <c r="N106" s="97" t="str">
        <f t="shared" si="3"/>
        <v/>
      </c>
      <c r="O106" s="97" t="str">
        <f t="shared" si="3"/>
        <v/>
      </c>
      <c r="P106" s="97" t="str">
        <f t="shared" si="3"/>
        <v/>
      </c>
      <c r="Q106" s="97" t="str">
        <f t="shared" si="3"/>
        <v/>
      </c>
      <c r="R106" s="97" t="str">
        <f t="shared" si="3"/>
        <v/>
      </c>
    </row>
    <row r="107" spans="4:25" x14ac:dyDescent="0.2">
      <c r="D107" s="101" t="s">
        <v>41</v>
      </c>
      <c r="F107" s="97" t="str">
        <f t="shared" ref="F107:R107" si="4">IF(F98="","",IF(F19=F101,"",1))</f>
        <v/>
      </c>
      <c r="G107" s="97" t="str">
        <f t="shared" si="4"/>
        <v/>
      </c>
      <c r="H107" s="97" t="str">
        <f t="shared" si="4"/>
        <v/>
      </c>
      <c r="I107" s="97" t="str">
        <f t="shared" si="4"/>
        <v/>
      </c>
      <c r="J107" s="97" t="str">
        <f t="shared" si="4"/>
        <v/>
      </c>
      <c r="K107" s="97" t="str">
        <f t="shared" si="4"/>
        <v/>
      </c>
      <c r="L107" s="97" t="str">
        <f t="shared" si="4"/>
        <v/>
      </c>
      <c r="M107" s="97" t="str">
        <f t="shared" si="4"/>
        <v/>
      </c>
      <c r="N107" s="97" t="str">
        <f t="shared" si="4"/>
        <v/>
      </c>
      <c r="O107" s="97" t="str">
        <f t="shared" si="4"/>
        <v/>
      </c>
      <c r="P107" s="97" t="str">
        <f t="shared" si="4"/>
        <v/>
      </c>
      <c r="Q107" s="97" t="str">
        <f t="shared" si="4"/>
        <v/>
      </c>
      <c r="R107" s="97" t="str">
        <f t="shared" si="4"/>
        <v/>
      </c>
    </row>
    <row r="108" spans="4:25" x14ac:dyDescent="0.2">
      <c r="D108" s="98" t="s">
        <v>397</v>
      </c>
      <c r="F108" s="97" t="str">
        <f>IF(F98="","",IF(#REF!=F102,"",1))</f>
        <v/>
      </c>
      <c r="G108" s="97" t="str">
        <f>IF(G98="","",IF(#REF!=G102,"",1))</f>
        <v/>
      </c>
      <c r="H108" s="97" t="str">
        <f>IF(H98="","",IF(#REF!=H102,"",1))</f>
        <v/>
      </c>
      <c r="I108" s="97" t="str">
        <f>IF(I98="","",IF(#REF!=I102,"",1))</f>
        <v/>
      </c>
      <c r="J108" s="97" t="str">
        <f>IF(J98="","",IF(#REF!=J102,"",1))</f>
        <v/>
      </c>
      <c r="K108" s="97" t="str">
        <f>IF(K98="","",IF(#REF!=K102,"",1))</f>
        <v/>
      </c>
      <c r="L108" s="97" t="str">
        <f>IF(L98="","",IF(#REF!=L102,"",1))</f>
        <v/>
      </c>
      <c r="M108" s="97" t="str">
        <f>IF(M98="","",IF(#REF!=M102,"",1))</f>
        <v/>
      </c>
      <c r="N108" s="97" t="str">
        <f>IF(N98="","",IF(#REF!=N102,"",1))</f>
        <v/>
      </c>
      <c r="O108" s="97" t="str">
        <f>IF(O98="","",IF(#REF!=O102,"",1))</f>
        <v/>
      </c>
      <c r="P108" s="97" t="str">
        <f>IF(P98="","",IF(#REF!=P102,"",1))</f>
        <v/>
      </c>
      <c r="Q108" s="97" t="str">
        <f>IF(Q98="","",IF(#REF!=Q102,"",1))</f>
        <v/>
      </c>
      <c r="R108" s="97" t="str">
        <f>IF(R98="","",IF(#REF!=R102,"",1))</f>
        <v/>
      </c>
    </row>
  </sheetData>
  <mergeCells count="27">
    <mergeCell ref="P4:P6"/>
    <mergeCell ref="Q4:Q6"/>
    <mergeCell ref="L3:L6"/>
    <mergeCell ref="O3:O6"/>
    <mergeCell ref="M3:N3"/>
    <mergeCell ref="P3:Q3"/>
    <mergeCell ref="M4:M6"/>
    <mergeCell ref="N4:N6"/>
    <mergeCell ref="I3:I6"/>
    <mergeCell ref="J3:K3"/>
    <mergeCell ref="B12:E12"/>
    <mergeCell ref="A3:E6"/>
    <mergeCell ref="F3:F6"/>
    <mergeCell ref="G4:G6"/>
    <mergeCell ref="H4:H6"/>
    <mergeCell ref="J4:J6"/>
    <mergeCell ref="K4:K6"/>
    <mergeCell ref="A13:A53"/>
    <mergeCell ref="B13:B37"/>
    <mergeCell ref="B38:B53"/>
    <mergeCell ref="G3:H3"/>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0"/>
  <sheetViews>
    <sheetView view="pageBreakPreview"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1.6640625" style="1" customWidth="1"/>
    <col min="14" max="16384" width="9" style="1"/>
  </cols>
  <sheetData>
    <row r="1" spans="1:15" ht="14.4" x14ac:dyDescent="0.2">
      <c r="A1" s="16" t="s">
        <v>652</v>
      </c>
    </row>
    <row r="2" spans="1:15" ht="14.4" x14ac:dyDescent="0.2">
      <c r="F2" s="54"/>
      <c r="G2" s="54"/>
      <c r="H2" s="54"/>
      <c r="I2" s="54"/>
      <c r="J2" s="54"/>
      <c r="K2" s="38"/>
      <c r="L2" s="54"/>
      <c r="M2" s="53" t="s">
        <v>297</v>
      </c>
    </row>
    <row r="3" spans="1:15" ht="19.5" customHeight="1" x14ac:dyDescent="0.2">
      <c r="A3" s="233" t="s">
        <v>63</v>
      </c>
      <c r="B3" s="234"/>
      <c r="C3" s="234"/>
      <c r="D3" s="234"/>
      <c r="E3" s="235"/>
      <c r="F3" s="215" t="s">
        <v>296</v>
      </c>
      <c r="G3" s="181" t="s">
        <v>475</v>
      </c>
      <c r="H3" s="325" t="s">
        <v>350</v>
      </c>
      <c r="I3" s="325"/>
      <c r="J3" s="325"/>
      <c r="K3" s="326"/>
      <c r="L3" s="215" t="s">
        <v>480</v>
      </c>
      <c r="M3" s="215" t="s">
        <v>127</v>
      </c>
    </row>
    <row r="4" spans="1:15" ht="15" customHeight="1" x14ac:dyDescent="0.2">
      <c r="A4" s="236"/>
      <c r="B4" s="237"/>
      <c r="C4" s="237"/>
      <c r="D4" s="237"/>
      <c r="E4" s="238"/>
      <c r="F4" s="216"/>
      <c r="G4" s="251"/>
      <c r="H4" s="215" t="s">
        <v>476</v>
      </c>
      <c r="I4" s="215" t="s">
        <v>477</v>
      </c>
      <c r="J4" s="215" t="s">
        <v>478</v>
      </c>
      <c r="K4" s="215" t="s">
        <v>479</v>
      </c>
      <c r="L4" s="216"/>
      <c r="M4" s="216"/>
    </row>
    <row r="5" spans="1:15" ht="15" customHeight="1" x14ac:dyDescent="0.2">
      <c r="A5" s="236"/>
      <c r="B5" s="237"/>
      <c r="C5" s="237"/>
      <c r="D5" s="237"/>
      <c r="E5" s="238"/>
      <c r="F5" s="216"/>
      <c r="G5" s="251"/>
      <c r="H5" s="216"/>
      <c r="I5" s="216"/>
      <c r="J5" s="216"/>
      <c r="K5" s="216"/>
      <c r="L5" s="216"/>
      <c r="M5" s="216"/>
    </row>
    <row r="6" spans="1:15" ht="33.75" customHeight="1" x14ac:dyDescent="0.2">
      <c r="A6" s="239"/>
      <c r="B6" s="240"/>
      <c r="C6" s="240"/>
      <c r="D6" s="240"/>
      <c r="E6" s="241"/>
      <c r="F6" s="217"/>
      <c r="G6" s="182"/>
      <c r="H6" s="217"/>
      <c r="I6" s="217"/>
      <c r="J6" s="217"/>
      <c r="K6" s="217"/>
      <c r="L6" s="217"/>
      <c r="M6" s="217"/>
      <c r="O6" s="46"/>
    </row>
    <row r="7" spans="1:15" ht="12" customHeight="1" x14ac:dyDescent="0.2">
      <c r="A7" s="170" t="s">
        <v>49</v>
      </c>
      <c r="B7" s="171"/>
      <c r="C7" s="171"/>
      <c r="D7" s="171"/>
      <c r="E7" s="172"/>
      <c r="F7" s="80">
        <f>SUM(G7,L7:M7)</f>
        <v>920</v>
      </c>
      <c r="G7" s="80">
        <f>SUM(G9,G11,G13,G15,G17)</f>
        <v>581</v>
      </c>
      <c r="H7" s="80">
        <f t="shared" ref="H7:K7" si="0">SUM(H9,H11,H13,H15,H17)</f>
        <v>207</v>
      </c>
      <c r="I7" s="80">
        <f t="shared" si="0"/>
        <v>143</v>
      </c>
      <c r="J7" s="80">
        <f t="shared" si="0"/>
        <v>299</v>
      </c>
      <c r="K7" s="80">
        <f t="shared" si="0"/>
        <v>356</v>
      </c>
      <c r="L7" s="80">
        <f>SUM(L9,L11,L13,L15,L17)</f>
        <v>316</v>
      </c>
      <c r="M7" s="80">
        <f t="shared" ref="M7" si="1">SUM(M9,M11,M13,M15,M17)</f>
        <v>23</v>
      </c>
      <c r="O7" s="39"/>
    </row>
    <row r="8" spans="1:15" ht="12" customHeight="1" x14ac:dyDescent="0.2">
      <c r="A8" s="173"/>
      <c r="B8" s="174"/>
      <c r="C8" s="174"/>
      <c r="D8" s="174"/>
      <c r="E8" s="175"/>
      <c r="F8" s="29">
        <f>IF(F7=0,0,F7/$F7)</f>
        <v>1</v>
      </c>
      <c r="G8" s="29">
        <f>IF(G7=0,0,G7/$F7)</f>
        <v>0.63152173913043474</v>
      </c>
      <c r="H8" s="29">
        <f>IF(H7=0,0,H7/$F7)</f>
        <v>0.22500000000000001</v>
      </c>
      <c r="I8" s="29">
        <f>IF(I7=0,0,I7/$F7)</f>
        <v>0.15543478260869564</v>
      </c>
      <c r="J8" s="29">
        <f t="shared" ref="J8:M8" si="2">IF(J7=0,0,J7/$F7)</f>
        <v>0.32500000000000001</v>
      </c>
      <c r="K8" s="29">
        <f t="shared" si="2"/>
        <v>0.38695652173913042</v>
      </c>
      <c r="L8" s="29">
        <f t="shared" si="2"/>
        <v>0.34347826086956523</v>
      </c>
      <c r="M8" s="29">
        <f t="shared" si="2"/>
        <v>2.5000000000000001E-2</v>
      </c>
    </row>
    <row r="9" spans="1:15" ht="12" customHeight="1" x14ac:dyDescent="0.2">
      <c r="A9" s="159" t="s">
        <v>48</v>
      </c>
      <c r="B9" s="242" t="s">
        <v>47</v>
      </c>
      <c r="C9" s="243"/>
      <c r="D9" s="243"/>
      <c r="E9" s="244"/>
      <c r="F9" s="80">
        <f t="shared" ref="F9" si="3">SUM(G9,L9:M9)</f>
        <v>262</v>
      </c>
      <c r="G9" s="80">
        <v>160</v>
      </c>
      <c r="H9" s="80">
        <v>108</v>
      </c>
      <c r="I9" s="80">
        <v>18</v>
      </c>
      <c r="J9" s="80">
        <v>31</v>
      </c>
      <c r="K9" s="80">
        <v>40</v>
      </c>
      <c r="L9" s="80">
        <v>89</v>
      </c>
      <c r="M9" s="80">
        <v>13</v>
      </c>
      <c r="N9" s="46"/>
    </row>
    <row r="10" spans="1:15" ht="12" customHeight="1" x14ac:dyDescent="0.2">
      <c r="A10" s="160"/>
      <c r="B10" s="245"/>
      <c r="C10" s="246"/>
      <c r="D10" s="246"/>
      <c r="E10" s="247"/>
      <c r="F10" s="29">
        <f t="shared" ref="F10:M18" si="4">IF(F9=0,0,F9/$F9)</f>
        <v>1</v>
      </c>
      <c r="G10" s="29">
        <f>IF(G9=0,0,G9/$F9)</f>
        <v>0.61068702290076338</v>
      </c>
      <c r="H10" s="29">
        <f>IF(H9=0,0,H9/$F9)</f>
        <v>0.41221374045801529</v>
      </c>
      <c r="I10" s="29">
        <f t="shared" ref="I10:M10" si="5">IF(I9=0,0,I9/$F9)</f>
        <v>6.8702290076335881E-2</v>
      </c>
      <c r="J10" s="29">
        <f t="shared" si="5"/>
        <v>0.1183206106870229</v>
      </c>
      <c r="K10" s="29">
        <f t="shared" si="5"/>
        <v>0.15267175572519084</v>
      </c>
      <c r="L10" s="29">
        <f t="shared" si="5"/>
        <v>0.33969465648854963</v>
      </c>
      <c r="M10" s="29">
        <f t="shared" si="5"/>
        <v>4.9618320610687022E-2</v>
      </c>
    </row>
    <row r="11" spans="1:15" ht="12" customHeight="1" x14ac:dyDescent="0.2">
      <c r="A11" s="160"/>
      <c r="B11" s="242" t="s">
        <v>46</v>
      </c>
      <c r="C11" s="243"/>
      <c r="D11" s="243"/>
      <c r="E11" s="244"/>
      <c r="F11" s="80">
        <f t="shared" ref="F11" si="6">SUM(G11,L11:M11)</f>
        <v>136</v>
      </c>
      <c r="G11" s="80">
        <v>86</v>
      </c>
      <c r="H11" s="80">
        <v>41</v>
      </c>
      <c r="I11" s="80">
        <v>30</v>
      </c>
      <c r="J11" s="80">
        <v>48</v>
      </c>
      <c r="K11" s="80">
        <v>51</v>
      </c>
      <c r="L11" s="80">
        <v>46</v>
      </c>
      <c r="M11" s="80">
        <v>4</v>
      </c>
    </row>
    <row r="12" spans="1:15" ht="12" customHeight="1" x14ac:dyDescent="0.2">
      <c r="A12" s="160"/>
      <c r="B12" s="245"/>
      <c r="C12" s="246"/>
      <c r="D12" s="246"/>
      <c r="E12" s="247"/>
      <c r="F12" s="29">
        <f t="shared" si="4"/>
        <v>1</v>
      </c>
      <c r="G12" s="29">
        <f t="shared" si="4"/>
        <v>0.63235294117647056</v>
      </c>
      <c r="H12" s="29">
        <f>IF(H11=0,0,H11/$F11)</f>
        <v>0.3014705882352941</v>
      </c>
      <c r="I12" s="29">
        <f t="shared" si="4"/>
        <v>0.22058823529411764</v>
      </c>
      <c r="J12" s="29">
        <f t="shared" si="4"/>
        <v>0.35294117647058826</v>
      </c>
      <c r="K12" s="29">
        <f t="shared" si="4"/>
        <v>0.375</v>
      </c>
      <c r="L12" s="29">
        <f t="shared" si="4"/>
        <v>0.33823529411764708</v>
      </c>
      <c r="M12" s="29">
        <f t="shared" si="4"/>
        <v>2.9411764705882353E-2</v>
      </c>
    </row>
    <row r="13" spans="1:15" ht="12" customHeight="1" x14ac:dyDescent="0.2">
      <c r="A13" s="160"/>
      <c r="B13" s="242" t="s">
        <v>45</v>
      </c>
      <c r="C13" s="243"/>
      <c r="D13" s="243"/>
      <c r="E13" s="244"/>
      <c r="F13" s="80">
        <f t="shared" ref="F13" si="7">SUM(G13,L13:M13)</f>
        <v>249</v>
      </c>
      <c r="G13" s="80">
        <v>167</v>
      </c>
      <c r="H13" s="80">
        <v>41</v>
      </c>
      <c r="I13" s="80">
        <v>47</v>
      </c>
      <c r="J13" s="80">
        <v>111</v>
      </c>
      <c r="K13" s="80">
        <v>135</v>
      </c>
      <c r="L13" s="80">
        <v>80</v>
      </c>
      <c r="M13" s="80">
        <v>2</v>
      </c>
    </row>
    <row r="14" spans="1:15" ht="12" customHeight="1" x14ac:dyDescent="0.2">
      <c r="A14" s="160"/>
      <c r="B14" s="245"/>
      <c r="C14" s="246"/>
      <c r="D14" s="246"/>
      <c r="E14" s="247"/>
      <c r="F14" s="29">
        <f t="shared" si="4"/>
        <v>1</v>
      </c>
      <c r="G14" s="29">
        <f t="shared" si="4"/>
        <v>0.67068273092369479</v>
      </c>
      <c r="H14" s="29">
        <f t="shared" si="4"/>
        <v>0.1646586345381526</v>
      </c>
      <c r="I14" s="29">
        <f t="shared" si="4"/>
        <v>0.18875502008032127</v>
      </c>
      <c r="J14" s="29">
        <f t="shared" si="4"/>
        <v>0.44578313253012047</v>
      </c>
      <c r="K14" s="29">
        <f t="shared" si="4"/>
        <v>0.54216867469879515</v>
      </c>
      <c r="L14" s="29">
        <f t="shared" si="4"/>
        <v>0.32128514056224899</v>
      </c>
      <c r="M14" s="29">
        <f t="shared" si="4"/>
        <v>8.0321285140562242E-3</v>
      </c>
    </row>
    <row r="15" spans="1:15" ht="12" customHeight="1" x14ac:dyDescent="0.2">
      <c r="A15" s="160"/>
      <c r="B15" s="242" t="s">
        <v>44</v>
      </c>
      <c r="C15" s="243"/>
      <c r="D15" s="243"/>
      <c r="E15" s="244"/>
      <c r="F15" s="80">
        <f t="shared" ref="F15" si="8">SUM(G15,L15:M15)</f>
        <v>72</v>
      </c>
      <c r="G15" s="80">
        <v>45</v>
      </c>
      <c r="H15" s="80">
        <v>5</v>
      </c>
      <c r="I15" s="80">
        <v>13</v>
      </c>
      <c r="J15" s="80">
        <v>34</v>
      </c>
      <c r="K15" s="80">
        <v>37</v>
      </c>
      <c r="L15" s="80">
        <v>26</v>
      </c>
      <c r="M15" s="80">
        <v>1</v>
      </c>
    </row>
    <row r="16" spans="1:15" ht="12" customHeight="1" x14ac:dyDescent="0.2">
      <c r="A16" s="160"/>
      <c r="B16" s="245"/>
      <c r="C16" s="246"/>
      <c r="D16" s="246"/>
      <c r="E16" s="247"/>
      <c r="F16" s="29">
        <f t="shared" si="4"/>
        <v>1</v>
      </c>
      <c r="G16" s="29">
        <f t="shared" si="4"/>
        <v>0.625</v>
      </c>
      <c r="H16" s="29">
        <f t="shared" si="4"/>
        <v>6.9444444444444448E-2</v>
      </c>
      <c r="I16" s="29">
        <f t="shared" si="4"/>
        <v>0.18055555555555555</v>
      </c>
      <c r="J16" s="29">
        <f t="shared" si="4"/>
        <v>0.47222222222222221</v>
      </c>
      <c r="K16" s="29">
        <f t="shared" si="4"/>
        <v>0.51388888888888884</v>
      </c>
      <c r="L16" s="29">
        <f t="shared" si="4"/>
        <v>0.3611111111111111</v>
      </c>
      <c r="M16" s="29">
        <f t="shared" si="4"/>
        <v>1.3888888888888888E-2</v>
      </c>
    </row>
    <row r="17" spans="1:14" ht="12" customHeight="1" x14ac:dyDescent="0.2">
      <c r="A17" s="160"/>
      <c r="B17" s="242" t="s">
        <v>43</v>
      </c>
      <c r="C17" s="243"/>
      <c r="D17" s="243"/>
      <c r="E17" s="244"/>
      <c r="F17" s="80">
        <f t="shared" ref="F17" si="9">SUM(G17,L17:M17)</f>
        <v>201</v>
      </c>
      <c r="G17" s="80">
        <v>123</v>
      </c>
      <c r="H17" s="80">
        <v>12</v>
      </c>
      <c r="I17" s="80">
        <v>35</v>
      </c>
      <c r="J17" s="80">
        <v>75</v>
      </c>
      <c r="K17" s="80">
        <v>93</v>
      </c>
      <c r="L17" s="80">
        <v>75</v>
      </c>
      <c r="M17" s="80">
        <v>3</v>
      </c>
    </row>
    <row r="18" spans="1:14" ht="12" customHeight="1" x14ac:dyDescent="0.2">
      <c r="A18" s="161"/>
      <c r="B18" s="245"/>
      <c r="C18" s="246"/>
      <c r="D18" s="246"/>
      <c r="E18" s="247"/>
      <c r="F18" s="29">
        <f t="shared" si="4"/>
        <v>1</v>
      </c>
      <c r="G18" s="29">
        <f t="shared" si="4"/>
        <v>0.61194029850746268</v>
      </c>
      <c r="H18" s="29">
        <f t="shared" si="4"/>
        <v>5.9701492537313432E-2</v>
      </c>
      <c r="I18" s="29">
        <f t="shared" si="4"/>
        <v>0.17412935323383086</v>
      </c>
      <c r="J18" s="29">
        <f t="shared" si="4"/>
        <v>0.37313432835820898</v>
      </c>
      <c r="K18" s="29">
        <f t="shared" si="4"/>
        <v>0.46268656716417911</v>
      </c>
      <c r="L18" s="29">
        <f t="shared" si="4"/>
        <v>0.37313432835820898</v>
      </c>
      <c r="M18" s="29">
        <f t="shared" si="4"/>
        <v>1.4925373134328358E-2</v>
      </c>
    </row>
    <row r="19" spans="1:14" ht="12" customHeight="1" x14ac:dyDescent="0.2">
      <c r="A19" s="156" t="s">
        <v>42</v>
      </c>
      <c r="B19" s="156" t="s">
        <v>41</v>
      </c>
      <c r="C19" s="35"/>
      <c r="D19" s="231" t="s">
        <v>15</v>
      </c>
      <c r="E19" s="34"/>
      <c r="F19" s="80">
        <f>SUM(F67,F65,F63,F61,F59,F57,F55,F53,F51,F49,F47,F45,F43,F41,F39,F37,F35,F33,F31,F29,F27,F25,F23,F21)</f>
        <v>239</v>
      </c>
      <c r="G19" s="80">
        <f>SUM(G67,G65,G63,G61,G59,G57,G55,G53,G51,G49,G47,G45,G43,G41,G39,G37,G35,G33,G31,G29,G27,G25,G23,G21)</f>
        <v>163</v>
      </c>
      <c r="H19" s="80">
        <f t="shared" ref="H19:K19" si="10">SUM(H67,H65,H63,H61,H59,H57,H55,H53,H51,H49,H47,H45,H43,H41,H39,H37,H35,H33,H31,H29,H27,H25,H23,H21)</f>
        <v>42</v>
      </c>
      <c r="I19" s="80">
        <f t="shared" si="10"/>
        <v>27</v>
      </c>
      <c r="J19" s="80">
        <f t="shared" si="10"/>
        <v>94</v>
      </c>
      <c r="K19" s="80">
        <f t="shared" si="10"/>
        <v>114</v>
      </c>
      <c r="L19" s="80">
        <f>SUM(L67,L65,L63,L61,L59,L57,L55,L53,L51,L49,L47,L45,L43,L41,L39,L37,L35,L33,L31,L29,L27,L25,L23,L21)</f>
        <v>73</v>
      </c>
      <c r="M19" s="80">
        <f>SUM(M67,M65,M63,M61,M59,M57,M55,M53,M51,M49,M47,M45,M43,M41,M39,M37,M35,M33,M31,M29,M27,M25,M23,M21)</f>
        <v>3</v>
      </c>
      <c r="N19" s="46"/>
    </row>
    <row r="20" spans="1:14" ht="12" customHeight="1" x14ac:dyDescent="0.2">
      <c r="A20" s="157"/>
      <c r="B20" s="157"/>
      <c r="C20" s="32"/>
      <c r="D20" s="232"/>
      <c r="E20" s="31"/>
      <c r="F20" s="29">
        <f t="shared" ref="F20" si="11">IF(F19=0,0,F19/$F19)</f>
        <v>1</v>
      </c>
      <c r="G20" s="29">
        <f>IF(G19=0,0,G19/$F19)</f>
        <v>0.68200836820083677</v>
      </c>
      <c r="H20" s="29">
        <f>IF(H19=0,0,H19/$F19)</f>
        <v>0.17573221757322174</v>
      </c>
      <c r="I20" s="29">
        <f>IF(I19=0,0,I19/$F19)</f>
        <v>0.11297071129707113</v>
      </c>
      <c r="J20" s="29">
        <f t="shared" ref="F20:M22" si="12">IF(J19=0,0,J19/$F19)</f>
        <v>0.39330543933054396</v>
      </c>
      <c r="K20" s="29">
        <f t="shared" si="12"/>
        <v>0.47698744769874479</v>
      </c>
      <c r="L20" s="29">
        <f>IF(L19=0,0,L19/$F19)</f>
        <v>0.30543933054393307</v>
      </c>
      <c r="M20" s="29">
        <f>IF(M19=0,0,M19/$F19)</f>
        <v>1.2552301255230125E-2</v>
      </c>
    </row>
    <row r="21" spans="1:14" ht="12" customHeight="1" x14ac:dyDescent="0.2">
      <c r="A21" s="157"/>
      <c r="B21" s="157"/>
      <c r="C21" s="35"/>
      <c r="D21" s="231" t="s">
        <v>40</v>
      </c>
      <c r="E21" s="34"/>
      <c r="F21" s="80">
        <f t="shared" ref="F21" si="13">SUM(G21,L21:M21)</f>
        <v>32</v>
      </c>
      <c r="G21" s="80">
        <v>27</v>
      </c>
      <c r="H21" s="80">
        <v>5</v>
      </c>
      <c r="I21" s="80">
        <v>3</v>
      </c>
      <c r="J21" s="80">
        <v>19</v>
      </c>
      <c r="K21" s="80">
        <v>20</v>
      </c>
      <c r="L21" s="80">
        <v>5</v>
      </c>
      <c r="M21" s="80">
        <v>0</v>
      </c>
    </row>
    <row r="22" spans="1:14" ht="12" customHeight="1" x14ac:dyDescent="0.2">
      <c r="A22" s="157"/>
      <c r="B22" s="157"/>
      <c r="C22" s="32"/>
      <c r="D22" s="232"/>
      <c r="E22" s="31"/>
      <c r="F22" s="29">
        <f t="shared" si="12"/>
        <v>1</v>
      </c>
      <c r="G22" s="29">
        <f>IF(G21=0,0,G21/$F21)</f>
        <v>0.84375</v>
      </c>
      <c r="H22" s="29">
        <f>IF(H21=0,0,H21/$F21)</f>
        <v>0.15625</v>
      </c>
      <c r="I22" s="29">
        <f t="shared" si="12"/>
        <v>9.375E-2</v>
      </c>
      <c r="J22" s="29">
        <f t="shared" si="12"/>
        <v>0.59375</v>
      </c>
      <c r="K22" s="29">
        <f t="shared" si="12"/>
        <v>0.625</v>
      </c>
      <c r="L22" s="29">
        <f>IF(L21=0,0,L21/$F21)</f>
        <v>0.15625</v>
      </c>
      <c r="M22" s="29">
        <f t="shared" si="12"/>
        <v>0</v>
      </c>
    </row>
    <row r="23" spans="1:14" ht="12" customHeight="1" x14ac:dyDescent="0.2">
      <c r="A23" s="157"/>
      <c r="B23" s="157"/>
      <c r="C23" s="35"/>
      <c r="D23" s="231" t="s">
        <v>39</v>
      </c>
      <c r="E23" s="34"/>
      <c r="F23" s="80">
        <f t="shared" ref="F23" si="14">SUM(G23,L23:M23)</f>
        <v>4</v>
      </c>
      <c r="G23" s="80">
        <v>3</v>
      </c>
      <c r="H23" s="80">
        <v>0</v>
      </c>
      <c r="I23" s="80">
        <v>1</v>
      </c>
      <c r="J23" s="80">
        <v>2</v>
      </c>
      <c r="K23" s="80">
        <v>3</v>
      </c>
      <c r="L23" s="80">
        <v>1</v>
      </c>
      <c r="M23" s="80">
        <v>0</v>
      </c>
    </row>
    <row r="24" spans="1:14" ht="12" customHeight="1" x14ac:dyDescent="0.2">
      <c r="A24" s="157"/>
      <c r="B24" s="157"/>
      <c r="C24" s="32"/>
      <c r="D24" s="232"/>
      <c r="E24" s="31"/>
      <c r="F24" s="29">
        <f t="shared" ref="F24:M24" si="15">IF(F23=0,0,F23/$F23)</f>
        <v>1</v>
      </c>
      <c r="G24" s="29">
        <f>IF(G23=0,0,G23/$F23)</f>
        <v>0.75</v>
      </c>
      <c r="H24" s="29">
        <f>IF(H23=0,0,H23/$F23)</f>
        <v>0</v>
      </c>
      <c r="I24" s="29">
        <f t="shared" si="15"/>
        <v>0.25</v>
      </c>
      <c r="J24" s="29">
        <f t="shared" si="15"/>
        <v>0.5</v>
      </c>
      <c r="K24" s="29">
        <f t="shared" si="15"/>
        <v>0.75</v>
      </c>
      <c r="L24" s="29">
        <f t="shared" si="15"/>
        <v>0.25</v>
      </c>
      <c r="M24" s="29">
        <f t="shared" si="15"/>
        <v>0</v>
      </c>
    </row>
    <row r="25" spans="1:14" ht="12" customHeight="1" x14ac:dyDescent="0.2">
      <c r="A25" s="157"/>
      <c r="B25" s="157"/>
      <c r="C25" s="35"/>
      <c r="D25" s="231" t="s">
        <v>38</v>
      </c>
      <c r="E25" s="34"/>
      <c r="F25" s="80">
        <f t="shared" ref="F25" si="16">SUM(G25,L25:M25)</f>
        <v>11</v>
      </c>
      <c r="G25" s="80">
        <v>8</v>
      </c>
      <c r="H25" s="80">
        <v>5</v>
      </c>
      <c r="I25" s="80">
        <v>3</v>
      </c>
      <c r="J25" s="80">
        <v>5</v>
      </c>
      <c r="K25" s="80">
        <v>6</v>
      </c>
      <c r="L25" s="80">
        <v>2</v>
      </c>
      <c r="M25" s="80">
        <v>1</v>
      </c>
    </row>
    <row r="26" spans="1:14" ht="12" customHeight="1" x14ac:dyDescent="0.2">
      <c r="A26" s="157"/>
      <c r="B26" s="157"/>
      <c r="C26" s="32"/>
      <c r="D26" s="232"/>
      <c r="E26" s="31"/>
      <c r="F26" s="29">
        <f t="shared" ref="F26:M26" si="17">IF(F25=0,0,F25/$F25)</f>
        <v>1</v>
      </c>
      <c r="G26" s="29">
        <f t="shared" si="17"/>
        <v>0.72727272727272729</v>
      </c>
      <c r="H26" s="29">
        <f t="shared" si="17"/>
        <v>0.45454545454545453</v>
      </c>
      <c r="I26" s="29">
        <f t="shared" si="17"/>
        <v>0.27272727272727271</v>
      </c>
      <c r="J26" s="29">
        <f t="shared" si="17"/>
        <v>0.45454545454545453</v>
      </c>
      <c r="K26" s="29">
        <f t="shared" si="17"/>
        <v>0.54545454545454541</v>
      </c>
      <c r="L26" s="29">
        <f t="shared" si="17"/>
        <v>0.18181818181818182</v>
      </c>
      <c r="M26" s="29">
        <f t="shared" si="17"/>
        <v>9.0909090909090912E-2</v>
      </c>
    </row>
    <row r="27" spans="1:14" ht="12" customHeight="1" x14ac:dyDescent="0.2">
      <c r="A27" s="157"/>
      <c r="B27" s="157"/>
      <c r="C27" s="35"/>
      <c r="D27" s="231" t="s">
        <v>37</v>
      </c>
      <c r="E27" s="34"/>
      <c r="F27" s="80">
        <f t="shared" ref="F27" si="18">SUM(G27,L27:M27)</f>
        <v>2</v>
      </c>
      <c r="G27" s="80">
        <v>1</v>
      </c>
      <c r="H27" s="80">
        <v>0</v>
      </c>
      <c r="I27" s="80">
        <v>0</v>
      </c>
      <c r="J27" s="80">
        <v>0</v>
      </c>
      <c r="K27" s="80">
        <v>1</v>
      </c>
      <c r="L27" s="80">
        <v>1</v>
      </c>
      <c r="M27" s="80">
        <v>0</v>
      </c>
    </row>
    <row r="28" spans="1:14" ht="12" customHeight="1" x14ac:dyDescent="0.2">
      <c r="A28" s="157"/>
      <c r="B28" s="157"/>
      <c r="C28" s="32"/>
      <c r="D28" s="232"/>
      <c r="E28" s="31"/>
      <c r="F28" s="29">
        <f t="shared" ref="F28:M28" si="19">IF(F27=0,0,F27/$F27)</f>
        <v>1</v>
      </c>
      <c r="G28" s="29">
        <f t="shared" si="19"/>
        <v>0.5</v>
      </c>
      <c r="H28" s="29">
        <f t="shared" si="19"/>
        <v>0</v>
      </c>
      <c r="I28" s="29">
        <f t="shared" si="19"/>
        <v>0</v>
      </c>
      <c r="J28" s="29">
        <f t="shared" si="19"/>
        <v>0</v>
      </c>
      <c r="K28" s="29">
        <f t="shared" si="19"/>
        <v>0.5</v>
      </c>
      <c r="L28" s="29">
        <f t="shared" si="19"/>
        <v>0.5</v>
      </c>
      <c r="M28" s="29">
        <f t="shared" si="19"/>
        <v>0</v>
      </c>
    </row>
    <row r="29" spans="1:14" ht="12" customHeight="1" x14ac:dyDescent="0.2">
      <c r="A29" s="157"/>
      <c r="B29" s="157"/>
      <c r="C29" s="35"/>
      <c r="D29" s="231" t="s">
        <v>36</v>
      </c>
      <c r="E29" s="34"/>
      <c r="F29" s="80">
        <f t="shared" ref="F29" si="20">SUM(G29,L29:M29)</f>
        <v>6</v>
      </c>
      <c r="G29" s="80">
        <v>3</v>
      </c>
      <c r="H29" s="80">
        <v>0</v>
      </c>
      <c r="I29" s="80">
        <v>0</v>
      </c>
      <c r="J29" s="80">
        <v>3</v>
      </c>
      <c r="K29" s="80">
        <v>2</v>
      </c>
      <c r="L29" s="80">
        <v>3</v>
      </c>
      <c r="M29" s="80">
        <v>0</v>
      </c>
    </row>
    <row r="30" spans="1:14" ht="12" customHeight="1" x14ac:dyDescent="0.2">
      <c r="A30" s="157"/>
      <c r="B30" s="157"/>
      <c r="C30" s="32"/>
      <c r="D30" s="232"/>
      <c r="E30" s="31"/>
      <c r="F30" s="29">
        <f t="shared" ref="F30:M30" si="21">IF(F29=0,0,F29/$F29)</f>
        <v>1</v>
      </c>
      <c r="G30" s="29">
        <f t="shared" si="21"/>
        <v>0.5</v>
      </c>
      <c r="H30" s="29">
        <f t="shared" si="21"/>
        <v>0</v>
      </c>
      <c r="I30" s="29">
        <f t="shared" si="21"/>
        <v>0</v>
      </c>
      <c r="J30" s="29">
        <f t="shared" si="21"/>
        <v>0.5</v>
      </c>
      <c r="K30" s="29">
        <f t="shared" si="21"/>
        <v>0.33333333333333331</v>
      </c>
      <c r="L30" s="29">
        <f t="shared" si="21"/>
        <v>0.5</v>
      </c>
      <c r="M30" s="29">
        <f t="shared" si="21"/>
        <v>0</v>
      </c>
    </row>
    <row r="31" spans="1:14" ht="12" customHeight="1" x14ac:dyDescent="0.2">
      <c r="A31" s="157"/>
      <c r="B31" s="157"/>
      <c r="C31" s="35"/>
      <c r="D31" s="231" t="s">
        <v>35</v>
      </c>
      <c r="E31" s="34"/>
      <c r="F31" s="80">
        <f t="shared" ref="F31" si="22">SUM(G31,L31:M31)</f>
        <v>1</v>
      </c>
      <c r="G31" s="80">
        <v>1</v>
      </c>
      <c r="H31" s="80">
        <v>0</v>
      </c>
      <c r="I31" s="80">
        <v>1</v>
      </c>
      <c r="J31" s="80">
        <v>1</v>
      </c>
      <c r="K31" s="80">
        <v>1</v>
      </c>
      <c r="L31" s="80">
        <v>0</v>
      </c>
      <c r="M31" s="80">
        <v>0</v>
      </c>
    </row>
    <row r="32" spans="1:14" ht="12" customHeight="1" x14ac:dyDescent="0.2">
      <c r="A32" s="157"/>
      <c r="B32" s="157"/>
      <c r="C32" s="32"/>
      <c r="D32" s="232"/>
      <c r="E32" s="31"/>
      <c r="F32" s="29">
        <f t="shared" ref="F32:M32" si="23">IF(F31=0,0,F31/$F31)</f>
        <v>1</v>
      </c>
      <c r="G32" s="29">
        <f t="shared" si="23"/>
        <v>1</v>
      </c>
      <c r="H32" s="29">
        <f t="shared" si="23"/>
        <v>0</v>
      </c>
      <c r="I32" s="29">
        <f t="shared" si="23"/>
        <v>1</v>
      </c>
      <c r="J32" s="29">
        <f t="shared" si="23"/>
        <v>1</v>
      </c>
      <c r="K32" s="29">
        <f t="shared" si="23"/>
        <v>1</v>
      </c>
      <c r="L32" s="29">
        <f t="shared" si="23"/>
        <v>0</v>
      </c>
      <c r="M32" s="29">
        <f t="shared" si="23"/>
        <v>0</v>
      </c>
    </row>
    <row r="33" spans="1:13" ht="12" customHeight="1" x14ac:dyDescent="0.2">
      <c r="A33" s="157"/>
      <c r="B33" s="157"/>
      <c r="C33" s="35"/>
      <c r="D33" s="231" t="s">
        <v>34</v>
      </c>
      <c r="E33" s="34"/>
      <c r="F33" s="80">
        <f t="shared" ref="F33" si="24">SUM(G33,L33:M33)</f>
        <v>8</v>
      </c>
      <c r="G33" s="80">
        <v>6</v>
      </c>
      <c r="H33" s="80">
        <v>3</v>
      </c>
      <c r="I33" s="80">
        <v>4</v>
      </c>
      <c r="J33" s="80">
        <v>5</v>
      </c>
      <c r="K33" s="80">
        <v>4</v>
      </c>
      <c r="L33" s="80">
        <v>2</v>
      </c>
      <c r="M33" s="80">
        <v>0</v>
      </c>
    </row>
    <row r="34" spans="1:13" ht="12" customHeight="1" x14ac:dyDescent="0.2">
      <c r="A34" s="157"/>
      <c r="B34" s="157"/>
      <c r="C34" s="32"/>
      <c r="D34" s="232"/>
      <c r="E34" s="31"/>
      <c r="F34" s="29">
        <f t="shared" ref="F34:M34" si="25">IF(F33=0,0,F33/$F33)</f>
        <v>1</v>
      </c>
      <c r="G34" s="29">
        <f t="shared" si="25"/>
        <v>0.75</v>
      </c>
      <c r="H34" s="29">
        <f t="shared" si="25"/>
        <v>0.375</v>
      </c>
      <c r="I34" s="29">
        <f t="shared" si="25"/>
        <v>0.5</v>
      </c>
      <c r="J34" s="29">
        <f t="shared" si="25"/>
        <v>0.625</v>
      </c>
      <c r="K34" s="29">
        <f t="shared" si="25"/>
        <v>0.5</v>
      </c>
      <c r="L34" s="29">
        <f t="shared" si="25"/>
        <v>0.25</v>
      </c>
      <c r="M34" s="29">
        <f t="shared" si="25"/>
        <v>0</v>
      </c>
    </row>
    <row r="35" spans="1:13" ht="12" customHeight="1" x14ac:dyDescent="0.2">
      <c r="A35" s="157"/>
      <c r="B35" s="157"/>
      <c r="C35" s="35"/>
      <c r="D35" s="231" t="s">
        <v>33</v>
      </c>
      <c r="E35" s="34"/>
      <c r="F35" s="80">
        <f t="shared" ref="F35" si="26">SUM(G35,L35:M35)</f>
        <v>7</v>
      </c>
      <c r="G35" s="80">
        <v>5</v>
      </c>
      <c r="H35" s="80">
        <v>2</v>
      </c>
      <c r="I35" s="80">
        <v>2</v>
      </c>
      <c r="J35" s="80">
        <v>4</v>
      </c>
      <c r="K35" s="80">
        <v>4</v>
      </c>
      <c r="L35" s="80">
        <v>2</v>
      </c>
      <c r="M35" s="80">
        <v>0</v>
      </c>
    </row>
    <row r="36" spans="1:13" ht="12" customHeight="1" x14ac:dyDescent="0.2">
      <c r="A36" s="157"/>
      <c r="B36" s="157"/>
      <c r="C36" s="32"/>
      <c r="D36" s="232"/>
      <c r="E36" s="31"/>
      <c r="F36" s="29">
        <f t="shared" ref="F36:M36" si="27">IF(F35=0,0,F35/$F35)</f>
        <v>1</v>
      </c>
      <c r="G36" s="29">
        <f t="shared" si="27"/>
        <v>0.7142857142857143</v>
      </c>
      <c r="H36" s="29">
        <f t="shared" si="27"/>
        <v>0.2857142857142857</v>
      </c>
      <c r="I36" s="29">
        <f t="shared" si="27"/>
        <v>0.2857142857142857</v>
      </c>
      <c r="J36" s="29">
        <f t="shared" si="27"/>
        <v>0.5714285714285714</v>
      </c>
      <c r="K36" s="29">
        <f t="shared" si="27"/>
        <v>0.5714285714285714</v>
      </c>
      <c r="L36" s="29">
        <f t="shared" si="27"/>
        <v>0.2857142857142857</v>
      </c>
      <c r="M36" s="29">
        <f t="shared" si="27"/>
        <v>0</v>
      </c>
    </row>
    <row r="37" spans="1:13" ht="12" customHeight="1" x14ac:dyDescent="0.2">
      <c r="A37" s="157"/>
      <c r="B37" s="157"/>
      <c r="C37" s="35"/>
      <c r="D37" s="231" t="s">
        <v>32</v>
      </c>
      <c r="E37" s="34"/>
      <c r="F37" s="80">
        <f t="shared" ref="F37" si="28">SUM(G37,L37:M37)</f>
        <v>1</v>
      </c>
      <c r="G37" s="80">
        <v>0</v>
      </c>
      <c r="H37" s="80">
        <v>0</v>
      </c>
      <c r="I37" s="80">
        <v>0</v>
      </c>
      <c r="J37" s="80">
        <v>0</v>
      </c>
      <c r="K37" s="80">
        <v>0</v>
      </c>
      <c r="L37" s="80">
        <v>1</v>
      </c>
      <c r="M37" s="80">
        <v>0</v>
      </c>
    </row>
    <row r="38" spans="1:13" ht="12" customHeight="1" x14ac:dyDescent="0.2">
      <c r="A38" s="157"/>
      <c r="B38" s="157"/>
      <c r="C38" s="32"/>
      <c r="D38" s="232"/>
      <c r="E38" s="31"/>
      <c r="F38" s="29">
        <f t="shared" ref="F38:M38" si="29">IF(F37=0,0,F37/$F37)</f>
        <v>1</v>
      </c>
      <c r="G38" s="29">
        <f t="shared" si="29"/>
        <v>0</v>
      </c>
      <c r="H38" s="29">
        <f t="shared" si="29"/>
        <v>0</v>
      </c>
      <c r="I38" s="29">
        <f t="shared" si="29"/>
        <v>0</v>
      </c>
      <c r="J38" s="29">
        <f t="shared" si="29"/>
        <v>0</v>
      </c>
      <c r="K38" s="29">
        <f t="shared" si="29"/>
        <v>0</v>
      </c>
      <c r="L38" s="29">
        <f t="shared" si="29"/>
        <v>1</v>
      </c>
      <c r="M38" s="29">
        <f t="shared" si="29"/>
        <v>0</v>
      </c>
    </row>
    <row r="39" spans="1:13" ht="12" customHeight="1" x14ac:dyDescent="0.2">
      <c r="A39" s="157"/>
      <c r="B39" s="157"/>
      <c r="C39" s="35"/>
      <c r="D39" s="231" t="s">
        <v>31</v>
      </c>
      <c r="E39" s="34"/>
      <c r="F39" s="80">
        <f t="shared" ref="F39" si="30">SUM(G39,L39:M39)</f>
        <v>9</v>
      </c>
      <c r="G39" s="80">
        <v>5</v>
      </c>
      <c r="H39" s="80">
        <v>2</v>
      </c>
      <c r="I39" s="80">
        <v>0</v>
      </c>
      <c r="J39" s="80">
        <v>2</v>
      </c>
      <c r="K39" s="80">
        <v>4</v>
      </c>
      <c r="L39" s="80">
        <v>4</v>
      </c>
      <c r="M39" s="80">
        <v>0</v>
      </c>
    </row>
    <row r="40" spans="1:13" ht="12" customHeight="1" x14ac:dyDescent="0.2">
      <c r="A40" s="157"/>
      <c r="B40" s="157"/>
      <c r="C40" s="32"/>
      <c r="D40" s="232"/>
      <c r="E40" s="31"/>
      <c r="F40" s="29">
        <f t="shared" ref="F40:M40" si="31">IF(F39=0,0,F39/$F39)</f>
        <v>1</v>
      </c>
      <c r="G40" s="29">
        <f t="shared" si="31"/>
        <v>0.55555555555555558</v>
      </c>
      <c r="H40" s="29">
        <f t="shared" si="31"/>
        <v>0.22222222222222221</v>
      </c>
      <c r="I40" s="29">
        <f t="shared" si="31"/>
        <v>0</v>
      </c>
      <c r="J40" s="29">
        <f t="shared" si="31"/>
        <v>0.22222222222222221</v>
      </c>
      <c r="K40" s="29">
        <f t="shared" si="31"/>
        <v>0.44444444444444442</v>
      </c>
      <c r="L40" s="29">
        <f t="shared" si="31"/>
        <v>0.44444444444444442</v>
      </c>
      <c r="M40" s="29">
        <f t="shared" si="31"/>
        <v>0</v>
      </c>
    </row>
    <row r="41" spans="1:13" ht="12" customHeight="1" x14ac:dyDescent="0.2">
      <c r="A41" s="157"/>
      <c r="B41" s="157"/>
      <c r="C41" s="35"/>
      <c r="D41" s="231" t="s">
        <v>30</v>
      </c>
      <c r="E41" s="34"/>
      <c r="F41" s="80">
        <f t="shared" ref="F41" si="32">SUM(G41,L41:M41)</f>
        <v>1</v>
      </c>
      <c r="G41" s="80">
        <v>0</v>
      </c>
      <c r="H41" s="80">
        <v>0</v>
      </c>
      <c r="I41" s="80">
        <v>0</v>
      </c>
      <c r="J41" s="80">
        <v>0</v>
      </c>
      <c r="K41" s="80">
        <v>0</v>
      </c>
      <c r="L41" s="80">
        <v>1</v>
      </c>
      <c r="M41" s="80">
        <v>0</v>
      </c>
    </row>
    <row r="42" spans="1:13" ht="12" customHeight="1" x14ac:dyDescent="0.2">
      <c r="A42" s="157"/>
      <c r="B42" s="157"/>
      <c r="C42" s="32"/>
      <c r="D42" s="232"/>
      <c r="E42" s="31"/>
      <c r="F42" s="29">
        <f t="shared" ref="F42:M42" si="33">IF(F41=0,0,F41/$F41)</f>
        <v>1</v>
      </c>
      <c r="G42" s="29">
        <f t="shared" si="33"/>
        <v>0</v>
      </c>
      <c r="H42" s="29">
        <f t="shared" si="33"/>
        <v>0</v>
      </c>
      <c r="I42" s="29">
        <f t="shared" si="33"/>
        <v>0</v>
      </c>
      <c r="J42" s="29">
        <f t="shared" si="33"/>
        <v>0</v>
      </c>
      <c r="K42" s="29">
        <f t="shared" si="33"/>
        <v>0</v>
      </c>
      <c r="L42" s="29">
        <f t="shared" si="33"/>
        <v>1</v>
      </c>
      <c r="M42" s="29">
        <f t="shared" si="33"/>
        <v>0</v>
      </c>
    </row>
    <row r="43" spans="1:13" ht="12" customHeight="1" x14ac:dyDescent="0.2">
      <c r="A43" s="157"/>
      <c r="B43" s="157"/>
      <c r="C43" s="35"/>
      <c r="D43" s="231" t="s">
        <v>29</v>
      </c>
      <c r="E43" s="34"/>
      <c r="F43" s="80">
        <f t="shared" ref="F43" si="34">SUM(G43,L43:M43)</f>
        <v>2</v>
      </c>
      <c r="G43" s="80">
        <v>1</v>
      </c>
      <c r="H43" s="80">
        <v>0</v>
      </c>
      <c r="I43" s="80">
        <v>1</v>
      </c>
      <c r="J43" s="80">
        <v>1</v>
      </c>
      <c r="K43" s="80">
        <v>1</v>
      </c>
      <c r="L43" s="80">
        <v>1</v>
      </c>
      <c r="M43" s="80">
        <v>0</v>
      </c>
    </row>
    <row r="44" spans="1:13" ht="12" customHeight="1" x14ac:dyDescent="0.2">
      <c r="A44" s="157"/>
      <c r="B44" s="157"/>
      <c r="C44" s="32"/>
      <c r="D44" s="232"/>
      <c r="E44" s="31"/>
      <c r="F44" s="29">
        <f t="shared" ref="F44:M44" si="35">IF(F43=0,0,F43/$F43)</f>
        <v>1</v>
      </c>
      <c r="G44" s="29">
        <f t="shared" si="35"/>
        <v>0.5</v>
      </c>
      <c r="H44" s="29">
        <f t="shared" si="35"/>
        <v>0</v>
      </c>
      <c r="I44" s="29">
        <f t="shared" si="35"/>
        <v>0.5</v>
      </c>
      <c r="J44" s="29">
        <f t="shared" si="35"/>
        <v>0.5</v>
      </c>
      <c r="K44" s="29">
        <f t="shared" si="35"/>
        <v>0.5</v>
      </c>
      <c r="L44" s="29">
        <f t="shared" si="35"/>
        <v>0.5</v>
      </c>
      <c r="M44" s="29">
        <f t="shared" si="35"/>
        <v>0</v>
      </c>
    </row>
    <row r="45" spans="1:13" ht="12" customHeight="1" x14ac:dyDescent="0.2">
      <c r="A45" s="157"/>
      <c r="B45" s="157"/>
      <c r="C45" s="35"/>
      <c r="D45" s="231" t="s">
        <v>28</v>
      </c>
      <c r="E45" s="34"/>
      <c r="F45" s="80">
        <f t="shared" ref="F45" si="36">SUM(G45,L45:M45)</f>
        <v>11</v>
      </c>
      <c r="G45" s="80">
        <v>5</v>
      </c>
      <c r="H45" s="80">
        <v>1</v>
      </c>
      <c r="I45" s="80">
        <v>1</v>
      </c>
      <c r="J45" s="80">
        <v>4</v>
      </c>
      <c r="K45" s="80">
        <v>4</v>
      </c>
      <c r="L45" s="80">
        <v>6</v>
      </c>
      <c r="M45" s="80">
        <v>0</v>
      </c>
    </row>
    <row r="46" spans="1:13" ht="12" customHeight="1" x14ac:dyDescent="0.2">
      <c r="A46" s="157"/>
      <c r="B46" s="157"/>
      <c r="C46" s="32"/>
      <c r="D46" s="232"/>
      <c r="E46" s="31"/>
      <c r="F46" s="29">
        <f t="shared" ref="F46:M46" si="37">IF(F45=0,0,F45/$F45)</f>
        <v>1</v>
      </c>
      <c r="G46" s="29">
        <f t="shared" si="37"/>
        <v>0.45454545454545453</v>
      </c>
      <c r="H46" s="29">
        <f t="shared" si="37"/>
        <v>9.0909090909090912E-2</v>
      </c>
      <c r="I46" s="29">
        <f t="shared" si="37"/>
        <v>9.0909090909090912E-2</v>
      </c>
      <c r="J46" s="29">
        <f t="shared" si="37"/>
        <v>0.36363636363636365</v>
      </c>
      <c r="K46" s="29">
        <f t="shared" si="37"/>
        <v>0.36363636363636365</v>
      </c>
      <c r="L46" s="29">
        <f t="shared" si="37"/>
        <v>0.54545454545454541</v>
      </c>
      <c r="M46" s="29">
        <f t="shared" si="37"/>
        <v>0</v>
      </c>
    </row>
    <row r="47" spans="1:13" ht="12" customHeight="1" x14ac:dyDescent="0.2">
      <c r="A47" s="157"/>
      <c r="B47" s="157"/>
      <c r="C47" s="35"/>
      <c r="D47" s="231" t="s">
        <v>27</v>
      </c>
      <c r="E47" s="34"/>
      <c r="F47" s="80">
        <f t="shared" ref="F47" si="38">SUM(G47,L47:M47)</f>
        <v>4</v>
      </c>
      <c r="G47" s="80">
        <v>3</v>
      </c>
      <c r="H47" s="80">
        <v>2</v>
      </c>
      <c r="I47" s="80">
        <v>0</v>
      </c>
      <c r="J47" s="80">
        <v>2</v>
      </c>
      <c r="K47" s="80">
        <v>2</v>
      </c>
      <c r="L47" s="80">
        <v>1</v>
      </c>
      <c r="M47" s="80">
        <v>0</v>
      </c>
    </row>
    <row r="48" spans="1:13" ht="12" customHeight="1" x14ac:dyDescent="0.2">
      <c r="A48" s="157"/>
      <c r="B48" s="157"/>
      <c r="C48" s="32"/>
      <c r="D48" s="232"/>
      <c r="E48" s="31"/>
      <c r="F48" s="29">
        <f t="shared" ref="F48:M48" si="39">IF(F47=0,0,F47/$F47)</f>
        <v>1</v>
      </c>
      <c r="G48" s="29">
        <f t="shared" si="39"/>
        <v>0.75</v>
      </c>
      <c r="H48" s="29">
        <f t="shared" si="39"/>
        <v>0.5</v>
      </c>
      <c r="I48" s="29">
        <f t="shared" si="39"/>
        <v>0</v>
      </c>
      <c r="J48" s="29">
        <f t="shared" si="39"/>
        <v>0.5</v>
      </c>
      <c r="K48" s="29">
        <f t="shared" si="39"/>
        <v>0.5</v>
      </c>
      <c r="L48" s="29">
        <f t="shared" si="39"/>
        <v>0.25</v>
      </c>
      <c r="M48" s="29">
        <f t="shared" si="39"/>
        <v>0</v>
      </c>
    </row>
    <row r="49" spans="1:13" ht="12" customHeight="1" x14ac:dyDescent="0.2">
      <c r="A49" s="157"/>
      <c r="B49" s="157"/>
      <c r="C49" s="35"/>
      <c r="D49" s="231" t="s">
        <v>26</v>
      </c>
      <c r="E49" s="34"/>
      <c r="F49" s="80">
        <f t="shared" ref="F49" si="40">SUM(G49,L49:M49)</f>
        <v>5</v>
      </c>
      <c r="G49" s="80">
        <v>3</v>
      </c>
      <c r="H49" s="80">
        <v>1</v>
      </c>
      <c r="I49" s="80">
        <v>0</v>
      </c>
      <c r="J49" s="80">
        <v>2</v>
      </c>
      <c r="K49" s="80">
        <v>2</v>
      </c>
      <c r="L49" s="80">
        <v>2</v>
      </c>
      <c r="M49" s="80">
        <v>0</v>
      </c>
    </row>
    <row r="50" spans="1:13" ht="12" customHeight="1" x14ac:dyDescent="0.2">
      <c r="A50" s="157"/>
      <c r="B50" s="157"/>
      <c r="C50" s="32"/>
      <c r="D50" s="232"/>
      <c r="E50" s="31"/>
      <c r="F50" s="29">
        <f t="shared" ref="F50:M50" si="41">IF(F49=0,0,F49/$F49)</f>
        <v>1</v>
      </c>
      <c r="G50" s="29">
        <f t="shared" si="41"/>
        <v>0.6</v>
      </c>
      <c r="H50" s="29">
        <f t="shared" si="41"/>
        <v>0.2</v>
      </c>
      <c r="I50" s="29">
        <f t="shared" si="41"/>
        <v>0</v>
      </c>
      <c r="J50" s="29">
        <f t="shared" si="41"/>
        <v>0.4</v>
      </c>
      <c r="K50" s="29">
        <f t="shared" si="41"/>
        <v>0.4</v>
      </c>
      <c r="L50" s="29">
        <f t="shared" si="41"/>
        <v>0.4</v>
      </c>
      <c r="M50" s="29">
        <f t="shared" si="41"/>
        <v>0</v>
      </c>
    </row>
    <row r="51" spans="1:13" ht="12" customHeight="1" x14ac:dyDescent="0.2">
      <c r="A51" s="157"/>
      <c r="B51" s="157"/>
      <c r="C51" s="35"/>
      <c r="D51" s="231" t="s">
        <v>25</v>
      </c>
      <c r="E51" s="34"/>
      <c r="F51" s="80">
        <f t="shared" ref="F51" si="42">SUM(G51,L51:M51)</f>
        <v>13</v>
      </c>
      <c r="G51" s="80">
        <v>9</v>
      </c>
      <c r="H51" s="80">
        <v>5</v>
      </c>
      <c r="I51" s="80">
        <v>1</v>
      </c>
      <c r="J51" s="80">
        <v>2</v>
      </c>
      <c r="K51" s="80">
        <v>5</v>
      </c>
      <c r="L51" s="80">
        <v>4</v>
      </c>
      <c r="M51" s="80">
        <v>0</v>
      </c>
    </row>
    <row r="52" spans="1:13" ht="12" customHeight="1" x14ac:dyDescent="0.2">
      <c r="A52" s="157"/>
      <c r="B52" s="157"/>
      <c r="C52" s="32"/>
      <c r="D52" s="232"/>
      <c r="E52" s="31"/>
      <c r="F52" s="29">
        <f t="shared" ref="F52:M52" si="43">IF(F51=0,0,F51/$F51)</f>
        <v>1</v>
      </c>
      <c r="G52" s="29">
        <f t="shared" si="43"/>
        <v>0.69230769230769229</v>
      </c>
      <c r="H52" s="29">
        <f t="shared" si="43"/>
        <v>0.38461538461538464</v>
      </c>
      <c r="I52" s="29">
        <f t="shared" si="43"/>
        <v>7.6923076923076927E-2</v>
      </c>
      <c r="J52" s="29">
        <f t="shared" si="43"/>
        <v>0.15384615384615385</v>
      </c>
      <c r="K52" s="29">
        <f t="shared" si="43"/>
        <v>0.38461538461538464</v>
      </c>
      <c r="L52" s="29">
        <f t="shared" si="43"/>
        <v>0.30769230769230771</v>
      </c>
      <c r="M52" s="29">
        <f t="shared" si="43"/>
        <v>0</v>
      </c>
    </row>
    <row r="53" spans="1:13" ht="12" customHeight="1" x14ac:dyDescent="0.2">
      <c r="A53" s="157"/>
      <c r="B53" s="157"/>
      <c r="C53" s="35"/>
      <c r="D53" s="231" t="s">
        <v>24</v>
      </c>
      <c r="E53" s="34"/>
      <c r="F53" s="80">
        <f t="shared" ref="F53" si="44">SUM(G53,L53:M53)</f>
        <v>5</v>
      </c>
      <c r="G53" s="80">
        <v>2</v>
      </c>
      <c r="H53" s="80">
        <v>0</v>
      </c>
      <c r="I53" s="80">
        <v>0</v>
      </c>
      <c r="J53" s="80">
        <v>0</v>
      </c>
      <c r="K53" s="80">
        <v>2</v>
      </c>
      <c r="L53" s="80">
        <v>3</v>
      </c>
      <c r="M53" s="80">
        <v>0</v>
      </c>
    </row>
    <row r="54" spans="1:13" ht="12" customHeight="1" x14ac:dyDescent="0.2">
      <c r="A54" s="157"/>
      <c r="B54" s="157"/>
      <c r="C54" s="32"/>
      <c r="D54" s="232"/>
      <c r="E54" s="31"/>
      <c r="F54" s="29">
        <f t="shared" ref="F54:M54" si="45">IF(F53=0,0,F53/$F53)</f>
        <v>1</v>
      </c>
      <c r="G54" s="29">
        <f t="shared" si="45"/>
        <v>0.4</v>
      </c>
      <c r="H54" s="29">
        <f t="shared" si="45"/>
        <v>0</v>
      </c>
      <c r="I54" s="29">
        <f t="shared" si="45"/>
        <v>0</v>
      </c>
      <c r="J54" s="29">
        <f t="shared" si="45"/>
        <v>0</v>
      </c>
      <c r="K54" s="29">
        <f t="shared" si="45"/>
        <v>0.4</v>
      </c>
      <c r="L54" s="29">
        <f t="shared" si="45"/>
        <v>0.6</v>
      </c>
      <c r="M54" s="29">
        <f t="shared" si="45"/>
        <v>0</v>
      </c>
    </row>
    <row r="55" spans="1:13" ht="12" customHeight="1" x14ac:dyDescent="0.2">
      <c r="A55" s="157"/>
      <c r="B55" s="157"/>
      <c r="C55" s="35"/>
      <c r="D55" s="231" t="s">
        <v>23</v>
      </c>
      <c r="E55" s="34"/>
      <c r="F55" s="80">
        <f t="shared" ref="F55" si="46">SUM(G55,L55:M55)</f>
        <v>33</v>
      </c>
      <c r="G55" s="80">
        <v>23</v>
      </c>
      <c r="H55" s="80">
        <v>5</v>
      </c>
      <c r="I55" s="80">
        <v>0</v>
      </c>
      <c r="J55" s="80">
        <v>11</v>
      </c>
      <c r="K55" s="80">
        <v>13</v>
      </c>
      <c r="L55" s="80">
        <v>9</v>
      </c>
      <c r="M55" s="80">
        <v>1</v>
      </c>
    </row>
    <row r="56" spans="1:13" ht="12" customHeight="1" x14ac:dyDescent="0.2">
      <c r="A56" s="157"/>
      <c r="B56" s="157"/>
      <c r="C56" s="32"/>
      <c r="D56" s="232"/>
      <c r="E56" s="31"/>
      <c r="F56" s="29">
        <f t="shared" ref="F56:M56" si="47">IF(F55=0,0,F55/$F55)</f>
        <v>1</v>
      </c>
      <c r="G56" s="29">
        <f t="shared" si="47"/>
        <v>0.69696969696969702</v>
      </c>
      <c r="H56" s="29">
        <f t="shared" si="47"/>
        <v>0.15151515151515152</v>
      </c>
      <c r="I56" s="29">
        <f t="shared" si="47"/>
        <v>0</v>
      </c>
      <c r="J56" s="29">
        <f t="shared" si="47"/>
        <v>0.33333333333333331</v>
      </c>
      <c r="K56" s="29">
        <f t="shared" si="47"/>
        <v>0.39393939393939392</v>
      </c>
      <c r="L56" s="29">
        <f t="shared" si="47"/>
        <v>0.27272727272727271</v>
      </c>
      <c r="M56" s="29">
        <f t="shared" si="47"/>
        <v>3.0303030303030304E-2</v>
      </c>
    </row>
    <row r="57" spans="1:13" ht="12" customHeight="1" x14ac:dyDescent="0.2">
      <c r="A57" s="157"/>
      <c r="B57" s="157"/>
      <c r="C57" s="35"/>
      <c r="D57" s="231" t="s">
        <v>22</v>
      </c>
      <c r="E57" s="34"/>
      <c r="F57" s="80">
        <f t="shared" ref="F57" si="48">SUM(G57,L57:M57)</f>
        <v>5</v>
      </c>
      <c r="G57" s="80">
        <v>5</v>
      </c>
      <c r="H57" s="80">
        <v>1</v>
      </c>
      <c r="I57" s="80">
        <v>0</v>
      </c>
      <c r="J57" s="80">
        <v>4</v>
      </c>
      <c r="K57" s="80">
        <v>3</v>
      </c>
      <c r="L57" s="80">
        <v>0</v>
      </c>
      <c r="M57" s="80">
        <v>0</v>
      </c>
    </row>
    <row r="58" spans="1:13" ht="12" customHeight="1" x14ac:dyDescent="0.2">
      <c r="A58" s="157"/>
      <c r="B58" s="157"/>
      <c r="C58" s="32"/>
      <c r="D58" s="232"/>
      <c r="E58" s="31"/>
      <c r="F58" s="29">
        <f t="shared" ref="F58:M58" si="49">IF(F57=0,0,F57/$F57)</f>
        <v>1</v>
      </c>
      <c r="G58" s="29">
        <f t="shared" si="49"/>
        <v>1</v>
      </c>
      <c r="H58" s="29">
        <f t="shared" si="49"/>
        <v>0.2</v>
      </c>
      <c r="I58" s="29">
        <f t="shared" si="49"/>
        <v>0</v>
      </c>
      <c r="J58" s="29">
        <f t="shared" si="49"/>
        <v>0.8</v>
      </c>
      <c r="K58" s="29">
        <f t="shared" si="49"/>
        <v>0.6</v>
      </c>
      <c r="L58" s="29">
        <f t="shared" si="49"/>
        <v>0</v>
      </c>
      <c r="M58" s="29">
        <f t="shared" si="49"/>
        <v>0</v>
      </c>
    </row>
    <row r="59" spans="1:13" ht="12.75" customHeight="1" x14ac:dyDescent="0.2">
      <c r="A59" s="157"/>
      <c r="B59" s="157"/>
      <c r="C59" s="35"/>
      <c r="D59" s="231" t="s">
        <v>21</v>
      </c>
      <c r="E59" s="34"/>
      <c r="F59" s="80">
        <f t="shared" ref="F59" si="50">SUM(G59,L59:M59)</f>
        <v>32</v>
      </c>
      <c r="G59" s="80">
        <v>21</v>
      </c>
      <c r="H59" s="80">
        <v>4</v>
      </c>
      <c r="I59" s="80">
        <v>2</v>
      </c>
      <c r="J59" s="80">
        <v>8</v>
      </c>
      <c r="K59" s="80">
        <v>15</v>
      </c>
      <c r="L59" s="80">
        <v>11</v>
      </c>
      <c r="M59" s="80">
        <v>0</v>
      </c>
    </row>
    <row r="60" spans="1:13" ht="12.75" customHeight="1" x14ac:dyDescent="0.2">
      <c r="A60" s="157"/>
      <c r="B60" s="157"/>
      <c r="C60" s="32"/>
      <c r="D60" s="232"/>
      <c r="E60" s="31"/>
      <c r="F60" s="29">
        <f t="shared" ref="F60:M60" si="51">IF(F59=0,0,F59/$F59)</f>
        <v>1</v>
      </c>
      <c r="G60" s="29">
        <f t="shared" si="51"/>
        <v>0.65625</v>
      </c>
      <c r="H60" s="29">
        <f t="shared" si="51"/>
        <v>0.125</v>
      </c>
      <c r="I60" s="29">
        <f t="shared" si="51"/>
        <v>6.25E-2</v>
      </c>
      <c r="J60" s="29">
        <f t="shared" si="51"/>
        <v>0.25</v>
      </c>
      <c r="K60" s="29">
        <f t="shared" si="51"/>
        <v>0.46875</v>
      </c>
      <c r="L60" s="29">
        <f t="shared" si="51"/>
        <v>0.34375</v>
      </c>
      <c r="M60" s="29">
        <f t="shared" si="51"/>
        <v>0</v>
      </c>
    </row>
    <row r="61" spans="1:13" ht="12" customHeight="1" x14ac:dyDescent="0.2">
      <c r="A61" s="157"/>
      <c r="B61" s="157"/>
      <c r="C61" s="35"/>
      <c r="D61" s="231" t="s">
        <v>20</v>
      </c>
      <c r="E61" s="34"/>
      <c r="F61" s="80">
        <f t="shared" ref="F61" si="52">SUM(G61,L61:M61)</f>
        <v>17</v>
      </c>
      <c r="G61" s="80">
        <v>14</v>
      </c>
      <c r="H61" s="80">
        <v>3</v>
      </c>
      <c r="I61" s="80">
        <v>3</v>
      </c>
      <c r="J61" s="80">
        <v>6</v>
      </c>
      <c r="K61" s="80">
        <v>9</v>
      </c>
      <c r="L61" s="80">
        <v>3</v>
      </c>
      <c r="M61" s="80">
        <v>0</v>
      </c>
    </row>
    <row r="62" spans="1:13" ht="12" customHeight="1" x14ac:dyDescent="0.2">
      <c r="A62" s="157"/>
      <c r="B62" s="157"/>
      <c r="C62" s="32"/>
      <c r="D62" s="232"/>
      <c r="E62" s="31"/>
      <c r="F62" s="29">
        <f t="shared" ref="F62:M62" si="53">IF(F61=0,0,F61/$F61)</f>
        <v>1</v>
      </c>
      <c r="G62" s="29">
        <f t="shared" si="53"/>
        <v>0.82352941176470584</v>
      </c>
      <c r="H62" s="29">
        <f t="shared" si="53"/>
        <v>0.17647058823529413</v>
      </c>
      <c r="I62" s="29">
        <f t="shared" si="53"/>
        <v>0.17647058823529413</v>
      </c>
      <c r="J62" s="29">
        <f t="shared" si="53"/>
        <v>0.35294117647058826</v>
      </c>
      <c r="K62" s="29">
        <f t="shared" si="53"/>
        <v>0.52941176470588236</v>
      </c>
      <c r="L62" s="29">
        <f t="shared" si="53"/>
        <v>0.17647058823529413</v>
      </c>
      <c r="M62" s="29">
        <f t="shared" si="53"/>
        <v>0</v>
      </c>
    </row>
    <row r="63" spans="1:13" ht="12" customHeight="1" x14ac:dyDescent="0.2">
      <c r="A63" s="157"/>
      <c r="B63" s="157"/>
      <c r="C63" s="35"/>
      <c r="D63" s="231" t="s">
        <v>19</v>
      </c>
      <c r="E63" s="34"/>
      <c r="F63" s="80">
        <f t="shared" ref="F63" si="54">SUM(G63,L63:M63)</f>
        <v>8</v>
      </c>
      <c r="G63" s="80">
        <v>7</v>
      </c>
      <c r="H63" s="80">
        <v>1</v>
      </c>
      <c r="I63" s="80">
        <v>1</v>
      </c>
      <c r="J63" s="80">
        <v>5</v>
      </c>
      <c r="K63" s="80">
        <v>6</v>
      </c>
      <c r="L63" s="80">
        <v>1</v>
      </c>
      <c r="M63" s="80">
        <v>0</v>
      </c>
    </row>
    <row r="64" spans="1:13" ht="12" customHeight="1" x14ac:dyDescent="0.2">
      <c r="A64" s="157"/>
      <c r="B64" s="157"/>
      <c r="C64" s="32"/>
      <c r="D64" s="232"/>
      <c r="E64" s="31"/>
      <c r="F64" s="29">
        <f t="shared" ref="F64:M64" si="55">IF(F63=0,0,F63/$F63)</f>
        <v>1</v>
      </c>
      <c r="G64" s="29">
        <f t="shared" si="55"/>
        <v>0.875</v>
      </c>
      <c r="H64" s="29">
        <f t="shared" si="55"/>
        <v>0.125</v>
      </c>
      <c r="I64" s="29">
        <f t="shared" si="55"/>
        <v>0.125</v>
      </c>
      <c r="J64" s="29">
        <f t="shared" si="55"/>
        <v>0.625</v>
      </c>
      <c r="K64" s="29">
        <f t="shared" si="55"/>
        <v>0.75</v>
      </c>
      <c r="L64" s="29">
        <f t="shared" si="55"/>
        <v>0.125</v>
      </c>
      <c r="M64" s="29">
        <f t="shared" si="55"/>
        <v>0</v>
      </c>
    </row>
    <row r="65" spans="1:13" ht="12" customHeight="1" x14ac:dyDescent="0.2">
      <c r="A65" s="157"/>
      <c r="B65" s="157"/>
      <c r="C65" s="35"/>
      <c r="D65" s="231" t="s">
        <v>18</v>
      </c>
      <c r="E65" s="34"/>
      <c r="F65" s="80">
        <f t="shared" ref="F65" si="56">SUM(G65,L65:M65)</f>
        <v>14</v>
      </c>
      <c r="G65" s="80">
        <v>6</v>
      </c>
      <c r="H65" s="80">
        <v>2</v>
      </c>
      <c r="I65" s="80">
        <v>3</v>
      </c>
      <c r="J65" s="80">
        <v>3</v>
      </c>
      <c r="K65" s="80">
        <v>4</v>
      </c>
      <c r="L65" s="80">
        <v>8</v>
      </c>
      <c r="M65" s="80">
        <v>0</v>
      </c>
    </row>
    <row r="66" spans="1:13" ht="12" customHeight="1" x14ac:dyDescent="0.2">
      <c r="A66" s="157"/>
      <c r="B66" s="157"/>
      <c r="C66" s="32"/>
      <c r="D66" s="232"/>
      <c r="E66" s="31"/>
      <c r="F66" s="29">
        <f t="shared" ref="F66:M66" si="57">IF(F65=0,0,F65/$F65)</f>
        <v>1</v>
      </c>
      <c r="G66" s="29">
        <f t="shared" si="57"/>
        <v>0.42857142857142855</v>
      </c>
      <c r="H66" s="29">
        <f t="shared" si="57"/>
        <v>0.14285714285714285</v>
      </c>
      <c r="I66" s="29">
        <f t="shared" si="57"/>
        <v>0.21428571428571427</v>
      </c>
      <c r="J66" s="29">
        <f t="shared" si="57"/>
        <v>0.21428571428571427</v>
      </c>
      <c r="K66" s="29">
        <f t="shared" si="57"/>
        <v>0.2857142857142857</v>
      </c>
      <c r="L66" s="29">
        <f t="shared" si="57"/>
        <v>0.5714285714285714</v>
      </c>
      <c r="M66" s="29">
        <f t="shared" si="57"/>
        <v>0</v>
      </c>
    </row>
    <row r="67" spans="1:13" ht="12" customHeight="1" x14ac:dyDescent="0.2">
      <c r="A67" s="157"/>
      <c r="B67" s="157"/>
      <c r="C67" s="35"/>
      <c r="D67" s="231" t="s">
        <v>17</v>
      </c>
      <c r="E67" s="34"/>
      <c r="F67" s="80">
        <f t="shared" ref="F67" si="58">SUM(G67,L67:M67)</f>
        <v>8</v>
      </c>
      <c r="G67" s="80">
        <v>5</v>
      </c>
      <c r="H67" s="80">
        <v>0</v>
      </c>
      <c r="I67" s="80">
        <v>1</v>
      </c>
      <c r="J67" s="80">
        <v>5</v>
      </c>
      <c r="K67" s="80">
        <v>3</v>
      </c>
      <c r="L67" s="80">
        <v>2</v>
      </c>
      <c r="M67" s="80">
        <v>1</v>
      </c>
    </row>
    <row r="68" spans="1:13" ht="12" customHeight="1" x14ac:dyDescent="0.2">
      <c r="A68" s="157"/>
      <c r="B68" s="158"/>
      <c r="C68" s="32"/>
      <c r="D68" s="232"/>
      <c r="E68" s="31"/>
      <c r="F68" s="29">
        <f t="shared" ref="F68:M68" si="59">IF(F67=0,0,F67/$F67)</f>
        <v>1</v>
      </c>
      <c r="G68" s="29">
        <f t="shared" si="59"/>
        <v>0.625</v>
      </c>
      <c r="H68" s="29">
        <f t="shared" si="59"/>
        <v>0</v>
      </c>
      <c r="I68" s="29">
        <f t="shared" si="59"/>
        <v>0.125</v>
      </c>
      <c r="J68" s="29">
        <f t="shared" si="59"/>
        <v>0.625</v>
      </c>
      <c r="K68" s="29">
        <f t="shared" si="59"/>
        <v>0.375</v>
      </c>
      <c r="L68" s="29">
        <f t="shared" si="59"/>
        <v>0.25</v>
      </c>
      <c r="M68" s="29">
        <f t="shared" si="59"/>
        <v>0.125</v>
      </c>
    </row>
    <row r="69" spans="1:13" ht="12" customHeight="1" x14ac:dyDescent="0.2">
      <c r="A69" s="157"/>
      <c r="B69" s="156" t="s">
        <v>16</v>
      </c>
      <c r="C69" s="35"/>
      <c r="D69" s="231" t="s">
        <v>15</v>
      </c>
      <c r="E69" s="34"/>
      <c r="F69" s="80">
        <f>SUM(G69,L69:M69)</f>
        <v>681</v>
      </c>
      <c r="G69" s="80">
        <f>SUM(G71,G73,G75,G77,G79,G81,G83,G85,G87,G89,G91,G93,G95,G97,G99)</f>
        <v>418</v>
      </c>
      <c r="H69" s="80">
        <f>SUM(H71,H73,H75,H77,H79,H81,H83,H85,H87,H89,H91,H93,H95,H97,H99)</f>
        <v>165</v>
      </c>
      <c r="I69" s="80">
        <f t="shared" ref="I69:M69" si="60">SUM(I71,I73,I75,I77,I79,I81,I83,I85,I87,I89,I91,I93,I95,I97,I99)</f>
        <v>116</v>
      </c>
      <c r="J69" s="80">
        <f t="shared" si="60"/>
        <v>205</v>
      </c>
      <c r="K69" s="80">
        <f>SUM(K71,K73,K75,K77,K79,K81,K83,K85,K87,K89,K91,K93,K95,K97,K99)</f>
        <v>242</v>
      </c>
      <c r="L69" s="80">
        <f t="shared" si="60"/>
        <v>243</v>
      </c>
      <c r="M69" s="80">
        <f t="shared" si="60"/>
        <v>20</v>
      </c>
    </row>
    <row r="70" spans="1:13" ht="12" customHeight="1" x14ac:dyDescent="0.2">
      <c r="A70" s="157"/>
      <c r="B70" s="157"/>
      <c r="C70" s="32"/>
      <c r="D70" s="232"/>
      <c r="E70" s="31"/>
      <c r="F70" s="29">
        <f t="shared" ref="F70" si="61">IF(F69=0,0,F69/$F69)</f>
        <v>1</v>
      </c>
      <c r="G70" s="29">
        <f t="shared" ref="G70:M70" si="62">IF(G69=0,0,G69/$F69)</f>
        <v>0.61380323054331865</v>
      </c>
      <c r="H70" s="29">
        <f t="shared" si="62"/>
        <v>0.24229074889867841</v>
      </c>
      <c r="I70" s="29">
        <f t="shared" si="62"/>
        <v>0.17033773861967694</v>
      </c>
      <c r="J70" s="29">
        <f t="shared" si="62"/>
        <v>0.30102790014684289</v>
      </c>
      <c r="K70" s="29">
        <f t="shared" si="62"/>
        <v>0.35535976505139499</v>
      </c>
      <c r="L70" s="29">
        <f t="shared" si="62"/>
        <v>0.35682819383259912</v>
      </c>
      <c r="M70" s="29">
        <f t="shared" si="62"/>
        <v>2.9368575624082231E-2</v>
      </c>
    </row>
    <row r="71" spans="1:13" ht="12" customHeight="1" x14ac:dyDescent="0.2">
      <c r="A71" s="157"/>
      <c r="B71" s="157"/>
      <c r="C71" s="35"/>
      <c r="D71" s="231" t="s">
        <v>117</v>
      </c>
      <c r="E71" s="34"/>
      <c r="F71" s="80">
        <f t="shared" ref="F71" si="63">SUM(G71,L71:M71)</f>
        <v>6</v>
      </c>
      <c r="G71" s="80">
        <v>3</v>
      </c>
      <c r="H71" s="80">
        <v>1</v>
      </c>
      <c r="I71" s="80">
        <v>0</v>
      </c>
      <c r="J71" s="80">
        <v>1</v>
      </c>
      <c r="K71" s="80">
        <v>1</v>
      </c>
      <c r="L71" s="80">
        <v>3</v>
      </c>
      <c r="M71" s="80">
        <v>0</v>
      </c>
    </row>
    <row r="72" spans="1:13" ht="12" customHeight="1" x14ac:dyDescent="0.2">
      <c r="A72" s="157"/>
      <c r="B72" s="157"/>
      <c r="C72" s="32"/>
      <c r="D72" s="232"/>
      <c r="E72" s="31"/>
      <c r="F72" s="29">
        <f t="shared" ref="F72:M72" si="64">IF(F71=0,0,F71/$F71)</f>
        <v>1</v>
      </c>
      <c r="G72" s="29">
        <f t="shared" si="64"/>
        <v>0.5</v>
      </c>
      <c r="H72" s="29">
        <f t="shared" si="64"/>
        <v>0.16666666666666666</v>
      </c>
      <c r="I72" s="29">
        <f t="shared" si="64"/>
        <v>0</v>
      </c>
      <c r="J72" s="29">
        <f t="shared" si="64"/>
        <v>0.16666666666666666</v>
      </c>
      <c r="K72" s="29">
        <f t="shared" si="64"/>
        <v>0.16666666666666666</v>
      </c>
      <c r="L72" s="29">
        <f t="shared" si="64"/>
        <v>0.5</v>
      </c>
      <c r="M72" s="29">
        <f t="shared" si="64"/>
        <v>0</v>
      </c>
    </row>
    <row r="73" spans="1:13" ht="12" customHeight="1" x14ac:dyDescent="0.2">
      <c r="A73" s="157"/>
      <c r="B73" s="157"/>
      <c r="C73" s="35"/>
      <c r="D73" s="231" t="s">
        <v>13</v>
      </c>
      <c r="E73" s="34"/>
      <c r="F73" s="80">
        <f t="shared" ref="F73" si="65">SUM(G73,L73:M73)</f>
        <v>77</v>
      </c>
      <c r="G73" s="80">
        <v>45</v>
      </c>
      <c r="H73" s="80">
        <v>31</v>
      </c>
      <c r="I73" s="80">
        <v>4</v>
      </c>
      <c r="J73" s="80">
        <v>10</v>
      </c>
      <c r="K73" s="80">
        <v>10</v>
      </c>
      <c r="L73" s="80">
        <v>30</v>
      </c>
      <c r="M73" s="80">
        <v>2</v>
      </c>
    </row>
    <row r="74" spans="1:13" ht="12" customHeight="1" x14ac:dyDescent="0.2">
      <c r="A74" s="157"/>
      <c r="B74" s="157"/>
      <c r="C74" s="32"/>
      <c r="D74" s="232"/>
      <c r="E74" s="31"/>
      <c r="F74" s="29">
        <f t="shared" ref="F74:M74" si="66">IF(F73=0,0,F73/$F73)</f>
        <v>1</v>
      </c>
      <c r="G74" s="29">
        <f t="shared" si="66"/>
        <v>0.58441558441558439</v>
      </c>
      <c r="H74" s="29">
        <f t="shared" si="66"/>
        <v>0.40259740259740262</v>
      </c>
      <c r="I74" s="29">
        <f t="shared" si="66"/>
        <v>5.1948051948051951E-2</v>
      </c>
      <c r="J74" s="29">
        <f t="shared" si="66"/>
        <v>0.12987012987012986</v>
      </c>
      <c r="K74" s="29">
        <f t="shared" si="66"/>
        <v>0.12987012987012986</v>
      </c>
      <c r="L74" s="29">
        <f t="shared" si="66"/>
        <v>0.38961038961038963</v>
      </c>
      <c r="M74" s="29">
        <f t="shared" si="66"/>
        <v>2.5974025974025976E-2</v>
      </c>
    </row>
    <row r="75" spans="1:13" ht="12" customHeight="1" x14ac:dyDescent="0.2">
      <c r="A75" s="157"/>
      <c r="B75" s="157"/>
      <c r="C75" s="35"/>
      <c r="D75" s="231" t="s">
        <v>12</v>
      </c>
      <c r="E75" s="34"/>
      <c r="F75" s="80">
        <f t="shared" ref="F75" si="67">SUM(G75,L75:M75)</f>
        <v>13</v>
      </c>
      <c r="G75" s="80">
        <v>4</v>
      </c>
      <c r="H75" s="80">
        <v>0</v>
      </c>
      <c r="I75" s="80">
        <v>0</v>
      </c>
      <c r="J75" s="80">
        <v>2</v>
      </c>
      <c r="K75" s="80">
        <v>3</v>
      </c>
      <c r="L75" s="80">
        <v>9</v>
      </c>
      <c r="M75" s="80">
        <v>0</v>
      </c>
    </row>
    <row r="76" spans="1:13" ht="12" customHeight="1" x14ac:dyDescent="0.2">
      <c r="A76" s="157"/>
      <c r="B76" s="157"/>
      <c r="C76" s="32"/>
      <c r="D76" s="232"/>
      <c r="E76" s="31"/>
      <c r="F76" s="29">
        <f t="shared" ref="F76:M76" si="68">IF(F75=0,0,F75/$F75)</f>
        <v>1</v>
      </c>
      <c r="G76" s="29">
        <f t="shared" si="68"/>
        <v>0.30769230769230771</v>
      </c>
      <c r="H76" s="29">
        <f t="shared" si="68"/>
        <v>0</v>
      </c>
      <c r="I76" s="29">
        <f t="shared" si="68"/>
        <v>0</v>
      </c>
      <c r="J76" s="29">
        <f t="shared" si="68"/>
        <v>0.15384615384615385</v>
      </c>
      <c r="K76" s="29">
        <f t="shared" si="68"/>
        <v>0.23076923076923078</v>
      </c>
      <c r="L76" s="29">
        <f t="shared" si="68"/>
        <v>0.69230769230769229</v>
      </c>
      <c r="M76" s="29">
        <f t="shared" si="68"/>
        <v>0</v>
      </c>
    </row>
    <row r="77" spans="1:13" ht="12" customHeight="1" x14ac:dyDescent="0.2">
      <c r="A77" s="157"/>
      <c r="B77" s="157"/>
      <c r="C77" s="35"/>
      <c r="D77" s="231" t="s">
        <v>11</v>
      </c>
      <c r="E77" s="34"/>
      <c r="F77" s="80">
        <f t="shared" ref="F77" si="69">SUM(G77,L77:M77)</f>
        <v>15</v>
      </c>
      <c r="G77" s="80">
        <v>8</v>
      </c>
      <c r="H77" s="80">
        <v>1</v>
      </c>
      <c r="I77" s="80">
        <v>3</v>
      </c>
      <c r="J77" s="80">
        <v>6</v>
      </c>
      <c r="K77" s="80">
        <v>6</v>
      </c>
      <c r="L77" s="80">
        <v>7</v>
      </c>
      <c r="M77" s="80">
        <v>0</v>
      </c>
    </row>
    <row r="78" spans="1:13" ht="12" customHeight="1" x14ac:dyDescent="0.2">
      <c r="A78" s="157"/>
      <c r="B78" s="157"/>
      <c r="C78" s="32"/>
      <c r="D78" s="232"/>
      <c r="E78" s="31"/>
      <c r="F78" s="29">
        <f t="shared" ref="F78:M78" si="70">IF(F77=0,0,F77/$F77)</f>
        <v>1</v>
      </c>
      <c r="G78" s="29">
        <f t="shared" si="70"/>
        <v>0.53333333333333333</v>
      </c>
      <c r="H78" s="29">
        <f t="shared" si="70"/>
        <v>6.6666666666666666E-2</v>
      </c>
      <c r="I78" s="29">
        <f t="shared" si="70"/>
        <v>0.2</v>
      </c>
      <c r="J78" s="29">
        <f t="shared" si="70"/>
        <v>0.4</v>
      </c>
      <c r="K78" s="29">
        <f t="shared" si="70"/>
        <v>0.4</v>
      </c>
      <c r="L78" s="29">
        <f t="shared" si="70"/>
        <v>0.46666666666666667</v>
      </c>
      <c r="M78" s="29">
        <f t="shared" si="70"/>
        <v>0</v>
      </c>
    </row>
    <row r="79" spans="1:13" ht="12" customHeight="1" x14ac:dyDescent="0.2">
      <c r="A79" s="157"/>
      <c r="B79" s="157"/>
      <c r="C79" s="35"/>
      <c r="D79" s="231" t="s">
        <v>10</v>
      </c>
      <c r="E79" s="34"/>
      <c r="F79" s="80">
        <f t="shared" ref="F79" si="71">SUM(G79,L79:M79)</f>
        <v>38</v>
      </c>
      <c r="G79" s="80">
        <v>19</v>
      </c>
      <c r="H79" s="80">
        <v>5</v>
      </c>
      <c r="I79" s="80">
        <v>3</v>
      </c>
      <c r="J79" s="80">
        <v>6</v>
      </c>
      <c r="K79" s="80">
        <v>14</v>
      </c>
      <c r="L79" s="80">
        <v>19</v>
      </c>
      <c r="M79" s="80">
        <v>0</v>
      </c>
    </row>
    <row r="80" spans="1:13" ht="12" customHeight="1" x14ac:dyDescent="0.2">
      <c r="A80" s="157"/>
      <c r="B80" s="157"/>
      <c r="C80" s="32"/>
      <c r="D80" s="232"/>
      <c r="E80" s="31"/>
      <c r="F80" s="29">
        <f t="shared" ref="F80:M80" si="72">IF(F79=0,0,F79/$F79)</f>
        <v>1</v>
      </c>
      <c r="G80" s="29">
        <f t="shared" si="72"/>
        <v>0.5</v>
      </c>
      <c r="H80" s="29">
        <f t="shared" si="72"/>
        <v>0.13157894736842105</v>
      </c>
      <c r="I80" s="29">
        <f t="shared" si="72"/>
        <v>7.8947368421052627E-2</v>
      </c>
      <c r="J80" s="29">
        <f t="shared" si="72"/>
        <v>0.15789473684210525</v>
      </c>
      <c r="K80" s="29">
        <f t="shared" si="72"/>
        <v>0.36842105263157893</v>
      </c>
      <c r="L80" s="29">
        <f t="shared" si="72"/>
        <v>0.5</v>
      </c>
      <c r="M80" s="29">
        <f t="shared" si="72"/>
        <v>0</v>
      </c>
    </row>
    <row r="81" spans="1:13" ht="12" customHeight="1" x14ac:dyDescent="0.2">
      <c r="A81" s="157"/>
      <c r="B81" s="157"/>
      <c r="C81" s="35"/>
      <c r="D81" s="231" t="s">
        <v>9</v>
      </c>
      <c r="E81" s="34"/>
      <c r="F81" s="80">
        <f t="shared" ref="F81" si="73">SUM(G81,L81:M81)</f>
        <v>154</v>
      </c>
      <c r="G81" s="80">
        <v>76</v>
      </c>
      <c r="H81" s="80">
        <v>31</v>
      </c>
      <c r="I81" s="80">
        <v>10</v>
      </c>
      <c r="J81" s="80">
        <v>28</v>
      </c>
      <c r="K81" s="80">
        <v>41</v>
      </c>
      <c r="L81" s="80">
        <v>70</v>
      </c>
      <c r="M81" s="80">
        <v>8</v>
      </c>
    </row>
    <row r="82" spans="1:13" ht="12" customHeight="1" x14ac:dyDescent="0.2">
      <c r="A82" s="157"/>
      <c r="B82" s="157"/>
      <c r="C82" s="32"/>
      <c r="D82" s="232"/>
      <c r="E82" s="31"/>
      <c r="F82" s="29">
        <f t="shared" ref="F82:M82" si="74">IF(F81=0,0,F81/$F81)</f>
        <v>1</v>
      </c>
      <c r="G82" s="29">
        <f t="shared" si="74"/>
        <v>0.4935064935064935</v>
      </c>
      <c r="H82" s="29">
        <f t="shared" si="74"/>
        <v>0.20129870129870131</v>
      </c>
      <c r="I82" s="29">
        <f t="shared" si="74"/>
        <v>6.4935064935064929E-2</v>
      </c>
      <c r="J82" s="29">
        <f t="shared" si="74"/>
        <v>0.18181818181818182</v>
      </c>
      <c r="K82" s="29">
        <f t="shared" si="74"/>
        <v>0.26623376623376621</v>
      </c>
      <c r="L82" s="29">
        <f t="shared" si="74"/>
        <v>0.45454545454545453</v>
      </c>
      <c r="M82" s="29">
        <f t="shared" si="74"/>
        <v>5.1948051948051951E-2</v>
      </c>
    </row>
    <row r="83" spans="1:13" ht="12" customHeight="1" x14ac:dyDescent="0.2">
      <c r="A83" s="157"/>
      <c r="B83" s="157"/>
      <c r="C83" s="35"/>
      <c r="D83" s="231" t="s">
        <v>8</v>
      </c>
      <c r="E83" s="34"/>
      <c r="F83" s="80">
        <f t="shared" ref="F83" si="75">SUM(G83,L83:M83)</f>
        <v>22</v>
      </c>
      <c r="G83" s="80">
        <v>12</v>
      </c>
      <c r="H83" s="80">
        <v>2</v>
      </c>
      <c r="I83" s="80">
        <v>2</v>
      </c>
      <c r="J83" s="80">
        <v>8</v>
      </c>
      <c r="K83" s="80">
        <v>9</v>
      </c>
      <c r="L83" s="80">
        <v>10</v>
      </c>
      <c r="M83" s="80">
        <v>0</v>
      </c>
    </row>
    <row r="84" spans="1:13" ht="12" customHeight="1" x14ac:dyDescent="0.2">
      <c r="A84" s="157"/>
      <c r="B84" s="157"/>
      <c r="C84" s="32"/>
      <c r="D84" s="232"/>
      <c r="E84" s="31"/>
      <c r="F84" s="29">
        <f t="shared" ref="F84:M84" si="76">IF(F83=0,0,F83/$F83)</f>
        <v>1</v>
      </c>
      <c r="G84" s="29">
        <f t="shared" si="76"/>
        <v>0.54545454545454541</v>
      </c>
      <c r="H84" s="29">
        <f t="shared" si="76"/>
        <v>9.0909090909090912E-2</v>
      </c>
      <c r="I84" s="29">
        <f t="shared" si="76"/>
        <v>9.0909090909090912E-2</v>
      </c>
      <c r="J84" s="29">
        <f t="shared" si="76"/>
        <v>0.36363636363636365</v>
      </c>
      <c r="K84" s="29">
        <f t="shared" si="76"/>
        <v>0.40909090909090912</v>
      </c>
      <c r="L84" s="29">
        <f t="shared" si="76"/>
        <v>0.45454545454545453</v>
      </c>
      <c r="M84" s="29">
        <f t="shared" si="76"/>
        <v>0</v>
      </c>
    </row>
    <row r="85" spans="1:13" ht="12" customHeight="1" x14ac:dyDescent="0.2">
      <c r="A85" s="157"/>
      <c r="B85" s="157"/>
      <c r="C85" s="35"/>
      <c r="D85" s="231" t="s">
        <v>7</v>
      </c>
      <c r="E85" s="34"/>
      <c r="F85" s="80">
        <f t="shared" ref="F85" si="77">SUM(G85,L85:M85)</f>
        <v>10</v>
      </c>
      <c r="G85" s="80">
        <v>4</v>
      </c>
      <c r="H85" s="80">
        <v>0</v>
      </c>
      <c r="I85" s="80">
        <v>0</v>
      </c>
      <c r="J85" s="80">
        <v>2</v>
      </c>
      <c r="K85" s="80">
        <v>4</v>
      </c>
      <c r="L85" s="80">
        <v>6</v>
      </c>
      <c r="M85" s="80">
        <v>0</v>
      </c>
    </row>
    <row r="86" spans="1:13" ht="12" customHeight="1" x14ac:dyDescent="0.2">
      <c r="A86" s="157"/>
      <c r="B86" s="157"/>
      <c r="C86" s="32"/>
      <c r="D86" s="232"/>
      <c r="E86" s="31"/>
      <c r="F86" s="29">
        <f t="shared" ref="F86:M86" si="78">IF(F85=0,0,F85/$F85)</f>
        <v>1</v>
      </c>
      <c r="G86" s="29">
        <f t="shared" si="78"/>
        <v>0.4</v>
      </c>
      <c r="H86" s="29">
        <f t="shared" si="78"/>
        <v>0</v>
      </c>
      <c r="I86" s="29">
        <f t="shared" si="78"/>
        <v>0</v>
      </c>
      <c r="J86" s="29">
        <f t="shared" si="78"/>
        <v>0.2</v>
      </c>
      <c r="K86" s="29">
        <f t="shared" si="78"/>
        <v>0.4</v>
      </c>
      <c r="L86" s="29">
        <f t="shared" si="78"/>
        <v>0.6</v>
      </c>
      <c r="M86" s="29">
        <f t="shared" si="78"/>
        <v>0</v>
      </c>
    </row>
    <row r="87" spans="1:13" ht="13.5" customHeight="1" x14ac:dyDescent="0.2">
      <c r="A87" s="157"/>
      <c r="B87" s="157"/>
      <c r="C87" s="35"/>
      <c r="D87" s="248" t="s">
        <v>116</v>
      </c>
      <c r="E87" s="34"/>
      <c r="F87" s="80">
        <f t="shared" ref="F87" si="79">SUM(G87,L87:M87)</f>
        <v>17</v>
      </c>
      <c r="G87" s="80">
        <v>13</v>
      </c>
      <c r="H87" s="80">
        <v>11</v>
      </c>
      <c r="I87" s="80">
        <v>4</v>
      </c>
      <c r="J87" s="80">
        <v>2</v>
      </c>
      <c r="K87" s="80">
        <v>3</v>
      </c>
      <c r="L87" s="80">
        <v>4</v>
      </c>
      <c r="M87" s="80">
        <v>0</v>
      </c>
    </row>
    <row r="88" spans="1:13" ht="13.5" customHeight="1" x14ac:dyDescent="0.2">
      <c r="A88" s="157"/>
      <c r="B88" s="157"/>
      <c r="C88" s="32"/>
      <c r="D88" s="232"/>
      <c r="E88" s="31"/>
      <c r="F88" s="29">
        <f t="shared" ref="F88:M88" si="80">IF(F87=0,0,F87/$F87)</f>
        <v>1</v>
      </c>
      <c r="G88" s="29">
        <f t="shared" si="80"/>
        <v>0.76470588235294112</v>
      </c>
      <c r="H88" s="29">
        <f t="shared" si="80"/>
        <v>0.6470588235294118</v>
      </c>
      <c r="I88" s="29">
        <f t="shared" si="80"/>
        <v>0.23529411764705882</v>
      </c>
      <c r="J88" s="29">
        <f t="shared" si="80"/>
        <v>0.11764705882352941</v>
      </c>
      <c r="K88" s="29">
        <f t="shared" si="80"/>
        <v>0.17647058823529413</v>
      </c>
      <c r="L88" s="29">
        <f t="shared" si="80"/>
        <v>0.23529411764705882</v>
      </c>
      <c r="M88" s="29">
        <f t="shared" si="80"/>
        <v>0</v>
      </c>
    </row>
    <row r="89" spans="1:13" ht="12" customHeight="1" x14ac:dyDescent="0.2">
      <c r="A89" s="157"/>
      <c r="B89" s="157"/>
      <c r="C89" s="35"/>
      <c r="D89" s="231" t="s">
        <v>5</v>
      </c>
      <c r="E89" s="34"/>
      <c r="F89" s="80">
        <f t="shared" ref="F89" si="81">SUM(G89,L89:M89)</f>
        <v>41</v>
      </c>
      <c r="G89" s="80">
        <v>20</v>
      </c>
      <c r="H89" s="80">
        <v>12</v>
      </c>
      <c r="I89" s="80">
        <v>6</v>
      </c>
      <c r="J89" s="80">
        <v>9</v>
      </c>
      <c r="K89" s="80">
        <v>8</v>
      </c>
      <c r="L89" s="80">
        <v>17</v>
      </c>
      <c r="M89" s="80">
        <v>4</v>
      </c>
    </row>
    <row r="90" spans="1:13" ht="12" customHeight="1" x14ac:dyDescent="0.2">
      <c r="A90" s="157"/>
      <c r="B90" s="157"/>
      <c r="C90" s="32"/>
      <c r="D90" s="232"/>
      <c r="E90" s="31"/>
      <c r="F90" s="29">
        <f t="shared" ref="F90:M90" si="82">IF(F89=0,0,F89/$F89)</f>
        <v>1</v>
      </c>
      <c r="G90" s="29">
        <f t="shared" si="82"/>
        <v>0.48780487804878048</v>
      </c>
      <c r="H90" s="29">
        <f t="shared" si="82"/>
        <v>0.29268292682926828</v>
      </c>
      <c r="I90" s="29">
        <f t="shared" si="82"/>
        <v>0.14634146341463414</v>
      </c>
      <c r="J90" s="29">
        <f t="shared" si="82"/>
        <v>0.21951219512195122</v>
      </c>
      <c r="K90" s="29">
        <f t="shared" si="82"/>
        <v>0.1951219512195122</v>
      </c>
      <c r="L90" s="29">
        <f t="shared" si="82"/>
        <v>0.41463414634146339</v>
      </c>
      <c r="M90" s="29">
        <f t="shared" si="82"/>
        <v>9.7560975609756101E-2</v>
      </c>
    </row>
    <row r="91" spans="1:13" ht="12" customHeight="1" x14ac:dyDescent="0.2">
      <c r="A91" s="157"/>
      <c r="B91" s="157"/>
      <c r="C91" s="35"/>
      <c r="D91" s="231" t="s">
        <v>4</v>
      </c>
      <c r="E91" s="34"/>
      <c r="F91" s="80">
        <f t="shared" ref="F91" si="83">SUM(G91,L91:M91)</f>
        <v>23</v>
      </c>
      <c r="G91" s="80">
        <v>14</v>
      </c>
      <c r="H91" s="80">
        <v>8</v>
      </c>
      <c r="I91" s="80">
        <v>4</v>
      </c>
      <c r="J91" s="80">
        <v>5</v>
      </c>
      <c r="K91" s="80">
        <v>4</v>
      </c>
      <c r="L91" s="80">
        <v>9</v>
      </c>
      <c r="M91" s="80">
        <v>0</v>
      </c>
    </row>
    <row r="92" spans="1:13" ht="12" customHeight="1" x14ac:dyDescent="0.2">
      <c r="A92" s="157"/>
      <c r="B92" s="157"/>
      <c r="C92" s="32"/>
      <c r="D92" s="232"/>
      <c r="E92" s="31"/>
      <c r="F92" s="29">
        <f t="shared" ref="F92:M92" si="84">IF(F91=0,0,F91/$F91)</f>
        <v>1</v>
      </c>
      <c r="G92" s="29">
        <f t="shared" si="84"/>
        <v>0.60869565217391308</v>
      </c>
      <c r="H92" s="29">
        <f t="shared" si="84"/>
        <v>0.34782608695652173</v>
      </c>
      <c r="I92" s="29">
        <f t="shared" si="84"/>
        <v>0.17391304347826086</v>
      </c>
      <c r="J92" s="29">
        <f t="shared" si="84"/>
        <v>0.21739130434782608</v>
      </c>
      <c r="K92" s="29">
        <f t="shared" si="84"/>
        <v>0.17391304347826086</v>
      </c>
      <c r="L92" s="29">
        <f t="shared" si="84"/>
        <v>0.39130434782608697</v>
      </c>
      <c r="M92" s="29">
        <f t="shared" si="84"/>
        <v>0</v>
      </c>
    </row>
    <row r="93" spans="1:13" ht="12" customHeight="1" x14ac:dyDescent="0.2">
      <c r="A93" s="157"/>
      <c r="B93" s="157"/>
      <c r="C93" s="35"/>
      <c r="D93" s="231" t="s">
        <v>3</v>
      </c>
      <c r="E93" s="34"/>
      <c r="F93" s="80">
        <f t="shared" ref="F93" si="85">SUM(G93,L93:M93)</f>
        <v>24</v>
      </c>
      <c r="G93" s="80">
        <v>20</v>
      </c>
      <c r="H93" s="80">
        <v>3</v>
      </c>
      <c r="I93" s="80">
        <v>10</v>
      </c>
      <c r="J93" s="80">
        <v>13</v>
      </c>
      <c r="K93" s="80">
        <v>12</v>
      </c>
      <c r="L93" s="80">
        <v>4</v>
      </c>
      <c r="M93" s="80">
        <v>0</v>
      </c>
    </row>
    <row r="94" spans="1:13" ht="12" customHeight="1" x14ac:dyDescent="0.2">
      <c r="A94" s="157"/>
      <c r="B94" s="157"/>
      <c r="C94" s="32"/>
      <c r="D94" s="232"/>
      <c r="E94" s="31"/>
      <c r="F94" s="29">
        <f t="shared" ref="F94:M94" si="86">IF(F93=0,0,F93/$F93)</f>
        <v>1</v>
      </c>
      <c r="G94" s="29">
        <f t="shared" si="86"/>
        <v>0.83333333333333337</v>
      </c>
      <c r="H94" s="29">
        <f t="shared" si="86"/>
        <v>0.125</v>
      </c>
      <c r="I94" s="29">
        <f t="shared" si="86"/>
        <v>0.41666666666666669</v>
      </c>
      <c r="J94" s="29">
        <f t="shared" si="86"/>
        <v>0.54166666666666663</v>
      </c>
      <c r="K94" s="29">
        <f t="shared" si="86"/>
        <v>0.5</v>
      </c>
      <c r="L94" s="29">
        <f t="shared" si="86"/>
        <v>0.16666666666666666</v>
      </c>
      <c r="M94" s="29">
        <f t="shared" si="86"/>
        <v>0</v>
      </c>
    </row>
    <row r="95" spans="1:13" ht="12" customHeight="1" x14ac:dyDescent="0.2">
      <c r="A95" s="157"/>
      <c r="B95" s="157"/>
      <c r="C95" s="35"/>
      <c r="D95" s="231" t="s">
        <v>2</v>
      </c>
      <c r="E95" s="34"/>
      <c r="F95" s="80">
        <f>SUM(G95,L95:M95)</f>
        <v>159</v>
      </c>
      <c r="G95" s="80">
        <v>132</v>
      </c>
      <c r="H95" s="80">
        <v>52</v>
      </c>
      <c r="I95" s="80">
        <v>60</v>
      </c>
      <c r="J95" s="80">
        <v>90</v>
      </c>
      <c r="K95" s="80">
        <v>97</v>
      </c>
      <c r="L95" s="80">
        <v>23</v>
      </c>
      <c r="M95" s="80">
        <v>4</v>
      </c>
    </row>
    <row r="96" spans="1:13" ht="12" customHeight="1" x14ac:dyDescent="0.2">
      <c r="A96" s="157"/>
      <c r="B96" s="157"/>
      <c r="C96" s="32"/>
      <c r="D96" s="232"/>
      <c r="E96" s="31"/>
      <c r="F96" s="29">
        <f t="shared" ref="F96:M96" si="87">IF(F95=0,0,F95/$F95)</f>
        <v>1</v>
      </c>
      <c r="G96" s="29">
        <f t="shared" si="87"/>
        <v>0.83018867924528306</v>
      </c>
      <c r="H96" s="29">
        <f t="shared" si="87"/>
        <v>0.32704402515723269</v>
      </c>
      <c r="I96" s="29">
        <f t="shared" si="87"/>
        <v>0.37735849056603776</v>
      </c>
      <c r="J96" s="29">
        <f t="shared" si="87"/>
        <v>0.56603773584905659</v>
      </c>
      <c r="K96" s="29">
        <f t="shared" si="87"/>
        <v>0.61006289308176098</v>
      </c>
      <c r="L96" s="29">
        <f t="shared" si="87"/>
        <v>0.14465408805031446</v>
      </c>
      <c r="M96" s="29">
        <f t="shared" si="87"/>
        <v>2.5157232704402517E-2</v>
      </c>
    </row>
    <row r="97" spans="1:13" ht="12" customHeight="1" x14ac:dyDescent="0.2">
      <c r="A97" s="157"/>
      <c r="B97" s="157"/>
      <c r="C97" s="35"/>
      <c r="D97" s="231" t="s">
        <v>1</v>
      </c>
      <c r="E97" s="34"/>
      <c r="F97" s="80">
        <f t="shared" ref="F97" si="88">SUM(G97,L97:M97)</f>
        <v>21</v>
      </c>
      <c r="G97" s="80">
        <v>18</v>
      </c>
      <c r="H97" s="80">
        <v>1</v>
      </c>
      <c r="I97" s="80">
        <v>5</v>
      </c>
      <c r="J97" s="80">
        <v>11</v>
      </c>
      <c r="K97" s="80">
        <v>13</v>
      </c>
      <c r="L97" s="80">
        <v>3</v>
      </c>
      <c r="M97" s="80">
        <v>0</v>
      </c>
    </row>
    <row r="98" spans="1:13" ht="12" customHeight="1" x14ac:dyDescent="0.2">
      <c r="A98" s="157"/>
      <c r="B98" s="157"/>
      <c r="C98" s="32"/>
      <c r="D98" s="232"/>
      <c r="E98" s="31"/>
      <c r="F98" s="29">
        <f t="shared" ref="F98:M98" si="89">IF(F97=0,0,F97/$F97)</f>
        <v>1</v>
      </c>
      <c r="G98" s="29">
        <f t="shared" si="89"/>
        <v>0.8571428571428571</v>
      </c>
      <c r="H98" s="29">
        <f t="shared" si="89"/>
        <v>4.7619047619047616E-2</v>
      </c>
      <c r="I98" s="29">
        <f t="shared" si="89"/>
        <v>0.23809523809523808</v>
      </c>
      <c r="J98" s="29">
        <f t="shared" si="89"/>
        <v>0.52380952380952384</v>
      </c>
      <c r="K98" s="29">
        <f t="shared" si="89"/>
        <v>0.61904761904761907</v>
      </c>
      <c r="L98" s="29">
        <f t="shared" si="89"/>
        <v>0.14285714285714285</v>
      </c>
      <c r="M98" s="29">
        <f t="shared" si="89"/>
        <v>0</v>
      </c>
    </row>
    <row r="99" spans="1:13" ht="12.75" customHeight="1" x14ac:dyDescent="0.2">
      <c r="A99" s="157"/>
      <c r="B99" s="157"/>
      <c r="C99" s="35"/>
      <c r="D99" s="231" t="s">
        <v>0</v>
      </c>
      <c r="E99" s="34"/>
      <c r="F99" s="80">
        <f t="shared" ref="F99" si="90">SUM(G99,L99:M99)</f>
        <v>61</v>
      </c>
      <c r="G99" s="80">
        <v>30</v>
      </c>
      <c r="H99" s="80">
        <v>7</v>
      </c>
      <c r="I99" s="80">
        <v>5</v>
      </c>
      <c r="J99" s="80">
        <v>12</v>
      </c>
      <c r="K99" s="80">
        <v>17</v>
      </c>
      <c r="L99" s="80">
        <v>29</v>
      </c>
      <c r="M99" s="80">
        <v>2</v>
      </c>
    </row>
    <row r="100" spans="1:13" ht="12.75" customHeight="1" x14ac:dyDescent="0.2">
      <c r="A100" s="158"/>
      <c r="B100" s="158"/>
      <c r="C100" s="32"/>
      <c r="D100" s="232"/>
      <c r="E100" s="31"/>
      <c r="F100" s="29">
        <f t="shared" ref="F100:M100" si="91">IF(F99=0,0,F99/$F99)</f>
        <v>1</v>
      </c>
      <c r="G100" s="29">
        <f t="shared" si="91"/>
        <v>0.49180327868852458</v>
      </c>
      <c r="H100" s="29">
        <f t="shared" si="91"/>
        <v>0.11475409836065574</v>
      </c>
      <c r="I100" s="29">
        <f t="shared" si="91"/>
        <v>8.1967213114754092E-2</v>
      </c>
      <c r="J100" s="29">
        <f t="shared" si="91"/>
        <v>0.19672131147540983</v>
      </c>
      <c r="K100" s="29">
        <f t="shared" si="91"/>
        <v>0.27868852459016391</v>
      </c>
      <c r="L100" s="29">
        <f t="shared" si="91"/>
        <v>0.47540983606557374</v>
      </c>
      <c r="M100" s="29">
        <f t="shared" si="91"/>
        <v>3.2786885245901641E-2</v>
      </c>
    </row>
  </sheetData>
  <mergeCells count="61">
    <mergeCell ref="D57:D58"/>
    <mergeCell ref="D47:D48"/>
    <mergeCell ref="D49:D50"/>
    <mergeCell ref="D51:D52"/>
    <mergeCell ref="D53:D54"/>
    <mergeCell ref="D55:D56"/>
    <mergeCell ref="D91:D92"/>
    <mergeCell ref="D59:D60"/>
    <mergeCell ref="D61:D62"/>
    <mergeCell ref="D63:D64"/>
    <mergeCell ref="D65:D66"/>
    <mergeCell ref="D67:D68"/>
    <mergeCell ref="B69:B100"/>
    <mergeCell ref="D69:D70"/>
    <mergeCell ref="D71:D72"/>
    <mergeCell ref="D73:D74"/>
    <mergeCell ref="D75:D76"/>
    <mergeCell ref="D93:D94"/>
    <mergeCell ref="D95:D96"/>
    <mergeCell ref="D97:D98"/>
    <mergeCell ref="D99:D100"/>
    <mergeCell ref="D77:D78"/>
    <mergeCell ref="D79:D80"/>
    <mergeCell ref="D81:D82"/>
    <mergeCell ref="D83:D84"/>
    <mergeCell ref="D85:D86"/>
    <mergeCell ref="D87:D88"/>
    <mergeCell ref="D89:D90"/>
    <mergeCell ref="D45:D46"/>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A7:E8"/>
    <mergeCell ref="A9:A18"/>
    <mergeCell ref="B9:E10"/>
    <mergeCell ref="B11:E12"/>
    <mergeCell ref="B13:E14"/>
    <mergeCell ref="B15:E16"/>
    <mergeCell ref="B17:E18"/>
    <mergeCell ref="L3:L6"/>
    <mergeCell ref="M3:M6"/>
    <mergeCell ref="G3:G6"/>
    <mergeCell ref="H4:H6"/>
    <mergeCell ref="A3:E6"/>
    <mergeCell ref="F3:F6"/>
    <mergeCell ref="H3:K3"/>
    <mergeCell ref="I4:I6"/>
    <mergeCell ref="J4:J6"/>
    <mergeCell ref="K4:K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3"/>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33203125" style="1" customWidth="1"/>
    <col min="7" max="14" width="9.6640625" style="1" customWidth="1"/>
    <col min="15" max="16384" width="9" style="1"/>
  </cols>
  <sheetData>
    <row r="1" spans="1:14" ht="14.4" x14ac:dyDescent="0.2">
      <c r="A1" s="16" t="s">
        <v>571</v>
      </c>
    </row>
    <row r="3" spans="1:14" x14ac:dyDescent="0.2">
      <c r="A3" s="170" t="s">
        <v>63</v>
      </c>
      <c r="B3" s="171"/>
      <c r="C3" s="171"/>
      <c r="D3" s="171"/>
      <c r="E3" s="172"/>
      <c r="F3" s="179" t="s">
        <v>126</v>
      </c>
      <c r="G3" s="294" t="s">
        <v>621</v>
      </c>
      <c r="H3" s="327"/>
      <c r="I3" s="294" t="s">
        <v>622</v>
      </c>
      <c r="J3" s="327"/>
      <c r="K3" s="294" t="s">
        <v>623</v>
      </c>
      <c r="L3" s="294"/>
      <c r="M3" s="294" t="s">
        <v>624</v>
      </c>
      <c r="N3" s="327"/>
    </row>
    <row r="4" spans="1:14" ht="50.25" customHeight="1" x14ac:dyDescent="0.2">
      <c r="A4" s="173"/>
      <c r="B4" s="174"/>
      <c r="C4" s="174"/>
      <c r="D4" s="174"/>
      <c r="E4" s="175"/>
      <c r="F4" s="180"/>
      <c r="G4" s="327"/>
      <c r="H4" s="327"/>
      <c r="I4" s="327"/>
      <c r="J4" s="327"/>
      <c r="K4" s="294"/>
      <c r="L4" s="294"/>
      <c r="M4" s="327"/>
      <c r="N4" s="32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418</v>
      </c>
      <c r="H7" s="6">
        <f t="shared" ref="H7:H53" si="0">IF(G7=0,0,G7/$F7*100)</f>
        <v>45.434782608695649</v>
      </c>
      <c r="I7" s="13">
        <f>SUM(I8:I12)</f>
        <v>253</v>
      </c>
      <c r="J7" s="6">
        <f t="shared" ref="J7:J37" si="1">IF(I7=0,0,I7/$F7*100)</f>
        <v>27.500000000000004</v>
      </c>
      <c r="K7" s="13">
        <f>SUM(K8:K12)</f>
        <v>224</v>
      </c>
      <c r="L7" s="6">
        <f t="shared" ref="L7:L53" si="2">IF(K7=0,0,K7/$F7*100)</f>
        <v>24.347826086956523</v>
      </c>
      <c r="M7" s="13">
        <f>SUM(M8:M12)</f>
        <v>25</v>
      </c>
      <c r="N7" s="6">
        <f t="shared" ref="N7:N53" si="3">IF(M7=0,0,M7/$F7*100)</f>
        <v>2.7173913043478262</v>
      </c>
    </row>
    <row r="8" spans="1:14" ht="23.1" customHeight="1" x14ac:dyDescent="0.2">
      <c r="A8" s="159" t="s">
        <v>48</v>
      </c>
      <c r="B8" s="162" t="s">
        <v>47</v>
      </c>
      <c r="C8" s="163"/>
      <c r="D8" s="163"/>
      <c r="E8" s="164"/>
      <c r="F8" s="8">
        <f t="shared" ref="F8:F12" si="4">SUM(G8,I8,K8,M8)</f>
        <v>262</v>
      </c>
      <c r="G8" s="7">
        <v>67</v>
      </c>
      <c r="H8" s="6">
        <f t="shared" si="0"/>
        <v>25.572519083969464</v>
      </c>
      <c r="I8" s="13">
        <v>61</v>
      </c>
      <c r="J8" s="6">
        <f t="shared" si="1"/>
        <v>23.282442748091604</v>
      </c>
      <c r="K8" s="13">
        <v>121</v>
      </c>
      <c r="L8" s="6">
        <f t="shared" si="2"/>
        <v>46.18320610687023</v>
      </c>
      <c r="M8" s="13">
        <v>13</v>
      </c>
      <c r="N8" s="6">
        <f t="shared" si="3"/>
        <v>4.9618320610687023</v>
      </c>
    </row>
    <row r="9" spans="1:14" ht="23.1" customHeight="1" x14ac:dyDescent="0.2">
      <c r="A9" s="160"/>
      <c r="B9" s="162" t="s">
        <v>46</v>
      </c>
      <c r="C9" s="163"/>
      <c r="D9" s="163"/>
      <c r="E9" s="164"/>
      <c r="F9" s="8">
        <f t="shared" si="4"/>
        <v>136</v>
      </c>
      <c r="G9" s="7">
        <v>61</v>
      </c>
      <c r="H9" s="6">
        <f t="shared" si="0"/>
        <v>44.852941176470587</v>
      </c>
      <c r="I9" s="13">
        <v>42</v>
      </c>
      <c r="J9" s="6">
        <f t="shared" si="1"/>
        <v>30.882352941176471</v>
      </c>
      <c r="K9" s="13">
        <v>29</v>
      </c>
      <c r="L9" s="6">
        <f t="shared" si="2"/>
        <v>21.323529411764707</v>
      </c>
      <c r="M9" s="13">
        <v>4</v>
      </c>
      <c r="N9" s="6">
        <f t="shared" si="3"/>
        <v>2.9411764705882351</v>
      </c>
    </row>
    <row r="10" spans="1:14" ht="23.1" customHeight="1" x14ac:dyDescent="0.2">
      <c r="A10" s="160"/>
      <c r="B10" s="162" t="s">
        <v>45</v>
      </c>
      <c r="C10" s="163"/>
      <c r="D10" s="163"/>
      <c r="E10" s="164"/>
      <c r="F10" s="8">
        <f t="shared" si="4"/>
        <v>249</v>
      </c>
      <c r="G10" s="7">
        <v>144</v>
      </c>
      <c r="H10" s="6">
        <f t="shared" si="0"/>
        <v>57.831325301204814</v>
      </c>
      <c r="I10" s="13">
        <v>64</v>
      </c>
      <c r="J10" s="6">
        <f t="shared" si="1"/>
        <v>25.702811244979916</v>
      </c>
      <c r="K10" s="13">
        <v>39</v>
      </c>
      <c r="L10" s="6">
        <f t="shared" si="2"/>
        <v>15.66265060240964</v>
      </c>
      <c r="M10" s="13">
        <v>2</v>
      </c>
      <c r="N10" s="6">
        <f t="shared" si="3"/>
        <v>0.80321285140562237</v>
      </c>
    </row>
    <row r="11" spans="1:14" ht="23.1" customHeight="1" x14ac:dyDescent="0.2">
      <c r="A11" s="160"/>
      <c r="B11" s="162" t="s">
        <v>44</v>
      </c>
      <c r="C11" s="163"/>
      <c r="D11" s="163"/>
      <c r="E11" s="164"/>
      <c r="F11" s="8">
        <f t="shared" si="4"/>
        <v>72</v>
      </c>
      <c r="G11" s="7">
        <v>41</v>
      </c>
      <c r="H11" s="6">
        <f t="shared" si="0"/>
        <v>56.944444444444443</v>
      </c>
      <c r="I11" s="13">
        <v>22</v>
      </c>
      <c r="J11" s="6">
        <f t="shared" si="1"/>
        <v>30.555555555555557</v>
      </c>
      <c r="K11" s="13">
        <v>7</v>
      </c>
      <c r="L11" s="6">
        <f t="shared" si="2"/>
        <v>9.7222222222222232</v>
      </c>
      <c r="M11" s="13">
        <v>2</v>
      </c>
      <c r="N11" s="6">
        <f t="shared" si="3"/>
        <v>2.7777777777777777</v>
      </c>
    </row>
    <row r="12" spans="1:14" ht="23.1" customHeight="1" x14ac:dyDescent="0.2">
      <c r="A12" s="161"/>
      <c r="B12" s="162" t="s">
        <v>43</v>
      </c>
      <c r="C12" s="163"/>
      <c r="D12" s="163"/>
      <c r="E12" s="164"/>
      <c r="F12" s="8">
        <f t="shared" si="4"/>
        <v>201</v>
      </c>
      <c r="G12" s="7">
        <v>105</v>
      </c>
      <c r="H12" s="6">
        <f t="shared" si="0"/>
        <v>52.238805970149251</v>
      </c>
      <c r="I12" s="13">
        <v>64</v>
      </c>
      <c r="J12" s="6">
        <f t="shared" si="1"/>
        <v>31.840796019900498</v>
      </c>
      <c r="K12" s="13">
        <v>28</v>
      </c>
      <c r="L12" s="6">
        <f t="shared" si="2"/>
        <v>13.930348258706468</v>
      </c>
      <c r="M12" s="13">
        <v>4</v>
      </c>
      <c r="N12" s="6">
        <f t="shared" si="3"/>
        <v>1.9900497512437811</v>
      </c>
    </row>
    <row r="13" spans="1:14" ht="23.1" customHeight="1" x14ac:dyDescent="0.2">
      <c r="A13" s="156" t="s">
        <v>42</v>
      </c>
      <c r="B13" s="156" t="s">
        <v>41</v>
      </c>
      <c r="C13" s="11"/>
      <c r="D13" s="12" t="s">
        <v>15</v>
      </c>
      <c r="E13" s="9"/>
      <c r="F13" s="8">
        <f>SUM(G13,I13,K13,M13)</f>
        <v>239</v>
      </c>
      <c r="G13" s="7">
        <f>SUM(G14:G37)</f>
        <v>110</v>
      </c>
      <c r="H13" s="6">
        <f t="shared" si="0"/>
        <v>46.02510460251046</v>
      </c>
      <c r="I13" s="13">
        <f>SUM(I14:I37)</f>
        <v>69</v>
      </c>
      <c r="J13" s="6">
        <f t="shared" si="1"/>
        <v>28.870292887029287</v>
      </c>
      <c r="K13" s="13">
        <f>SUM(K14:K37)</f>
        <v>57</v>
      </c>
      <c r="L13" s="6">
        <f t="shared" si="2"/>
        <v>23.84937238493724</v>
      </c>
      <c r="M13" s="13">
        <f>SUM(M14:M37)</f>
        <v>3</v>
      </c>
      <c r="N13" s="6">
        <f t="shared" si="3"/>
        <v>1.2552301255230125</v>
      </c>
    </row>
    <row r="14" spans="1:14" ht="23.1" customHeight="1" x14ac:dyDescent="0.2">
      <c r="A14" s="157"/>
      <c r="B14" s="157"/>
      <c r="C14" s="11"/>
      <c r="D14" s="12" t="s">
        <v>40</v>
      </c>
      <c r="E14" s="9"/>
      <c r="F14" s="8">
        <f t="shared" ref="F14:F37" si="5">SUM(G14,I14,K14,M14)</f>
        <v>32</v>
      </c>
      <c r="G14" s="7">
        <v>17</v>
      </c>
      <c r="H14" s="6">
        <f t="shared" si="0"/>
        <v>53.125</v>
      </c>
      <c r="I14" s="13">
        <v>8</v>
      </c>
      <c r="J14" s="6">
        <f t="shared" si="1"/>
        <v>25</v>
      </c>
      <c r="K14" s="13">
        <v>7</v>
      </c>
      <c r="L14" s="6">
        <f t="shared" si="2"/>
        <v>21.875</v>
      </c>
      <c r="M14" s="13">
        <v>0</v>
      </c>
      <c r="N14" s="6">
        <f t="shared" si="3"/>
        <v>0</v>
      </c>
    </row>
    <row r="15" spans="1:14" ht="23.1" customHeight="1" x14ac:dyDescent="0.2">
      <c r="A15" s="157"/>
      <c r="B15" s="157"/>
      <c r="C15" s="11"/>
      <c r="D15" s="12" t="s">
        <v>39</v>
      </c>
      <c r="E15" s="9"/>
      <c r="F15" s="8">
        <f t="shared" si="5"/>
        <v>4</v>
      </c>
      <c r="G15" s="7">
        <v>1</v>
      </c>
      <c r="H15" s="6">
        <f t="shared" si="0"/>
        <v>25</v>
      </c>
      <c r="I15" s="13">
        <v>3</v>
      </c>
      <c r="J15" s="6">
        <f t="shared" si="1"/>
        <v>75</v>
      </c>
      <c r="K15" s="13">
        <v>0</v>
      </c>
      <c r="L15" s="6">
        <f t="shared" si="2"/>
        <v>0</v>
      </c>
      <c r="M15" s="13">
        <v>0</v>
      </c>
      <c r="N15" s="6">
        <f t="shared" si="3"/>
        <v>0</v>
      </c>
    </row>
    <row r="16" spans="1:14" ht="23.1" customHeight="1" x14ac:dyDescent="0.2">
      <c r="A16" s="157"/>
      <c r="B16" s="157"/>
      <c r="C16" s="11"/>
      <c r="D16" s="12" t="s">
        <v>38</v>
      </c>
      <c r="E16" s="9"/>
      <c r="F16" s="8">
        <f t="shared" si="5"/>
        <v>11</v>
      </c>
      <c r="G16" s="7">
        <v>5</v>
      </c>
      <c r="H16" s="6">
        <f t="shared" si="0"/>
        <v>45.454545454545453</v>
      </c>
      <c r="I16" s="13">
        <v>3</v>
      </c>
      <c r="J16" s="6">
        <f t="shared" si="1"/>
        <v>27.27272727272727</v>
      </c>
      <c r="K16" s="13">
        <v>2</v>
      </c>
      <c r="L16" s="6">
        <f t="shared" si="2"/>
        <v>18.181818181818183</v>
      </c>
      <c r="M16" s="13">
        <v>1</v>
      </c>
      <c r="N16" s="6">
        <f t="shared" si="3"/>
        <v>9.0909090909090917</v>
      </c>
    </row>
    <row r="17" spans="1:14" ht="23.1" customHeight="1" x14ac:dyDescent="0.2">
      <c r="A17" s="157"/>
      <c r="B17" s="157"/>
      <c r="C17" s="11"/>
      <c r="D17" s="12" t="s">
        <v>37</v>
      </c>
      <c r="E17" s="9"/>
      <c r="F17" s="8">
        <f t="shared" si="5"/>
        <v>2</v>
      </c>
      <c r="G17" s="7">
        <v>1</v>
      </c>
      <c r="H17" s="6">
        <f t="shared" si="0"/>
        <v>50</v>
      </c>
      <c r="I17" s="13">
        <v>0</v>
      </c>
      <c r="J17" s="6">
        <f t="shared" si="1"/>
        <v>0</v>
      </c>
      <c r="K17" s="13">
        <v>1</v>
      </c>
      <c r="L17" s="6">
        <f t="shared" si="2"/>
        <v>50</v>
      </c>
      <c r="M17" s="13">
        <v>0</v>
      </c>
      <c r="N17" s="6">
        <f t="shared" si="3"/>
        <v>0</v>
      </c>
    </row>
    <row r="18" spans="1:14" ht="23.1" customHeight="1" x14ac:dyDescent="0.2">
      <c r="A18" s="157"/>
      <c r="B18" s="157"/>
      <c r="C18" s="11"/>
      <c r="D18" s="12" t="s">
        <v>36</v>
      </c>
      <c r="E18" s="9"/>
      <c r="F18" s="8">
        <f t="shared" si="5"/>
        <v>6</v>
      </c>
      <c r="G18" s="7">
        <v>3</v>
      </c>
      <c r="H18" s="6">
        <f t="shared" si="0"/>
        <v>50</v>
      </c>
      <c r="I18" s="13">
        <v>1</v>
      </c>
      <c r="J18" s="6">
        <f t="shared" si="1"/>
        <v>16.666666666666664</v>
      </c>
      <c r="K18" s="13">
        <v>1</v>
      </c>
      <c r="L18" s="6">
        <f t="shared" si="2"/>
        <v>16.666666666666664</v>
      </c>
      <c r="M18" s="13">
        <v>1</v>
      </c>
      <c r="N18" s="6">
        <f t="shared" si="3"/>
        <v>16.666666666666664</v>
      </c>
    </row>
    <row r="19" spans="1:14" ht="23.1" customHeight="1" x14ac:dyDescent="0.2">
      <c r="A19" s="157"/>
      <c r="B19" s="157"/>
      <c r="C19" s="11"/>
      <c r="D19" s="12" t="s">
        <v>35</v>
      </c>
      <c r="E19" s="9"/>
      <c r="F19" s="8">
        <f t="shared" si="5"/>
        <v>1</v>
      </c>
      <c r="G19" s="7">
        <v>1</v>
      </c>
      <c r="H19" s="6">
        <f t="shared" si="0"/>
        <v>100</v>
      </c>
      <c r="I19" s="13">
        <v>0</v>
      </c>
      <c r="J19" s="6">
        <f t="shared" si="1"/>
        <v>0</v>
      </c>
      <c r="K19" s="13">
        <v>0</v>
      </c>
      <c r="L19" s="6">
        <f t="shared" si="2"/>
        <v>0</v>
      </c>
      <c r="M19" s="13">
        <v>0</v>
      </c>
      <c r="N19" s="6">
        <f t="shared" si="3"/>
        <v>0</v>
      </c>
    </row>
    <row r="20" spans="1:14" ht="23.1" customHeight="1" x14ac:dyDescent="0.2">
      <c r="A20" s="157"/>
      <c r="B20" s="157"/>
      <c r="C20" s="11"/>
      <c r="D20" s="12" t="s">
        <v>34</v>
      </c>
      <c r="E20" s="9"/>
      <c r="F20" s="8">
        <f t="shared" si="5"/>
        <v>8</v>
      </c>
      <c r="G20" s="7">
        <v>6</v>
      </c>
      <c r="H20" s="6">
        <f t="shared" si="0"/>
        <v>75</v>
      </c>
      <c r="I20" s="13">
        <v>2</v>
      </c>
      <c r="J20" s="6">
        <f t="shared" si="1"/>
        <v>25</v>
      </c>
      <c r="K20" s="13">
        <v>0</v>
      </c>
      <c r="L20" s="6">
        <f t="shared" si="2"/>
        <v>0</v>
      </c>
      <c r="M20" s="13">
        <v>0</v>
      </c>
      <c r="N20" s="6">
        <f t="shared" si="3"/>
        <v>0</v>
      </c>
    </row>
    <row r="21" spans="1:14" ht="23.1" customHeight="1" x14ac:dyDescent="0.2">
      <c r="A21" s="157"/>
      <c r="B21" s="157"/>
      <c r="C21" s="11"/>
      <c r="D21" s="12" t="s">
        <v>33</v>
      </c>
      <c r="E21" s="9"/>
      <c r="F21" s="8">
        <f t="shared" si="5"/>
        <v>7</v>
      </c>
      <c r="G21" s="7">
        <v>1</v>
      </c>
      <c r="H21" s="6">
        <f t="shared" si="0"/>
        <v>14.285714285714285</v>
      </c>
      <c r="I21" s="13">
        <v>4</v>
      </c>
      <c r="J21" s="6">
        <f t="shared" si="1"/>
        <v>57.142857142857139</v>
      </c>
      <c r="K21" s="13">
        <v>2</v>
      </c>
      <c r="L21" s="6">
        <f t="shared" si="2"/>
        <v>28.571428571428569</v>
      </c>
      <c r="M21" s="13">
        <v>0</v>
      </c>
      <c r="N21" s="6">
        <f t="shared" si="3"/>
        <v>0</v>
      </c>
    </row>
    <row r="22" spans="1:14" ht="23.1" customHeight="1" x14ac:dyDescent="0.2">
      <c r="A22" s="157"/>
      <c r="B22" s="157"/>
      <c r="C22" s="11"/>
      <c r="D22" s="12" t="s">
        <v>32</v>
      </c>
      <c r="E22" s="9"/>
      <c r="F22" s="8">
        <f t="shared" si="5"/>
        <v>1</v>
      </c>
      <c r="G22" s="7">
        <v>0</v>
      </c>
      <c r="H22" s="6">
        <f t="shared" si="0"/>
        <v>0</v>
      </c>
      <c r="I22" s="13">
        <v>1</v>
      </c>
      <c r="J22" s="6">
        <f t="shared" si="1"/>
        <v>100</v>
      </c>
      <c r="K22" s="13">
        <v>0</v>
      </c>
      <c r="L22" s="6">
        <f t="shared" si="2"/>
        <v>0</v>
      </c>
      <c r="M22" s="13">
        <v>0</v>
      </c>
      <c r="N22" s="6">
        <f t="shared" si="3"/>
        <v>0</v>
      </c>
    </row>
    <row r="23" spans="1:14" ht="23.1" customHeight="1" x14ac:dyDescent="0.2">
      <c r="A23" s="157"/>
      <c r="B23" s="157"/>
      <c r="C23" s="11"/>
      <c r="D23" s="12" t="s">
        <v>31</v>
      </c>
      <c r="E23" s="9"/>
      <c r="F23" s="8">
        <f t="shared" si="5"/>
        <v>9</v>
      </c>
      <c r="G23" s="7">
        <v>6</v>
      </c>
      <c r="H23" s="6">
        <f t="shared" si="0"/>
        <v>66.666666666666657</v>
      </c>
      <c r="I23" s="13">
        <v>0</v>
      </c>
      <c r="J23" s="6">
        <f t="shared" si="1"/>
        <v>0</v>
      </c>
      <c r="K23" s="13">
        <v>3</v>
      </c>
      <c r="L23" s="6">
        <f t="shared" si="2"/>
        <v>33.333333333333329</v>
      </c>
      <c r="M23" s="13">
        <v>0</v>
      </c>
      <c r="N23" s="6">
        <f t="shared" si="3"/>
        <v>0</v>
      </c>
    </row>
    <row r="24" spans="1:14" ht="23.1" customHeight="1" x14ac:dyDescent="0.2">
      <c r="A24" s="157"/>
      <c r="B24" s="157"/>
      <c r="C24" s="11"/>
      <c r="D24" s="12" t="s">
        <v>30</v>
      </c>
      <c r="E24" s="9"/>
      <c r="F24" s="8">
        <f t="shared" si="5"/>
        <v>1</v>
      </c>
      <c r="G24" s="7">
        <v>0</v>
      </c>
      <c r="H24" s="6">
        <f t="shared" si="0"/>
        <v>0</v>
      </c>
      <c r="I24" s="13">
        <v>1</v>
      </c>
      <c r="J24" s="6">
        <f t="shared" si="1"/>
        <v>100</v>
      </c>
      <c r="K24" s="13">
        <v>0</v>
      </c>
      <c r="L24" s="6">
        <f t="shared" si="2"/>
        <v>0</v>
      </c>
      <c r="M24" s="13">
        <v>0</v>
      </c>
      <c r="N24" s="6">
        <f t="shared" si="3"/>
        <v>0</v>
      </c>
    </row>
    <row r="25" spans="1:14" ht="23.1" customHeight="1" x14ac:dyDescent="0.2">
      <c r="A25" s="157"/>
      <c r="B25" s="157"/>
      <c r="C25" s="11"/>
      <c r="D25" s="10" t="s">
        <v>29</v>
      </c>
      <c r="E25" s="9"/>
      <c r="F25" s="8">
        <f t="shared" si="5"/>
        <v>2</v>
      </c>
      <c r="G25" s="7">
        <v>0</v>
      </c>
      <c r="H25" s="6">
        <f t="shared" si="0"/>
        <v>0</v>
      </c>
      <c r="I25" s="13">
        <v>2</v>
      </c>
      <c r="J25" s="6">
        <f t="shared" si="1"/>
        <v>100</v>
      </c>
      <c r="K25" s="13">
        <v>0</v>
      </c>
      <c r="L25" s="6">
        <f t="shared" si="2"/>
        <v>0</v>
      </c>
      <c r="M25" s="13">
        <v>0</v>
      </c>
      <c r="N25" s="6">
        <f t="shared" si="3"/>
        <v>0</v>
      </c>
    </row>
    <row r="26" spans="1:14" ht="23.1" customHeight="1" x14ac:dyDescent="0.2">
      <c r="A26" s="157"/>
      <c r="B26" s="157"/>
      <c r="C26" s="11"/>
      <c r="D26" s="12" t="s">
        <v>28</v>
      </c>
      <c r="E26" s="9"/>
      <c r="F26" s="8">
        <f t="shared" si="5"/>
        <v>11</v>
      </c>
      <c r="G26" s="7">
        <v>4</v>
      </c>
      <c r="H26" s="6">
        <f t="shared" si="0"/>
        <v>36.363636363636367</v>
      </c>
      <c r="I26" s="13">
        <v>4</v>
      </c>
      <c r="J26" s="6">
        <f t="shared" si="1"/>
        <v>36.363636363636367</v>
      </c>
      <c r="K26" s="13">
        <v>3</v>
      </c>
      <c r="L26" s="6">
        <f t="shared" si="2"/>
        <v>27.27272727272727</v>
      </c>
      <c r="M26" s="13">
        <v>0</v>
      </c>
      <c r="N26" s="6">
        <f t="shared" si="3"/>
        <v>0</v>
      </c>
    </row>
    <row r="27" spans="1:14" ht="23.1" customHeight="1" x14ac:dyDescent="0.2">
      <c r="A27" s="157"/>
      <c r="B27" s="157"/>
      <c r="C27" s="11"/>
      <c r="D27" s="12" t="s">
        <v>27</v>
      </c>
      <c r="E27" s="9"/>
      <c r="F27" s="8">
        <f t="shared" si="5"/>
        <v>4</v>
      </c>
      <c r="G27" s="7">
        <v>2</v>
      </c>
      <c r="H27" s="6">
        <f t="shared" si="0"/>
        <v>50</v>
      </c>
      <c r="I27" s="13">
        <v>0</v>
      </c>
      <c r="J27" s="6">
        <f t="shared" si="1"/>
        <v>0</v>
      </c>
      <c r="K27" s="13">
        <v>2</v>
      </c>
      <c r="L27" s="6">
        <f t="shared" si="2"/>
        <v>50</v>
      </c>
      <c r="M27" s="13">
        <v>0</v>
      </c>
      <c r="N27" s="6">
        <f t="shared" si="3"/>
        <v>0</v>
      </c>
    </row>
    <row r="28" spans="1:14" ht="23.1" customHeight="1" x14ac:dyDescent="0.2">
      <c r="A28" s="157"/>
      <c r="B28" s="157"/>
      <c r="C28" s="11"/>
      <c r="D28" s="12" t="s">
        <v>26</v>
      </c>
      <c r="E28" s="9"/>
      <c r="F28" s="8">
        <f t="shared" si="5"/>
        <v>5</v>
      </c>
      <c r="G28" s="7">
        <v>1</v>
      </c>
      <c r="H28" s="6">
        <f t="shared" si="0"/>
        <v>20</v>
      </c>
      <c r="I28" s="13">
        <v>1</v>
      </c>
      <c r="J28" s="6">
        <f t="shared" si="1"/>
        <v>20</v>
      </c>
      <c r="K28" s="13">
        <v>3</v>
      </c>
      <c r="L28" s="6">
        <f t="shared" si="2"/>
        <v>60</v>
      </c>
      <c r="M28" s="13">
        <v>0</v>
      </c>
      <c r="N28" s="6">
        <f t="shared" si="3"/>
        <v>0</v>
      </c>
    </row>
    <row r="29" spans="1:14" ht="23.1" customHeight="1" x14ac:dyDescent="0.2">
      <c r="A29" s="157"/>
      <c r="B29" s="157"/>
      <c r="C29" s="11"/>
      <c r="D29" s="12" t="s">
        <v>25</v>
      </c>
      <c r="E29" s="9"/>
      <c r="F29" s="8">
        <f t="shared" si="5"/>
        <v>13</v>
      </c>
      <c r="G29" s="7">
        <v>5</v>
      </c>
      <c r="H29" s="6">
        <f t="shared" si="0"/>
        <v>38.461538461538467</v>
      </c>
      <c r="I29" s="13">
        <v>3</v>
      </c>
      <c r="J29" s="6">
        <f t="shared" si="1"/>
        <v>23.076923076923077</v>
      </c>
      <c r="K29" s="13">
        <v>5</v>
      </c>
      <c r="L29" s="6">
        <f t="shared" si="2"/>
        <v>38.461538461538467</v>
      </c>
      <c r="M29" s="13">
        <v>0</v>
      </c>
      <c r="N29" s="6">
        <f t="shared" si="3"/>
        <v>0</v>
      </c>
    </row>
    <row r="30" spans="1:14" ht="23.1" customHeight="1" x14ac:dyDescent="0.2">
      <c r="A30" s="157"/>
      <c r="B30" s="157"/>
      <c r="C30" s="11"/>
      <c r="D30" s="12" t="s">
        <v>24</v>
      </c>
      <c r="E30" s="9"/>
      <c r="F30" s="8">
        <f t="shared" si="5"/>
        <v>5</v>
      </c>
      <c r="G30" s="7">
        <v>2</v>
      </c>
      <c r="H30" s="6">
        <f t="shared" si="0"/>
        <v>40</v>
      </c>
      <c r="I30" s="13">
        <v>0</v>
      </c>
      <c r="J30" s="6">
        <f t="shared" si="1"/>
        <v>0</v>
      </c>
      <c r="K30" s="13">
        <v>3</v>
      </c>
      <c r="L30" s="6">
        <f t="shared" si="2"/>
        <v>60</v>
      </c>
      <c r="M30" s="13">
        <v>0</v>
      </c>
      <c r="N30" s="6">
        <f t="shared" si="3"/>
        <v>0</v>
      </c>
    </row>
    <row r="31" spans="1:14" ht="23.1" customHeight="1" x14ac:dyDescent="0.2">
      <c r="A31" s="157"/>
      <c r="B31" s="157"/>
      <c r="C31" s="11"/>
      <c r="D31" s="12" t="s">
        <v>23</v>
      </c>
      <c r="E31" s="9"/>
      <c r="F31" s="8">
        <f t="shared" si="5"/>
        <v>33</v>
      </c>
      <c r="G31" s="7">
        <v>12</v>
      </c>
      <c r="H31" s="6">
        <f t="shared" si="0"/>
        <v>36.363636363636367</v>
      </c>
      <c r="I31" s="13">
        <v>9</v>
      </c>
      <c r="J31" s="6">
        <f t="shared" si="1"/>
        <v>27.27272727272727</v>
      </c>
      <c r="K31" s="13">
        <v>11</v>
      </c>
      <c r="L31" s="6">
        <f t="shared" si="2"/>
        <v>33.333333333333329</v>
      </c>
      <c r="M31" s="13">
        <v>1</v>
      </c>
      <c r="N31" s="6">
        <f t="shared" si="3"/>
        <v>3.0303030303030303</v>
      </c>
    </row>
    <row r="32" spans="1:14" ht="23.1" customHeight="1" x14ac:dyDescent="0.2">
      <c r="A32" s="157"/>
      <c r="B32" s="157"/>
      <c r="C32" s="11"/>
      <c r="D32" s="12" t="s">
        <v>22</v>
      </c>
      <c r="E32" s="9"/>
      <c r="F32" s="8">
        <f t="shared" si="5"/>
        <v>5</v>
      </c>
      <c r="G32" s="7">
        <v>2</v>
      </c>
      <c r="H32" s="6">
        <f t="shared" si="0"/>
        <v>40</v>
      </c>
      <c r="I32" s="13">
        <v>1</v>
      </c>
      <c r="J32" s="6">
        <f t="shared" si="1"/>
        <v>20</v>
      </c>
      <c r="K32" s="13">
        <v>2</v>
      </c>
      <c r="L32" s="6">
        <f t="shared" si="2"/>
        <v>40</v>
      </c>
      <c r="M32" s="13">
        <v>0</v>
      </c>
      <c r="N32" s="6">
        <f t="shared" si="3"/>
        <v>0</v>
      </c>
    </row>
    <row r="33" spans="1:14" ht="24" customHeight="1" x14ac:dyDescent="0.2">
      <c r="A33" s="157"/>
      <c r="B33" s="157"/>
      <c r="C33" s="11"/>
      <c r="D33" s="12" t="s">
        <v>21</v>
      </c>
      <c r="E33" s="9"/>
      <c r="F33" s="8">
        <f t="shared" si="5"/>
        <v>32</v>
      </c>
      <c r="G33" s="7">
        <v>17</v>
      </c>
      <c r="H33" s="6">
        <f t="shared" si="0"/>
        <v>53.125</v>
      </c>
      <c r="I33" s="13">
        <v>9</v>
      </c>
      <c r="J33" s="6">
        <f t="shared" si="1"/>
        <v>28.125</v>
      </c>
      <c r="K33" s="13">
        <v>6</v>
      </c>
      <c r="L33" s="6">
        <f t="shared" si="2"/>
        <v>18.75</v>
      </c>
      <c r="M33" s="13">
        <v>0</v>
      </c>
      <c r="N33" s="6">
        <f t="shared" si="3"/>
        <v>0</v>
      </c>
    </row>
    <row r="34" spans="1:14" ht="23.1" customHeight="1" x14ac:dyDescent="0.2">
      <c r="A34" s="157"/>
      <c r="B34" s="157"/>
      <c r="C34" s="11"/>
      <c r="D34" s="12" t="s">
        <v>20</v>
      </c>
      <c r="E34" s="9"/>
      <c r="F34" s="8">
        <f t="shared" si="5"/>
        <v>17</v>
      </c>
      <c r="G34" s="7">
        <v>12</v>
      </c>
      <c r="H34" s="6">
        <f t="shared" si="0"/>
        <v>70.588235294117652</v>
      </c>
      <c r="I34" s="13">
        <v>4</v>
      </c>
      <c r="J34" s="6">
        <f t="shared" si="1"/>
        <v>23.52941176470588</v>
      </c>
      <c r="K34" s="13">
        <v>1</v>
      </c>
      <c r="L34" s="6">
        <f t="shared" si="2"/>
        <v>5.8823529411764701</v>
      </c>
      <c r="M34" s="13">
        <v>0</v>
      </c>
      <c r="N34" s="6">
        <f t="shared" si="3"/>
        <v>0</v>
      </c>
    </row>
    <row r="35" spans="1:14" ht="23.1" customHeight="1" x14ac:dyDescent="0.2">
      <c r="A35" s="157"/>
      <c r="B35" s="157"/>
      <c r="C35" s="11"/>
      <c r="D35" s="12" t="s">
        <v>19</v>
      </c>
      <c r="E35" s="9"/>
      <c r="F35" s="8">
        <f t="shared" si="5"/>
        <v>8</v>
      </c>
      <c r="G35" s="7">
        <v>2</v>
      </c>
      <c r="H35" s="6">
        <f t="shared" si="0"/>
        <v>25</v>
      </c>
      <c r="I35" s="13">
        <v>4</v>
      </c>
      <c r="J35" s="6">
        <f t="shared" si="1"/>
        <v>50</v>
      </c>
      <c r="K35" s="13">
        <v>2</v>
      </c>
      <c r="L35" s="6">
        <f t="shared" si="2"/>
        <v>25</v>
      </c>
      <c r="M35" s="13">
        <v>0</v>
      </c>
      <c r="N35" s="6">
        <f t="shared" si="3"/>
        <v>0</v>
      </c>
    </row>
    <row r="36" spans="1:14" ht="23.1" customHeight="1" x14ac:dyDescent="0.2">
      <c r="A36" s="157"/>
      <c r="B36" s="157"/>
      <c r="C36" s="11"/>
      <c r="D36" s="12" t="s">
        <v>18</v>
      </c>
      <c r="E36" s="9"/>
      <c r="F36" s="8">
        <f t="shared" si="5"/>
        <v>14</v>
      </c>
      <c r="G36" s="7">
        <v>7</v>
      </c>
      <c r="H36" s="6">
        <f t="shared" si="0"/>
        <v>50</v>
      </c>
      <c r="I36" s="13">
        <v>6</v>
      </c>
      <c r="J36" s="6">
        <f t="shared" si="1"/>
        <v>42.857142857142854</v>
      </c>
      <c r="K36" s="13">
        <v>1</v>
      </c>
      <c r="L36" s="6">
        <f t="shared" si="2"/>
        <v>7.1428571428571423</v>
      </c>
      <c r="M36" s="13">
        <v>0</v>
      </c>
      <c r="N36" s="6">
        <f t="shared" si="3"/>
        <v>0</v>
      </c>
    </row>
    <row r="37" spans="1:14" ht="23.1" customHeight="1" x14ac:dyDescent="0.2">
      <c r="A37" s="157"/>
      <c r="B37" s="158"/>
      <c r="C37" s="11"/>
      <c r="D37" s="12" t="s">
        <v>17</v>
      </c>
      <c r="E37" s="9"/>
      <c r="F37" s="8">
        <f t="shared" si="5"/>
        <v>8</v>
      </c>
      <c r="G37" s="7">
        <v>3</v>
      </c>
      <c r="H37" s="6">
        <f t="shared" si="0"/>
        <v>37.5</v>
      </c>
      <c r="I37" s="13">
        <v>3</v>
      </c>
      <c r="J37" s="6">
        <f t="shared" si="1"/>
        <v>37.5</v>
      </c>
      <c r="K37" s="13">
        <v>2</v>
      </c>
      <c r="L37" s="6">
        <f t="shared" si="2"/>
        <v>25</v>
      </c>
      <c r="M37" s="13">
        <v>0</v>
      </c>
      <c r="N37" s="6">
        <f t="shared" si="3"/>
        <v>0</v>
      </c>
    </row>
    <row r="38" spans="1:14" ht="23.1" customHeight="1" x14ac:dyDescent="0.2">
      <c r="A38" s="157"/>
      <c r="B38" s="156" t="s">
        <v>16</v>
      </c>
      <c r="C38" s="11"/>
      <c r="D38" s="12" t="s">
        <v>15</v>
      </c>
      <c r="E38" s="9"/>
      <c r="F38" s="8">
        <f>SUM(G38,I38,K38,M38)</f>
        <v>681</v>
      </c>
      <c r="G38" s="7">
        <f>SUM(G39:G53)</f>
        <v>308</v>
      </c>
      <c r="H38" s="6">
        <f t="shared" si="0"/>
        <v>45.227606461086637</v>
      </c>
      <c r="I38" s="7">
        <f>SUM(I39:I53)</f>
        <v>184</v>
      </c>
      <c r="J38" s="6">
        <f>IF(I38=0,0,I38/$F38*100)</f>
        <v>27.019089574155654</v>
      </c>
      <c r="K38" s="7">
        <f>SUM(K39:K53)</f>
        <v>167</v>
      </c>
      <c r="L38" s="6">
        <f t="shared" si="2"/>
        <v>24.522760646108662</v>
      </c>
      <c r="M38" s="7">
        <f>SUM(M39:M53)</f>
        <v>22</v>
      </c>
      <c r="N38" s="6">
        <f t="shared" si="3"/>
        <v>3.2305433186490458</v>
      </c>
    </row>
    <row r="39" spans="1:14" ht="23.1" customHeight="1" x14ac:dyDescent="0.2">
      <c r="A39" s="157"/>
      <c r="B39" s="157"/>
      <c r="C39" s="11"/>
      <c r="D39" s="12" t="s">
        <v>14</v>
      </c>
      <c r="E39" s="9"/>
      <c r="F39" s="8">
        <f t="shared" ref="F39:F53" si="6">SUM(G39,I39,K39,M39)</f>
        <v>6</v>
      </c>
      <c r="G39" s="7">
        <v>1</v>
      </c>
      <c r="H39" s="6">
        <f t="shared" si="0"/>
        <v>16.666666666666664</v>
      </c>
      <c r="I39" s="13">
        <v>3</v>
      </c>
      <c r="J39" s="6">
        <f t="shared" ref="J39:J53" si="7">IF(I39=0,0,I39/$F39*100)</f>
        <v>50</v>
      </c>
      <c r="K39" s="13">
        <v>2</v>
      </c>
      <c r="L39" s="6">
        <f t="shared" si="2"/>
        <v>33.333333333333329</v>
      </c>
      <c r="M39" s="13">
        <v>0</v>
      </c>
      <c r="N39" s="6">
        <f t="shared" si="3"/>
        <v>0</v>
      </c>
    </row>
    <row r="40" spans="1:14" ht="23.1" customHeight="1" x14ac:dyDescent="0.2">
      <c r="A40" s="157"/>
      <c r="B40" s="157"/>
      <c r="C40" s="11"/>
      <c r="D40" s="12" t="s">
        <v>13</v>
      </c>
      <c r="E40" s="9"/>
      <c r="F40" s="8">
        <f t="shared" si="6"/>
        <v>77</v>
      </c>
      <c r="G40" s="7">
        <v>19</v>
      </c>
      <c r="H40" s="6">
        <f t="shared" si="0"/>
        <v>24.675324675324674</v>
      </c>
      <c r="I40" s="13">
        <v>13</v>
      </c>
      <c r="J40" s="6">
        <f t="shared" si="7"/>
        <v>16.883116883116884</v>
      </c>
      <c r="K40" s="13">
        <v>40</v>
      </c>
      <c r="L40" s="6">
        <f t="shared" si="2"/>
        <v>51.94805194805194</v>
      </c>
      <c r="M40" s="13">
        <v>5</v>
      </c>
      <c r="N40" s="6">
        <f t="shared" si="3"/>
        <v>6.4935064935064926</v>
      </c>
    </row>
    <row r="41" spans="1:14" ht="23.1" customHeight="1" x14ac:dyDescent="0.2">
      <c r="A41" s="157"/>
      <c r="B41" s="157"/>
      <c r="C41" s="11"/>
      <c r="D41" s="12" t="s">
        <v>12</v>
      </c>
      <c r="E41" s="9"/>
      <c r="F41" s="8">
        <f t="shared" si="6"/>
        <v>13</v>
      </c>
      <c r="G41" s="7">
        <v>4</v>
      </c>
      <c r="H41" s="6">
        <f t="shared" si="0"/>
        <v>30.76923076923077</v>
      </c>
      <c r="I41" s="13">
        <v>5</v>
      </c>
      <c r="J41" s="6">
        <f t="shared" si="7"/>
        <v>38.461538461538467</v>
      </c>
      <c r="K41" s="13">
        <v>4</v>
      </c>
      <c r="L41" s="6">
        <f t="shared" si="2"/>
        <v>30.76923076923077</v>
      </c>
      <c r="M41" s="13">
        <v>0</v>
      </c>
      <c r="N41" s="6">
        <f t="shared" si="3"/>
        <v>0</v>
      </c>
    </row>
    <row r="42" spans="1:14" ht="23.1" customHeight="1" x14ac:dyDescent="0.2">
      <c r="A42" s="157"/>
      <c r="B42" s="157"/>
      <c r="C42" s="11"/>
      <c r="D42" s="12" t="s">
        <v>11</v>
      </c>
      <c r="E42" s="9"/>
      <c r="F42" s="8">
        <f t="shared" si="6"/>
        <v>15</v>
      </c>
      <c r="G42" s="7">
        <v>9</v>
      </c>
      <c r="H42" s="6">
        <f t="shared" si="0"/>
        <v>60</v>
      </c>
      <c r="I42" s="13">
        <v>2</v>
      </c>
      <c r="J42" s="6">
        <f t="shared" si="7"/>
        <v>13.333333333333334</v>
      </c>
      <c r="K42" s="13">
        <v>4</v>
      </c>
      <c r="L42" s="6">
        <f t="shared" si="2"/>
        <v>26.666666666666668</v>
      </c>
      <c r="M42" s="13">
        <v>0</v>
      </c>
      <c r="N42" s="6">
        <f t="shared" si="3"/>
        <v>0</v>
      </c>
    </row>
    <row r="43" spans="1:14" ht="23.1" customHeight="1" x14ac:dyDescent="0.2">
      <c r="A43" s="157"/>
      <c r="B43" s="157"/>
      <c r="C43" s="11"/>
      <c r="D43" s="12" t="s">
        <v>10</v>
      </c>
      <c r="E43" s="9"/>
      <c r="F43" s="8">
        <f t="shared" si="6"/>
        <v>38</v>
      </c>
      <c r="G43" s="7">
        <v>15</v>
      </c>
      <c r="H43" s="6">
        <f t="shared" si="0"/>
        <v>39.473684210526315</v>
      </c>
      <c r="I43" s="13">
        <v>8</v>
      </c>
      <c r="J43" s="6">
        <f t="shared" si="7"/>
        <v>21.052631578947366</v>
      </c>
      <c r="K43" s="13">
        <v>14</v>
      </c>
      <c r="L43" s="6">
        <f t="shared" si="2"/>
        <v>36.84210526315789</v>
      </c>
      <c r="M43" s="13">
        <v>1</v>
      </c>
      <c r="N43" s="6">
        <f t="shared" si="3"/>
        <v>2.6315789473684208</v>
      </c>
    </row>
    <row r="44" spans="1:14" ht="23.1" customHeight="1" x14ac:dyDescent="0.2">
      <c r="A44" s="157"/>
      <c r="B44" s="157"/>
      <c r="C44" s="11"/>
      <c r="D44" s="12" t="s">
        <v>9</v>
      </c>
      <c r="E44" s="9"/>
      <c r="F44" s="8">
        <f t="shared" si="6"/>
        <v>154</v>
      </c>
      <c r="G44" s="7">
        <v>68</v>
      </c>
      <c r="H44" s="6">
        <f t="shared" si="0"/>
        <v>44.155844155844157</v>
      </c>
      <c r="I44" s="13">
        <v>48</v>
      </c>
      <c r="J44" s="6">
        <f t="shared" si="7"/>
        <v>31.168831168831169</v>
      </c>
      <c r="K44" s="13">
        <v>33</v>
      </c>
      <c r="L44" s="6">
        <f t="shared" si="2"/>
        <v>21.428571428571427</v>
      </c>
      <c r="M44" s="13">
        <v>5</v>
      </c>
      <c r="N44" s="6">
        <f t="shared" si="3"/>
        <v>3.2467532467532463</v>
      </c>
    </row>
    <row r="45" spans="1:14" ht="23.1" customHeight="1" x14ac:dyDescent="0.2">
      <c r="A45" s="157"/>
      <c r="B45" s="157"/>
      <c r="C45" s="11"/>
      <c r="D45" s="12" t="s">
        <v>8</v>
      </c>
      <c r="E45" s="9"/>
      <c r="F45" s="8">
        <f t="shared" si="6"/>
        <v>22</v>
      </c>
      <c r="G45" s="7">
        <v>15</v>
      </c>
      <c r="H45" s="6">
        <f t="shared" si="0"/>
        <v>68.181818181818173</v>
      </c>
      <c r="I45" s="13">
        <v>4</v>
      </c>
      <c r="J45" s="6">
        <f t="shared" si="7"/>
        <v>18.181818181818183</v>
      </c>
      <c r="K45" s="13">
        <v>2</v>
      </c>
      <c r="L45" s="6">
        <f t="shared" si="2"/>
        <v>9.0909090909090917</v>
      </c>
      <c r="M45" s="13">
        <v>1</v>
      </c>
      <c r="N45" s="6">
        <f t="shared" si="3"/>
        <v>4.5454545454545459</v>
      </c>
    </row>
    <row r="46" spans="1:14" ht="23.1" customHeight="1" x14ac:dyDescent="0.2">
      <c r="A46" s="157"/>
      <c r="B46" s="157"/>
      <c r="C46" s="11"/>
      <c r="D46" s="12" t="s">
        <v>7</v>
      </c>
      <c r="E46" s="9"/>
      <c r="F46" s="8">
        <f t="shared" si="6"/>
        <v>10</v>
      </c>
      <c r="G46" s="7">
        <v>7</v>
      </c>
      <c r="H46" s="6">
        <f t="shared" si="0"/>
        <v>70</v>
      </c>
      <c r="I46" s="13">
        <v>2</v>
      </c>
      <c r="J46" s="6">
        <f t="shared" si="7"/>
        <v>20</v>
      </c>
      <c r="K46" s="13">
        <v>1</v>
      </c>
      <c r="L46" s="6">
        <f t="shared" si="2"/>
        <v>10</v>
      </c>
      <c r="M46" s="13">
        <v>0</v>
      </c>
      <c r="N46" s="6">
        <f t="shared" si="3"/>
        <v>0</v>
      </c>
    </row>
    <row r="47" spans="1:14" ht="24" customHeight="1" x14ac:dyDescent="0.2">
      <c r="A47" s="157"/>
      <c r="B47" s="157"/>
      <c r="C47" s="11"/>
      <c r="D47" s="10" t="s">
        <v>6</v>
      </c>
      <c r="E47" s="9"/>
      <c r="F47" s="8">
        <f t="shared" si="6"/>
        <v>17</v>
      </c>
      <c r="G47" s="7">
        <v>3</v>
      </c>
      <c r="H47" s="6">
        <f t="shared" si="0"/>
        <v>17.647058823529413</v>
      </c>
      <c r="I47" s="13">
        <v>5</v>
      </c>
      <c r="J47" s="6">
        <f t="shared" si="7"/>
        <v>29.411764705882355</v>
      </c>
      <c r="K47" s="13">
        <v>7</v>
      </c>
      <c r="L47" s="6">
        <f t="shared" si="2"/>
        <v>41.17647058823529</v>
      </c>
      <c r="M47" s="13">
        <v>2</v>
      </c>
      <c r="N47" s="6">
        <f t="shared" si="3"/>
        <v>11.76470588235294</v>
      </c>
    </row>
    <row r="48" spans="1:14" ht="23.1" customHeight="1" x14ac:dyDescent="0.2">
      <c r="A48" s="157"/>
      <c r="B48" s="157"/>
      <c r="C48" s="11"/>
      <c r="D48" s="12" t="s">
        <v>5</v>
      </c>
      <c r="E48" s="9"/>
      <c r="F48" s="8">
        <f t="shared" si="6"/>
        <v>41</v>
      </c>
      <c r="G48" s="7">
        <v>14</v>
      </c>
      <c r="H48" s="6">
        <f t="shared" si="0"/>
        <v>34.146341463414636</v>
      </c>
      <c r="I48" s="13">
        <v>14</v>
      </c>
      <c r="J48" s="6">
        <f t="shared" si="7"/>
        <v>34.146341463414636</v>
      </c>
      <c r="K48" s="13">
        <v>10</v>
      </c>
      <c r="L48" s="6">
        <f t="shared" si="2"/>
        <v>24.390243902439025</v>
      </c>
      <c r="M48" s="13">
        <v>3</v>
      </c>
      <c r="N48" s="6">
        <f t="shared" si="3"/>
        <v>7.3170731707317067</v>
      </c>
    </row>
    <row r="49" spans="1:14" ht="23.1" customHeight="1" x14ac:dyDescent="0.2">
      <c r="A49" s="157"/>
      <c r="B49" s="157"/>
      <c r="C49" s="11"/>
      <c r="D49" s="12" t="s">
        <v>4</v>
      </c>
      <c r="E49" s="9"/>
      <c r="F49" s="8">
        <f t="shared" si="6"/>
        <v>23</v>
      </c>
      <c r="G49" s="7">
        <v>13</v>
      </c>
      <c r="H49" s="6">
        <f t="shared" si="0"/>
        <v>56.521739130434781</v>
      </c>
      <c r="I49" s="13">
        <v>8</v>
      </c>
      <c r="J49" s="6">
        <f t="shared" si="7"/>
        <v>34.782608695652172</v>
      </c>
      <c r="K49" s="13">
        <v>2</v>
      </c>
      <c r="L49" s="6">
        <f t="shared" si="2"/>
        <v>8.695652173913043</v>
      </c>
      <c r="M49" s="13">
        <v>0</v>
      </c>
      <c r="N49" s="6">
        <f t="shared" si="3"/>
        <v>0</v>
      </c>
    </row>
    <row r="50" spans="1:14" ht="23.1" customHeight="1" x14ac:dyDescent="0.2">
      <c r="A50" s="157"/>
      <c r="B50" s="157"/>
      <c r="C50" s="11"/>
      <c r="D50" s="12" t="s">
        <v>3</v>
      </c>
      <c r="E50" s="9"/>
      <c r="F50" s="8">
        <f t="shared" si="6"/>
        <v>24</v>
      </c>
      <c r="G50" s="7">
        <v>7</v>
      </c>
      <c r="H50" s="6">
        <f t="shared" si="0"/>
        <v>29.166666666666668</v>
      </c>
      <c r="I50" s="13">
        <v>10</v>
      </c>
      <c r="J50" s="6">
        <f t="shared" si="7"/>
        <v>41.666666666666671</v>
      </c>
      <c r="K50" s="13">
        <v>7</v>
      </c>
      <c r="L50" s="6">
        <f t="shared" si="2"/>
        <v>29.166666666666668</v>
      </c>
      <c r="M50" s="13">
        <v>0</v>
      </c>
      <c r="N50" s="6">
        <f t="shared" si="3"/>
        <v>0</v>
      </c>
    </row>
    <row r="51" spans="1:14" ht="23.1" customHeight="1" x14ac:dyDescent="0.2">
      <c r="A51" s="157"/>
      <c r="B51" s="157"/>
      <c r="C51" s="11"/>
      <c r="D51" s="12" t="s">
        <v>2</v>
      </c>
      <c r="E51" s="9"/>
      <c r="F51" s="8">
        <f t="shared" si="6"/>
        <v>159</v>
      </c>
      <c r="G51" s="7">
        <v>88</v>
      </c>
      <c r="H51" s="6">
        <f t="shared" si="0"/>
        <v>55.345911949685537</v>
      </c>
      <c r="I51" s="13">
        <v>44</v>
      </c>
      <c r="J51" s="6">
        <f t="shared" si="7"/>
        <v>27.672955974842768</v>
      </c>
      <c r="K51" s="13">
        <v>23</v>
      </c>
      <c r="L51" s="6">
        <f t="shared" si="2"/>
        <v>14.465408805031446</v>
      </c>
      <c r="M51" s="13">
        <v>4</v>
      </c>
      <c r="N51" s="6">
        <f t="shared" si="3"/>
        <v>2.5157232704402519</v>
      </c>
    </row>
    <row r="52" spans="1:14" ht="23.1" customHeight="1" x14ac:dyDescent="0.2">
      <c r="A52" s="157"/>
      <c r="B52" s="157"/>
      <c r="C52" s="11"/>
      <c r="D52" s="12" t="s">
        <v>1</v>
      </c>
      <c r="E52" s="9"/>
      <c r="F52" s="8">
        <f t="shared" si="6"/>
        <v>21</v>
      </c>
      <c r="G52" s="7">
        <v>14</v>
      </c>
      <c r="H52" s="6">
        <f t="shared" si="0"/>
        <v>66.666666666666657</v>
      </c>
      <c r="I52" s="13">
        <v>4</v>
      </c>
      <c r="J52" s="6">
        <f t="shared" si="7"/>
        <v>19.047619047619047</v>
      </c>
      <c r="K52" s="13">
        <v>3</v>
      </c>
      <c r="L52" s="6">
        <f t="shared" si="2"/>
        <v>14.285714285714285</v>
      </c>
      <c r="M52" s="13">
        <v>0</v>
      </c>
      <c r="N52" s="6">
        <f t="shared" si="3"/>
        <v>0</v>
      </c>
    </row>
    <row r="53" spans="1:14" ht="24" customHeight="1" x14ac:dyDescent="0.2">
      <c r="A53" s="158"/>
      <c r="B53" s="158"/>
      <c r="C53" s="11"/>
      <c r="D53" s="10" t="s">
        <v>0</v>
      </c>
      <c r="E53" s="9"/>
      <c r="F53" s="8">
        <f t="shared" si="6"/>
        <v>61</v>
      </c>
      <c r="G53" s="7">
        <v>31</v>
      </c>
      <c r="H53" s="6">
        <f t="shared" si="0"/>
        <v>50.819672131147541</v>
      </c>
      <c r="I53" s="13">
        <v>14</v>
      </c>
      <c r="J53" s="6">
        <f t="shared" si="7"/>
        <v>22.950819672131146</v>
      </c>
      <c r="K53" s="13">
        <v>15</v>
      </c>
      <c r="L53" s="6">
        <f t="shared" si="2"/>
        <v>24.590163934426229</v>
      </c>
      <c r="M53" s="13">
        <v>1</v>
      </c>
      <c r="N53" s="6">
        <f t="shared" si="3"/>
        <v>1.639344262295082</v>
      </c>
    </row>
    <row r="55" spans="1:14" ht="12.75" customHeight="1" x14ac:dyDescent="0.2"/>
    <row r="56" spans="1:14" x14ac:dyDescent="0.2">
      <c r="D56" s="3"/>
    </row>
    <row r="62" spans="1:14" x14ac:dyDescent="0.2">
      <c r="D62" s="3"/>
    </row>
    <row r="64" spans="1:14"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 ref="B12:E12"/>
    <mergeCell ref="A13:A53"/>
    <mergeCell ref="B13:B37"/>
    <mergeCell ref="B38:B53"/>
    <mergeCell ref="K5:K6"/>
    <mergeCell ref="H5:H6"/>
    <mergeCell ref="I5:I6"/>
    <mergeCell ref="J5:J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44140625" style="1" customWidth="1"/>
    <col min="18" max="16384" width="9" style="1"/>
  </cols>
  <sheetData>
    <row r="1" spans="1:17" ht="14.4" x14ac:dyDescent="0.2">
      <c r="A1" s="16" t="s">
        <v>574</v>
      </c>
      <c r="F1" s="46"/>
    </row>
    <row r="2" spans="1:17" x14ac:dyDescent="0.2">
      <c r="F2" s="46"/>
      <c r="Q2" s="38" t="s">
        <v>482</v>
      </c>
    </row>
    <row r="3" spans="1:17" ht="12.75" customHeight="1" x14ac:dyDescent="0.2">
      <c r="A3" s="170" t="s">
        <v>63</v>
      </c>
      <c r="B3" s="171"/>
      <c r="C3" s="171"/>
      <c r="D3" s="171"/>
      <c r="E3" s="172"/>
      <c r="F3" s="179" t="s">
        <v>126</v>
      </c>
      <c r="G3" s="181" t="s">
        <v>378</v>
      </c>
      <c r="H3" s="85"/>
      <c r="I3" s="85"/>
      <c r="J3" s="77"/>
      <c r="K3" s="77"/>
      <c r="L3" s="77"/>
      <c r="M3" s="77"/>
      <c r="N3" s="77"/>
      <c r="O3" s="77"/>
      <c r="P3" s="215" t="s">
        <v>379</v>
      </c>
      <c r="Q3" s="215" t="s">
        <v>352</v>
      </c>
    </row>
    <row r="4" spans="1:17" ht="32.25" customHeight="1" x14ac:dyDescent="0.2">
      <c r="A4" s="173"/>
      <c r="B4" s="174"/>
      <c r="C4" s="174"/>
      <c r="D4" s="174"/>
      <c r="E4" s="175"/>
      <c r="F4" s="183"/>
      <c r="G4" s="251"/>
      <c r="H4" s="278" t="s">
        <v>579</v>
      </c>
      <c r="I4" s="278" t="s">
        <v>580</v>
      </c>
      <c r="J4" s="179" t="s">
        <v>380</v>
      </c>
      <c r="K4" s="249"/>
      <c r="L4" s="250"/>
      <c r="M4" s="179" t="s">
        <v>353</v>
      </c>
      <c r="N4" s="249"/>
      <c r="O4" s="249"/>
      <c r="P4" s="216"/>
      <c r="Q4" s="216"/>
    </row>
    <row r="5" spans="1:17" ht="18.75" customHeight="1" x14ac:dyDescent="0.2">
      <c r="A5" s="173"/>
      <c r="B5" s="174"/>
      <c r="C5" s="174"/>
      <c r="D5" s="174"/>
      <c r="E5" s="175"/>
      <c r="F5" s="183"/>
      <c r="G5" s="251"/>
      <c r="H5" s="278"/>
      <c r="I5" s="278"/>
      <c r="J5" s="328" t="s">
        <v>483</v>
      </c>
      <c r="K5" s="330" t="s">
        <v>484</v>
      </c>
      <c r="L5" s="224" t="s">
        <v>485</v>
      </c>
      <c r="M5" s="328" t="s">
        <v>483</v>
      </c>
      <c r="N5" s="330" t="s">
        <v>484</v>
      </c>
      <c r="O5" s="194" t="s">
        <v>485</v>
      </c>
      <c r="P5" s="216"/>
      <c r="Q5" s="216"/>
    </row>
    <row r="6" spans="1:17" ht="30.75" customHeight="1" x14ac:dyDescent="0.2">
      <c r="A6" s="176"/>
      <c r="B6" s="177"/>
      <c r="C6" s="177"/>
      <c r="D6" s="177"/>
      <c r="E6" s="178"/>
      <c r="F6" s="183"/>
      <c r="G6" s="182"/>
      <c r="H6" s="278"/>
      <c r="I6" s="278"/>
      <c r="J6" s="329"/>
      <c r="K6" s="331"/>
      <c r="L6" s="230"/>
      <c r="M6" s="329"/>
      <c r="N6" s="331"/>
      <c r="O6" s="196"/>
      <c r="P6" s="217"/>
      <c r="Q6" s="217"/>
    </row>
    <row r="7" spans="1:17" ht="12" customHeight="1" x14ac:dyDescent="0.2">
      <c r="A7" s="170" t="s">
        <v>49</v>
      </c>
      <c r="B7" s="171"/>
      <c r="C7" s="171"/>
      <c r="D7" s="171"/>
      <c r="E7" s="172"/>
      <c r="F7" s="74">
        <f>SUM(G7,P7:Q7)</f>
        <v>920</v>
      </c>
      <c r="G7" s="74">
        <f>SUM(G9,G11,G13,G15,G17)</f>
        <v>646</v>
      </c>
      <c r="H7" s="74">
        <f>SUM(H9,H11,H13,H15,H17)</f>
        <v>487</v>
      </c>
      <c r="I7" s="74">
        <f t="shared" ref="I7" si="0">SUM(I9,I11,I13,I15,I17)</f>
        <v>159</v>
      </c>
      <c r="J7" s="74">
        <f t="shared" ref="J7" si="1">SUM(J9,J11,J13,J15,J17)</f>
        <v>16988</v>
      </c>
      <c r="K7" s="79">
        <f>SUM(K9,K11,K13,K15,K17)</f>
        <v>6680</v>
      </c>
      <c r="L7" s="80">
        <f t="shared" ref="L7" si="2">SUM(L9,L11,L13,L15,L17)</f>
        <v>10308</v>
      </c>
      <c r="M7" s="78">
        <f>SUM(N7,O7)</f>
        <v>417</v>
      </c>
      <c r="N7" s="79">
        <f>SUM(N9,N11,N13,N15,N17)</f>
        <v>184</v>
      </c>
      <c r="O7" s="80">
        <f>SUM(O9,O11,O13,O15,O17)</f>
        <v>233</v>
      </c>
      <c r="P7" s="80">
        <f>SUM(P9,P11,P13,P15,P17)</f>
        <v>210</v>
      </c>
      <c r="Q7" s="80">
        <f>SUM(Q9,Q11,Q13,Q15,Q17)</f>
        <v>64</v>
      </c>
    </row>
    <row r="8" spans="1:17" ht="12" customHeight="1" x14ac:dyDescent="0.2">
      <c r="A8" s="173"/>
      <c r="B8" s="174"/>
      <c r="C8" s="174"/>
      <c r="D8" s="174"/>
      <c r="E8" s="175"/>
      <c r="F8" s="75">
        <f>SUM(G8,P8:Q8)</f>
        <v>1</v>
      </c>
      <c r="G8" s="75">
        <f>IF(G7=0,0,G7/$F7)</f>
        <v>0.70217391304347831</v>
      </c>
      <c r="H8" s="75">
        <f>IF(H7=0,0,$H7/G7)</f>
        <v>0.75386996904024772</v>
      </c>
      <c r="I8" s="75">
        <f>IF(I7=0,0,I7/G7)</f>
        <v>0.24613003095975233</v>
      </c>
      <c r="J8" s="81">
        <f>SUM(K8:L8)</f>
        <v>1</v>
      </c>
      <c r="K8" s="58">
        <f>IF(K7=0,0,K7/$J7)</f>
        <v>0.39321874264186485</v>
      </c>
      <c r="L8" s="29">
        <f t="shared" ref="L8" si="3">IF(L7=0,0,L7/$J7)</f>
        <v>0.60678125735813515</v>
      </c>
      <c r="M8" s="81">
        <f>IF(M7=0,0,M7/$J7)</f>
        <v>2.4546738874499648E-2</v>
      </c>
      <c r="N8" s="58">
        <f>IF(N7=0,0,N7/K7)</f>
        <v>2.7544910179640718E-2</v>
      </c>
      <c r="O8" s="29">
        <f>IF(O7=0,0,O7/L7)</f>
        <v>2.2603802871556073E-2</v>
      </c>
      <c r="P8" s="43">
        <f>IF(P7=0,0,P7/F7)</f>
        <v>0.22826086956521738</v>
      </c>
      <c r="Q8" s="82">
        <f>IF(Q7=0,0,Q7/$F7)</f>
        <v>6.9565217391304349E-2</v>
      </c>
    </row>
    <row r="9" spans="1:17" ht="12" customHeight="1" x14ac:dyDescent="0.2">
      <c r="A9" s="159" t="s">
        <v>48</v>
      </c>
      <c r="B9" s="242" t="s">
        <v>47</v>
      </c>
      <c r="C9" s="243"/>
      <c r="D9" s="243"/>
      <c r="E9" s="244"/>
      <c r="F9" s="74">
        <f>SUM(G9,P9:Q9)</f>
        <v>262</v>
      </c>
      <c r="G9" s="74">
        <v>133</v>
      </c>
      <c r="H9" s="74">
        <v>116</v>
      </c>
      <c r="I9" s="74">
        <v>17</v>
      </c>
      <c r="J9" s="74">
        <f>SUM(K9:L9)</f>
        <v>602</v>
      </c>
      <c r="K9" s="79">
        <v>166</v>
      </c>
      <c r="L9" s="80">
        <v>436</v>
      </c>
      <c r="M9" s="74">
        <f>SUM(N9:O9)</f>
        <v>21</v>
      </c>
      <c r="N9" s="79">
        <v>9</v>
      </c>
      <c r="O9" s="80">
        <v>12</v>
      </c>
      <c r="P9" s="80">
        <v>107</v>
      </c>
      <c r="Q9" s="80">
        <v>22</v>
      </c>
    </row>
    <row r="10" spans="1:17" ht="12" customHeight="1" x14ac:dyDescent="0.2">
      <c r="A10" s="160"/>
      <c r="B10" s="245"/>
      <c r="C10" s="246"/>
      <c r="D10" s="246"/>
      <c r="E10" s="247"/>
      <c r="F10" s="75">
        <f t="shared" ref="F10:F71" si="4">SUM(G10,P10:Q10)</f>
        <v>1</v>
      </c>
      <c r="G10" s="75">
        <f>IF(G9=0,0,G9/$F9)</f>
        <v>0.50763358778625955</v>
      </c>
      <c r="H10" s="75">
        <f t="shared" ref="H10" si="5">IF(H9=0,0,$H9/G9)</f>
        <v>0.8721804511278195</v>
      </c>
      <c r="I10" s="75">
        <f t="shared" ref="I10" si="6">IF(I9=0,0,I9/G9)</f>
        <v>0.12781954887218044</v>
      </c>
      <c r="J10" s="81">
        <f t="shared" ref="J10:J11" si="7">SUM(K10:L10)</f>
        <v>1</v>
      </c>
      <c r="K10" s="58">
        <f>IF(K9=0,0,K9/$J9)</f>
        <v>0.27574750830564781</v>
      </c>
      <c r="L10" s="29">
        <f t="shared" ref="L10:M18" si="8">IF(L9=0,0,L9/$J9)</f>
        <v>0.72425249169435213</v>
      </c>
      <c r="M10" s="81">
        <f>IF(M9=0,0,M9/$J9)</f>
        <v>3.4883720930232558E-2</v>
      </c>
      <c r="N10" s="58">
        <f>IF(N9=0,0,N9/K9)</f>
        <v>5.4216867469879519E-2</v>
      </c>
      <c r="O10" s="29">
        <f>IF(O9=0,0,O9/L9)</f>
        <v>2.7522935779816515E-2</v>
      </c>
      <c r="P10" s="43">
        <f t="shared" ref="P10" si="9">IF(P9=0,0,P9/F9)</f>
        <v>0.40839694656488551</v>
      </c>
      <c r="Q10" s="82">
        <f>IF(Q9=0,0,Q9/$F9)</f>
        <v>8.3969465648854963E-2</v>
      </c>
    </row>
    <row r="11" spans="1:17" ht="12" customHeight="1" x14ac:dyDescent="0.2">
      <c r="A11" s="160"/>
      <c r="B11" s="242" t="s">
        <v>46</v>
      </c>
      <c r="C11" s="243"/>
      <c r="D11" s="243"/>
      <c r="E11" s="244"/>
      <c r="F11" s="74">
        <f t="shared" si="4"/>
        <v>136</v>
      </c>
      <c r="G11" s="74">
        <v>92</v>
      </c>
      <c r="H11" s="74">
        <v>68</v>
      </c>
      <c r="I11" s="74">
        <v>24</v>
      </c>
      <c r="J11" s="74">
        <f t="shared" si="7"/>
        <v>1026</v>
      </c>
      <c r="K11" s="79">
        <v>324</v>
      </c>
      <c r="L11" s="80">
        <v>702</v>
      </c>
      <c r="M11" s="74">
        <f t="shared" ref="M11" si="10">SUM(N11:O11)</f>
        <v>46</v>
      </c>
      <c r="N11" s="79">
        <v>12</v>
      </c>
      <c r="O11" s="80">
        <v>34</v>
      </c>
      <c r="P11" s="80">
        <v>29</v>
      </c>
      <c r="Q11" s="80">
        <v>15</v>
      </c>
    </row>
    <row r="12" spans="1:17" ht="12" customHeight="1" x14ac:dyDescent="0.2">
      <c r="A12" s="160"/>
      <c r="B12" s="245"/>
      <c r="C12" s="246"/>
      <c r="D12" s="246"/>
      <c r="E12" s="247"/>
      <c r="F12" s="75">
        <f t="shared" ref="F12:F18" si="11">SUM(G12,P12:Q12)</f>
        <v>1</v>
      </c>
      <c r="G12" s="75">
        <f t="shared" ref="G12" si="12">IF(G11=0,0,G11/$F11)</f>
        <v>0.67647058823529416</v>
      </c>
      <c r="H12" s="75">
        <f t="shared" ref="H12" si="13">IF(H11=0,0,$H11/G11)</f>
        <v>0.73913043478260865</v>
      </c>
      <c r="I12" s="75">
        <f t="shared" ref="I12" si="14">IF(I11=0,0,I11/G11)</f>
        <v>0.2608695652173913</v>
      </c>
      <c r="J12" s="81">
        <f t="shared" ref="J12:J18" si="15">SUM(K12:L12)</f>
        <v>1</v>
      </c>
      <c r="K12" s="58">
        <f t="shared" ref="K12" si="16">IF(K11=0,0,K11/$J11)</f>
        <v>0.31578947368421051</v>
      </c>
      <c r="L12" s="29">
        <f t="shared" si="8"/>
        <v>0.68421052631578949</v>
      </c>
      <c r="M12" s="81">
        <f t="shared" si="8"/>
        <v>4.4834307992202727E-2</v>
      </c>
      <c r="N12" s="58">
        <f t="shared" ref="N12" si="17">IF(N11=0,0,N11/K11)</f>
        <v>3.7037037037037035E-2</v>
      </c>
      <c r="O12" s="29">
        <f t="shared" ref="O12" si="18">IF(O11=0,0,O11/L11)</f>
        <v>4.843304843304843E-2</v>
      </c>
      <c r="P12" s="43">
        <f t="shared" ref="P12" si="19">IF(P11=0,0,P11/F11)</f>
        <v>0.21323529411764705</v>
      </c>
      <c r="Q12" s="82">
        <f t="shared" ref="Q12" si="20">IF(Q11=0,0,Q11/$F11)</f>
        <v>0.11029411764705882</v>
      </c>
    </row>
    <row r="13" spans="1:17" ht="12" customHeight="1" x14ac:dyDescent="0.2">
      <c r="A13" s="160"/>
      <c r="B13" s="242" t="s">
        <v>45</v>
      </c>
      <c r="C13" s="243"/>
      <c r="D13" s="243"/>
      <c r="E13" s="244"/>
      <c r="F13" s="74">
        <f t="shared" si="11"/>
        <v>249</v>
      </c>
      <c r="G13" s="74">
        <v>192</v>
      </c>
      <c r="H13" s="74">
        <v>135</v>
      </c>
      <c r="I13" s="74">
        <v>57</v>
      </c>
      <c r="J13" s="74">
        <f t="shared" si="15"/>
        <v>4514</v>
      </c>
      <c r="K13" s="79">
        <v>1951</v>
      </c>
      <c r="L13" s="80">
        <v>2563</v>
      </c>
      <c r="M13" s="74">
        <f t="shared" ref="M13" si="21">SUM(N13:O13)</f>
        <v>136</v>
      </c>
      <c r="N13" s="79">
        <v>55</v>
      </c>
      <c r="O13" s="80">
        <v>81</v>
      </c>
      <c r="P13" s="80">
        <v>45</v>
      </c>
      <c r="Q13" s="80">
        <v>12</v>
      </c>
    </row>
    <row r="14" spans="1:17" ht="12" customHeight="1" x14ac:dyDescent="0.2">
      <c r="A14" s="160"/>
      <c r="B14" s="245"/>
      <c r="C14" s="246"/>
      <c r="D14" s="246"/>
      <c r="E14" s="247"/>
      <c r="F14" s="75">
        <f t="shared" si="11"/>
        <v>1</v>
      </c>
      <c r="G14" s="75">
        <f t="shared" ref="G14" si="22">IF(G13=0,0,G13/$F13)</f>
        <v>0.77108433734939763</v>
      </c>
      <c r="H14" s="75">
        <f t="shared" ref="H14" si="23">IF(H13=0,0,$H13/G13)</f>
        <v>0.703125</v>
      </c>
      <c r="I14" s="75">
        <f t="shared" ref="I14" si="24">IF(I13=0,0,I13/G13)</f>
        <v>0.296875</v>
      </c>
      <c r="J14" s="81">
        <f t="shared" si="15"/>
        <v>1</v>
      </c>
      <c r="K14" s="58">
        <f t="shared" ref="K14" si="25">IF(K13=0,0,K13/$J13)</f>
        <v>0.43221089942401419</v>
      </c>
      <c r="L14" s="29">
        <f t="shared" si="8"/>
        <v>0.56778910057598586</v>
      </c>
      <c r="M14" s="81">
        <f t="shared" si="8"/>
        <v>3.0128489144882586E-2</v>
      </c>
      <c r="N14" s="58">
        <f t="shared" ref="N14" si="26">IF(N13=0,0,N13/K13)</f>
        <v>2.8190671450538187E-2</v>
      </c>
      <c r="O14" s="29">
        <f t="shared" ref="O14" si="27">IF(O13=0,0,O13/L13)</f>
        <v>3.1603589543503709E-2</v>
      </c>
      <c r="P14" s="43">
        <f t="shared" ref="P14" si="28">IF(P13=0,0,P13/F13)</f>
        <v>0.18072289156626506</v>
      </c>
      <c r="Q14" s="82">
        <f t="shared" ref="Q14" si="29">IF(Q13=0,0,Q13/$F13)</f>
        <v>4.8192771084337352E-2</v>
      </c>
    </row>
    <row r="15" spans="1:17" ht="12" customHeight="1" x14ac:dyDescent="0.2">
      <c r="A15" s="160"/>
      <c r="B15" s="242" t="s">
        <v>44</v>
      </c>
      <c r="C15" s="243"/>
      <c r="D15" s="243"/>
      <c r="E15" s="244"/>
      <c r="F15" s="74">
        <f t="shared" si="11"/>
        <v>72</v>
      </c>
      <c r="G15" s="74">
        <v>60</v>
      </c>
      <c r="H15" s="74">
        <v>48</v>
      </c>
      <c r="I15" s="74">
        <v>12</v>
      </c>
      <c r="J15" s="74">
        <f t="shared" si="15"/>
        <v>1595</v>
      </c>
      <c r="K15" s="79">
        <v>783</v>
      </c>
      <c r="L15" s="80">
        <v>812</v>
      </c>
      <c r="M15" s="74">
        <f t="shared" ref="M15" si="30">SUM(N15:O15)</f>
        <v>25</v>
      </c>
      <c r="N15" s="79">
        <v>14</v>
      </c>
      <c r="O15" s="80">
        <v>11</v>
      </c>
      <c r="P15" s="80">
        <v>7</v>
      </c>
      <c r="Q15" s="80">
        <v>5</v>
      </c>
    </row>
    <row r="16" spans="1:17" ht="12" customHeight="1" x14ac:dyDescent="0.2">
      <c r="A16" s="160"/>
      <c r="B16" s="245"/>
      <c r="C16" s="246"/>
      <c r="D16" s="246"/>
      <c r="E16" s="247"/>
      <c r="F16" s="75">
        <f t="shared" si="11"/>
        <v>1</v>
      </c>
      <c r="G16" s="75">
        <f t="shared" ref="G16" si="31">IF(G15=0,0,G15/$F15)</f>
        <v>0.83333333333333337</v>
      </c>
      <c r="H16" s="75">
        <f t="shared" ref="H16" si="32">IF(H15=0,0,$H15/G15)</f>
        <v>0.8</v>
      </c>
      <c r="I16" s="75">
        <f t="shared" ref="I16" si="33">IF(I15=0,0,I15/G15)</f>
        <v>0.2</v>
      </c>
      <c r="J16" s="81">
        <f t="shared" si="15"/>
        <v>1</v>
      </c>
      <c r="K16" s="58">
        <f t="shared" ref="K16" si="34">IF(K15=0,0,K15/$J15)</f>
        <v>0.49090909090909091</v>
      </c>
      <c r="L16" s="29">
        <f t="shared" si="8"/>
        <v>0.50909090909090904</v>
      </c>
      <c r="M16" s="81">
        <f t="shared" si="8"/>
        <v>1.5673981191222569E-2</v>
      </c>
      <c r="N16" s="58">
        <f t="shared" ref="N16" si="35">IF(N15=0,0,N15/K15)</f>
        <v>1.7879948914431672E-2</v>
      </c>
      <c r="O16" s="29">
        <f t="shared" ref="O16" si="36">IF(O15=0,0,O15/L15)</f>
        <v>1.3546798029556651E-2</v>
      </c>
      <c r="P16" s="43">
        <f t="shared" ref="P16" si="37">IF(P15=0,0,P15/F15)</f>
        <v>9.7222222222222224E-2</v>
      </c>
      <c r="Q16" s="82">
        <f t="shared" ref="Q16" si="38">IF(Q15=0,0,Q15/$F15)</f>
        <v>6.9444444444444448E-2</v>
      </c>
    </row>
    <row r="17" spans="1:17" ht="12" customHeight="1" x14ac:dyDescent="0.2">
      <c r="A17" s="160"/>
      <c r="B17" s="242" t="s">
        <v>43</v>
      </c>
      <c r="C17" s="243"/>
      <c r="D17" s="243"/>
      <c r="E17" s="244"/>
      <c r="F17" s="74">
        <f t="shared" si="11"/>
        <v>201</v>
      </c>
      <c r="G17" s="74">
        <v>169</v>
      </c>
      <c r="H17" s="74">
        <v>120</v>
      </c>
      <c r="I17" s="74">
        <v>49</v>
      </c>
      <c r="J17" s="74">
        <f t="shared" si="15"/>
        <v>9251</v>
      </c>
      <c r="K17" s="79">
        <v>3456</v>
      </c>
      <c r="L17" s="80">
        <v>5795</v>
      </c>
      <c r="M17" s="74">
        <f t="shared" ref="M17" si="39">SUM(N17:O17)</f>
        <v>189</v>
      </c>
      <c r="N17" s="79">
        <v>94</v>
      </c>
      <c r="O17" s="80">
        <v>95</v>
      </c>
      <c r="P17" s="80">
        <v>22</v>
      </c>
      <c r="Q17" s="80">
        <v>10</v>
      </c>
    </row>
    <row r="18" spans="1:17" ht="12" customHeight="1" x14ac:dyDescent="0.2">
      <c r="A18" s="161"/>
      <c r="B18" s="245"/>
      <c r="C18" s="246"/>
      <c r="D18" s="246"/>
      <c r="E18" s="247"/>
      <c r="F18" s="75">
        <f t="shared" si="11"/>
        <v>1</v>
      </c>
      <c r="G18" s="75">
        <f t="shared" ref="G18" si="40">IF(G17=0,0,G17/$F17)</f>
        <v>0.84079601990049746</v>
      </c>
      <c r="H18" s="75">
        <f t="shared" ref="H18" si="41">IF(H17=0,0,$H17/G17)</f>
        <v>0.7100591715976331</v>
      </c>
      <c r="I18" s="75">
        <f t="shared" ref="I18" si="42">IF(I17=0,0,I17/G17)</f>
        <v>0.28994082840236685</v>
      </c>
      <c r="J18" s="81">
        <f t="shared" si="15"/>
        <v>1</v>
      </c>
      <c r="K18" s="58">
        <f t="shared" ref="K18" si="43">IF(K17=0,0,K17/$J17)</f>
        <v>0.37358123446113933</v>
      </c>
      <c r="L18" s="29">
        <f t="shared" si="8"/>
        <v>0.62641876553886067</v>
      </c>
      <c r="M18" s="81">
        <f t="shared" si="8"/>
        <v>2.0430223759593559E-2</v>
      </c>
      <c r="N18" s="58">
        <f t="shared" ref="N18:O18" si="44">IF(N17=0,0,N17/K17)</f>
        <v>2.7199074074074073E-2</v>
      </c>
      <c r="O18" s="29">
        <f t="shared" si="44"/>
        <v>1.6393442622950821E-2</v>
      </c>
      <c r="P18" s="43">
        <f t="shared" ref="P18" si="45">IF(P17=0,0,P17/F17)</f>
        <v>0.10945273631840796</v>
      </c>
      <c r="Q18" s="82">
        <f t="shared" ref="Q18" si="46">IF(Q17=0,0,Q17/$F17)</f>
        <v>4.975124378109453E-2</v>
      </c>
    </row>
    <row r="19" spans="1:17" ht="12" customHeight="1" x14ac:dyDescent="0.2">
      <c r="A19" s="156" t="s">
        <v>42</v>
      </c>
      <c r="B19" s="156" t="s">
        <v>41</v>
      </c>
      <c r="C19" s="35"/>
      <c r="D19" s="231" t="s">
        <v>15</v>
      </c>
      <c r="E19" s="34"/>
      <c r="F19" s="74">
        <f>SUM(G19,P19:Q19)</f>
        <v>239</v>
      </c>
      <c r="G19" s="74">
        <f>SUM(G21,G23,G25,G27,G29,G31,G33,G35,G37,G39,G41,G43,G45,G47,G49,G51,G53,G55,G57,G59,G61,G63,G65,G67)</f>
        <v>185</v>
      </c>
      <c r="H19" s="74">
        <f>SUM(H21,H23,H25,H27,H29,H31,H33,H35,H37,H39,H41,H43,H45,H47,H49,H51,H53,H55,H57,H59,H61,H63,H65,H67)</f>
        <v>131</v>
      </c>
      <c r="I19" s="74">
        <f>SUM(I21,I23,I25,I27,I29,I31,I33,I35,I37,I39,I41,I43,I45,I47,I49,I51,I53,I55,I57,I59,I61,I63,I65,I67)</f>
        <v>54</v>
      </c>
      <c r="J19" s="74">
        <f>SUM(K19,L19)</f>
        <v>5145</v>
      </c>
      <c r="K19" s="79">
        <f>SUM(K21,K23,K25,K27,K29,K31,K33,K35,K37,K39,K41,K43,K45,K47,K49,K51,K53,K55,K57,K59,K61,K63,K65,K67)</f>
        <v>2513</v>
      </c>
      <c r="L19" s="80">
        <f>SUM(L21,L23,L25,L27,L29,L31,L33,L35,L37,L39,L41,L43,L45,L47,L49,L51,L53,L55,L57,L59,L61,L63,L65,L67)</f>
        <v>2632</v>
      </c>
      <c r="M19" s="74">
        <f>SUM(N19,O19)</f>
        <v>176</v>
      </c>
      <c r="N19" s="79">
        <f>SUM(N21,N23,N25,N27,N29,N31,N33,N35,N37,N39,N41,N43,N45,N47,N49,N51,N53,N55,N57,N59,N61,N63,N65,N67)</f>
        <v>93</v>
      </c>
      <c r="O19" s="80">
        <f>SUM(O21,O23,O25,O27,O29,O31,O33,O35,O37,O39,O41,O43,O45,O47,O49,O51,O53,O55,O57,O59,O61,O63,O65,O67)</f>
        <v>83</v>
      </c>
      <c r="P19" s="80">
        <f>SUM(P21,P23,P25,P27,P29,P31,P33,P35,P37,P39,P41,P43,P45,P47,P49,P51,P53,P55,P57,P59,P61,P63,P65,P67)</f>
        <v>42</v>
      </c>
      <c r="Q19" s="80">
        <f>SUM(Q21,Q23,Q25,Q27,Q29,Q31,Q33,Q35,Q37,Q39,Q41,Q43,Q45,Q47,Q49,Q51,Q53,Q55,Q57,Q59,Q61,Q63,Q65,Q67)</f>
        <v>12</v>
      </c>
    </row>
    <row r="20" spans="1:17" ht="12" customHeight="1" x14ac:dyDescent="0.2">
      <c r="A20" s="157"/>
      <c r="B20" s="157"/>
      <c r="C20" s="32"/>
      <c r="D20" s="232"/>
      <c r="E20" s="31"/>
      <c r="F20" s="75">
        <f t="shared" si="4"/>
        <v>1</v>
      </c>
      <c r="G20" s="75">
        <f>IF(G19=0,0,G19/$F19)</f>
        <v>0.77405857740585771</v>
      </c>
      <c r="H20" s="75">
        <f t="shared" ref="H20" si="47">IF(H19=0,0,$H19/G19)</f>
        <v>0.70810810810810809</v>
      </c>
      <c r="I20" s="75">
        <f t="shared" ref="I20" si="48">IF(I19=0,0,I19/G19)</f>
        <v>0.29189189189189191</v>
      </c>
      <c r="J20" s="81">
        <f t="shared" ref="J20:J68" si="49">SUM(K20:L20)</f>
        <v>1</v>
      </c>
      <c r="K20" s="58">
        <f>IF(K19=0,0,K19/$J19)</f>
        <v>0.48843537414965987</v>
      </c>
      <c r="L20" s="29">
        <f t="shared" ref="L20" si="50">IF(L19=0,0,L19/$J19)</f>
        <v>0.51156462585034013</v>
      </c>
      <c r="M20" s="81">
        <f>IF(M19=0,0,M19/$J19)</f>
        <v>3.420796890184645E-2</v>
      </c>
      <c r="N20" s="58">
        <f>IF(N19=0,0,N19/K19)</f>
        <v>3.7007560684440909E-2</v>
      </c>
      <c r="O20" s="29">
        <f>IF(O19=0,0,O19/L19)</f>
        <v>3.1534954407294834E-2</v>
      </c>
      <c r="P20" s="43">
        <f t="shared" ref="P20" si="51">IF(P19=0,0,P19/F19)</f>
        <v>0.17573221757322174</v>
      </c>
      <c r="Q20" s="82">
        <f>IF(Q19=0,0,Q19/$F19)</f>
        <v>5.0209205020920501E-2</v>
      </c>
    </row>
    <row r="21" spans="1:17" ht="12" customHeight="1" x14ac:dyDescent="0.2">
      <c r="A21" s="157"/>
      <c r="B21" s="157"/>
      <c r="C21" s="35"/>
      <c r="D21" s="231" t="s">
        <v>40</v>
      </c>
      <c r="E21" s="34"/>
      <c r="F21" s="74">
        <f t="shared" si="4"/>
        <v>32</v>
      </c>
      <c r="G21" s="74">
        <v>29</v>
      </c>
      <c r="H21" s="74">
        <v>23</v>
      </c>
      <c r="I21" s="74">
        <v>6</v>
      </c>
      <c r="J21" s="74">
        <f t="shared" si="49"/>
        <v>1198</v>
      </c>
      <c r="K21" s="79">
        <v>419</v>
      </c>
      <c r="L21" s="80">
        <v>779</v>
      </c>
      <c r="M21" s="74">
        <f t="shared" ref="M21" si="52">SUM(N21:O21)</f>
        <v>13</v>
      </c>
      <c r="N21" s="79">
        <v>6</v>
      </c>
      <c r="O21" s="80">
        <v>7</v>
      </c>
      <c r="P21" s="80">
        <v>1</v>
      </c>
      <c r="Q21" s="80">
        <v>2</v>
      </c>
    </row>
    <row r="22" spans="1:17" ht="12" customHeight="1" x14ac:dyDescent="0.2">
      <c r="A22" s="157"/>
      <c r="B22" s="157"/>
      <c r="C22" s="32"/>
      <c r="D22" s="232"/>
      <c r="E22" s="31"/>
      <c r="F22" s="75">
        <f t="shared" ref="F22:F68" si="53">SUM(G22,P22:Q22)</f>
        <v>1</v>
      </c>
      <c r="G22" s="75">
        <f t="shared" ref="G22" si="54">IF(G21=0,0,G21/$F21)</f>
        <v>0.90625</v>
      </c>
      <c r="H22" s="75">
        <f t="shared" ref="H22" si="55">IF(H21=0,0,$H21/G21)</f>
        <v>0.7931034482758621</v>
      </c>
      <c r="I22" s="75">
        <f t="shared" ref="I22" si="56">IF(I21=0,0,I21/G21)</f>
        <v>0.20689655172413793</v>
      </c>
      <c r="J22" s="81">
        <f t="shared" si="49"/>
        <v>1</v>
      </c>
      <c r="K22" s="58">
        <f t="shared" ref="K22:L22" si="57">IF(K21=0,0,K21/$J21)</f>
        <v>0.34974958263772954</v>
      </c>
      <c r="L22" s="29">
        <f t="shared" si="57"/>
        <v>0.65025041736227041</v>
      </c>
      <c r="M22" s="81">
        <f t="shared" ref="M22" si="58">IF(M21=0,0,M21/$J21)</f>
        <v>1.0851419031719533E-2</v>
      </c>
      <c r="N22" s="58">
        <f t="shared" ref="N22" si="59">IF(N21=0,0,N21/K21)</f>
        <v>1.4319809069212411E-2</v>
      </c>
      <c r="O22" s="29">
        <f t="shared" ref="O22" si="60">IF(O21=0,0,O21/L21)</f>
        <v>8.9858793324775355E-3</v>
      </c>
      <c r="P22" s="43">
        <f t="shared" ref="P22" si="61">IF(P21=0,0,P21/F21)</f>
        <v>3.125E-2</v>
      </c>
      <c r="Q22" s="82">
        <f t="shared" ref="Q22" si="62">IF(Q21=0,0,Q21/$F21)</f>
        <v>6.25E-2</v>
      </c>
    </row>
    <row r="23" spans="1:17" ht="12" customHeight="1" x14ac:dyDescent="0.2">
      <c r="A23" s="157"/>
      <c r="B23" s="157"/>
      <c r="C23" s="35"/>
      <c r="D23" s="231" t="s">
        <v>39</v>
      </c>
      <c r="E23" s="34"/>
      <c r="F23" s="74">
        <f t="shared" si="53"/>
        <v>4</v>
      </c>
      <c r="G23" s="74">
        <v>2</v>
      </c>
      <c r="H23" s="74">
        <v>1</v>
      </c>
      <c r="I23" s="74">
        <v>1</v>
      </c>
      <c r="J23" s="74">
        <f t="shared" si="49"/>
        <v>29</v>
      </c>
      <c r="K23" s="79">
        <v>24</v>
      </c>
      <c r="L23" s="80">
        <v>5</v>
      </c>
      <c r="M23" s="74">
        <f t="shared" ref="M23" si="63">SUM(N23:O23)</f>
        <v>3</v>
      </c>
      <c r="N23" s="79">
        <v>3</v>
      </c>
      <c r="O23" s="80">
        <v>0</v>
      </c>
      <c r="P23" s="80">
        <v>2</v>
      </c>
      <c r="Q23" s="80">
        <v>0</v>
      </c>
    </row>
    <row r="24" spans="1:17" ht="12" customHeight="1" x14ac:dyDescent="0.2">
      <c r="A24" s="157"/>
      <c r="B24" s="157"/>
      <c r="C24" s="32"/>
      <c r="D24" s="232"/>
      <c r="E24" s="31"/>
      <c r="F24" s="75">
        <f t="shared" si="53"/>
        <v>1</v>
      </c>
      <c r="G24" s="75">
        <f t="shared" ref="G24" si="64">IF(G23=0,0,G23/$F23)</f>
        <v>0.5</v>
      </c>
      <c r="H24" s="75">
        <f t="shared" ref="H24" si="65">IF(H23=0,0,$H23/G23)</f>
        <v>0.5</v>
      </c>
      <c r="I24" s="75">
        <f t="shared" ref="I24" si="66">IF(I23=0,0,I23/G23)</f>
        <v>0.5</v>
      </c>
      <c r="J24" s="81">
        <f t="shared" si="49"/>
        <v>1</v>
      </c>
      <c r="K24" s="58">
        <f t="shared" ref="K24:L24" si="67">IF(K23=0,0,K23/$J23)</f>
        <v>0.82758620689655171</v>
      </c>
      <c r="L24" s="29">
        <f t="shared" si="67"/>
        <v>0.17241379310344829</v>
      </c>
      <c r="M24" s="81">
        <f t="shared" ref="M24" si="68">IF(M23=0,0,M23/$J23)</f>
        <v>0.10344827586206896</v>
      </c>
      <c r="N24" s="58">
        <f t="shared" ref="N24" si="69">IF(N23=0,0,N23/K23)</f>
        <v>0.125</v>
      </c>
      <c r="O24" s="29">
        <f t="shared" ref="O24" si="70">IF(O23=0,0,O23/L23)</f>
        <v>0</v>
      </c>
      <c r="P24" s="43">
        <f t="shared" ref="P24" si="71">IF(P23=0,0,P23/F23)</f>
        <v>0.5</v>
      </c>
      <c r="Q24" s="82">
        <f t="shared" ref="Q24" si="72">IF(Q23=0,0,Q23/$F23)</f>
        <v>0</v>
      </c>
    </row>
    <row r="25" spans="1:17" ht="12" customHeight="1" x14ac:dyDescent="0.2">
      <c r="A25" s="157"/>
      <c r="B25" s="157"/>
      <c r="C25" s="35"/>
      <c r="D25" s="231" t="s">
        <v>38</v>
      </c>
      <c r="E25" s="34"/>
      <c r="F25" s="74">
        <f t="shared" si="53"/>
        <v>11</v>
      </c>
      <c r="G25" s="74">
        <v>9</v>
      </c>
      <c r="H25" s="74">
        <v>8</v>
      </c>
      <c r="I25" s="74">
        <v>1</v>
      </c>
      <c r="J25" s="74">
        <f t="shared" si="49"/>
        <v>215</v>
      </c>
      <c r="K25" s="79">
        <v>17</v>
      </c>
      <c r="L25" s="80">
        <v>198</v>
      </c>
      <c r="M25" s="74">
        <f t="shared" ref="M25" si="73">SUM(N25:O25)</f>
        <v>1</v>
      </c>
      <c r="N25" s="79">
        <v>0</v>
      </c>
      <c r="O25" s="80">
        <v>1</v>
      </c>
      <c r="P25" s="80">
        <v>1</v>
      </c>
      <c r="Q25" s="80">
        <v>1</v>
      </c>
    </row>
    <row r="26" spans="1:17" ht="12" customHeight="1" x14ac:dyDescent="0.2">
      <c r="A26" s="157"/>
      <c r="B26" s="157"/>
      <c r="C26" s="32"/>
      <c r="D26" s="232"/>
      <c r="E26" s="31"/>
      <c r="F26" s="75">
        <f t="shared" si="53"/>
        <v>1</v>
      </c>
      <c r="G26" s="75">
        <f t="shared" ref="G26" si="74">IF(G25=0,0,G25/$F25)</f>
        <v>0.81818181818181823</v>
      </c>
      <c r="H26" s="75">
        <f t="shared" ref="H26" si="75">IF(H25=0,0,$H25/G25)</f>
        <v>0.88888888888888884</v>
      </c>
      <c r="I26" s="75">
        <f t="shared" ref="I26" si="76">IF(I25=0,0,I25/G25)</f>
        <v>0.1111111111111111</v>
      </c>
      <c r="J26" s="81">
        <f t="shared" si="49"/>
        <v>1</v>
      </c>
      <c r="K26" s="58">
        <f t="shared" ref="K26:L26" si="77">IF(K25=0,0,K25/$J25)</f>
        <v>7.9069767441860464E-2</v>
      </c>
      <c r="L26" s="29">
        <f t="shared" si="77"/>
        <v>0.92093023255813955</v>
      </c>
      <c r="M26" s="81">
        <f t="shared" ref="M26" si="78">IF(M25=0,0,M25/$J25)</f>
        <v>4.6511627906976744E-3</v>
      </c>
      <c r="N26" s="58">
        <f t="shared" ref="N26" si="79">IF(N25=0,0,N25/K25)</f>
        <v>0</v>
      </c>
      <c r="O26" s="29">
        <f t="shared" ref="O26" si="80">IF(O25=0,0,O25/L25)</f>
        <v>5.0505050505050509E-3</v>
      </c>
      <c r="P26" s="43">
        <f t="shared" ref="P26" si="81">IF(P25=0,0,P25/F25)</f>
        <v>9.0909090909090912E-2</v>
      </c>
      <c r="Q26" s="82">
        <f t="shared" ref="Q26" si="82">IF(Q25=0,0,Q25/$F25)</f>
        <v>9.0909090909090912E-2</v>
      </c>
    </row>
    <row r="27" spans="1:17" ht="12" customHeight="1" x14ac:dyDescent="0.2">
      <c r="A27" s="157"/>
      <c r="B27" s="157"/>
      <c r="C27" s="35"/>
      <c r="D27" s="231" t="s">
        <v>105</v>
      </c>
      <c r="E27" s="34"/>
      <c r="F27" s="74">
        <f t="shared" si="53"/>
        <v>2</v>
      </c>
      <c r="G27" s="74">
        <v>2</v>
      </c>
      <c r="H27" s="74">
        <v>2</v>
      </c>
      <c r="I27" s="74">
        <v>0</v>
      </c>
      <c r="J27" s="74">
        <f t="shared" si="49"/>
        <v>11</v>
      </c>
      <c r="K27" s="79">
        <v>5</v>
      </c>
      <c r="L27" s="80">
        <v>6</v>
      </c>
      <c r="M27" s="74">
        <f t="shared" ref="M27" si="83">SUM(N27:O27)</f>
        <v>0</v>
      </c>
      <c r="N27" s="79">
        <v>0</v>
      </c>
      <c r="O27" s="80">
        <v>0</v>
      </c>
      <c r="P27" s="80">
        <v>0</v>
      </c>
      <c r="Q27" s="80">
        <v>0</v>
      </c>
    </row>
    <row r="28" spans="1:17" ht="12" customHeight="1" x14ac:dyDescent="0.2">
      <c r="A28" s="157"/>
      <c r="B28" s="157"/>
      <c r="C28" s="32"/>
      <c r="D28" s="232"/>
      <c r="E28" s="31"/>
      <c r="F28" s="75">
        <f t="shared" si="53"/>
        <v>1</v>
      </c>
      <c r="G28" s="75">
        <f t="shared" ref="G28" si="84">IF(G27=0,0,G27/$F27)</f>
        <v>1</v>
      </c>
      <c r="H28" s="75">
        <f t="shared" ref="H28" si="85">IF(H27=0,0,$H27/G27)</f>
        <v>1</v>
      </c>
      <c r="I28" s="75">
        <f t="shared" ref="I28" si="86">IF(I27=0,0,I27/G27)</f>
        <v>0</v>
      </c>
      <c r="J28" s="81">
        <f t="shared" si="49"/>
        <v>1</v>
      </c>
      <c r="K28" s="58">
        <f t="shared" ref="K28:L28" si="87">IF(K27=0,0,K27/$J27)</f>
        <v>0.45454545454545453</v>
      </c>
      <c r="L28" s="29">
        <f t="shared" si="87"/>
        <v>0.54545454545454541</v>
      </c>
      <c r="M28" s="81">
        <f t="shared" ref="M28" si="88">IF(M27=0,0,M27/$J27)</f>
        <v>0</v>
      </c>
      <c r="N28" s="58">
        <f t="shared" ref="N28" si="89">IF(N27=0,0,N27/K27)</f>
        <v>0</v>
      </c>
      <c r="O28" s="29">
        <f t="shared" ref="O28" si="90">IF(O27=0,0,O27/L27)</f>
        <v>0</v>
      </c>
      <c r="P28" s="43">
        <f t="shared" ref="P28" si="91">IF(P27=0,0,P27/F27)</f>
        <v>0</v>
      </c>
      <c r="Q28" s="82">
        <f t="shared" ref="Q28" si="92">IF(Q27=0,0,Q27/$F27)</f>
        <v>0</v>
      </c>
    </row>
    <row r="29" spans="1:17" ht="12" customHeight="1" x14ac:dyDescent="0.2">
      <c r="A29" s="157"/>
      <c r="B29" s="157"/>
      <c r="C29" s="35"/>
      <c r="D29" s="231" t="s">
        <v>36</v>
      </c>
      <c r="E29" s="34"/>
      <c r="F29" s="74">
        <f t="shared" si="53"/>
        <v>6</v>
      </c>
      <c r="G29" s="74">
        <v>5</v>
      </c>
      <c r="H29" s="74">
        <v>5</v>
      </c>
      <c r="I29" s="74">
        <v>0</v>
      </c>
      <c r="J29" s="74">
        <f t="shared" si="49"/>
        <v>59</v>
      </c>
      <c r="K29" s="79">
        <v>39</v>
      </c>
      <c r="L29" s="80">
        <v>20</v>
      </c>
      <c r="M29" s="74">
        <f t="shared" ref="M29" si="93">SUM(N29:O29)</f>
        <v>0</v>
      </c>
      <c r="N29" s="79">
        <v>0</v>
      </c>
      <c r="O29" s="80">
        <v>0</v>
      </c>
      <c r="P29" s="80">
        <v>0</v>
      </c>
      <c r="Q29" s="80">
        <v>1</v>
      </c>
    </row>
    <row r="30" spans="1:17" ht="12" customHeight="1" x14ac:dyDescent="0.2">
      <c r="A30" s="157"/>
      <c r="B30" s="157"/>
      <c r="C30" s="32"/>
      <c r="D30" s="232"/>
      <c r="E30" s="31"/>
      <c r="F30" s="75">
        <f t="shared" si="53"/>
        <v>1</v>
      </c>
      <c r="G30" s="75">
        <f t="shared" ref="G30" si="94">IF(G29=0,0,G29/$F29)</f>
        <v>0.83333333333333337</v>
      </c>
      <c r="H30" s="75">
        <f t="shared" ref="H30" si="95">IF(H29=0,0,$H29/G29)</f>
        <v>1</v>
      </c>
      <c r="I30" s="75">
        <f t="shared" ref="I30" si="96">IF(I29=0,0,I29/G29)</f>
        <v>0</v>
      </c>
      <c r="J30" s="81">
        <f t="shared" si="49"/>
        <v>1</v>
      </c>
      <c r="K30" s="58">
        <f t="shared" ref="K30:L30" si="97">IF(K29=0,0,K29/$J29)</f>
        <v>0.66101694915254239</v>
      </c>
      <c r="L30" s="29">
        <f t="shared" si="97"/>
        <v>0.33898305084745761</v>
      </c>
      <c r="M30" s="81">
        <f t="shared" ref="M30" si="98">IF(M29=0,0,M29/$J29)</f>
        <v>0</v>
      </c>
      <c r="N30" s="58">
        <f t="shared" ref="N30" si="99">IF(N29=0,0,N29/K29)</f>
        <v>0</v>
      </c>
      <c r="O30" s="29">
        <f t="shared" ref="O30" si="100">IF(O29=0,0,O29/L29)</f>
        <v>0</v>
      </c>
      <c r="P30" s="43">
        <f t="shared" ref="P30" si="101">IF(P29=0,0,P29/F29)</f>
        <v>0</v>
      </c>
      <c r="Q30" s="82">
        <f t="shared" ref="Q30" si="102">IF(Q29=0,0,Q29/$F29)</f>
        <v>0.16666666666666666</v>
      </c>
    </row>
    <row r="31" spans="1:17" ht="12" customHeight="1" x14ac:dyDescent="0.2">
      <c r="A31" s="157"/>
      <c r="B31" s="157"/>
      <c r="C31" s="35"/>
      <c r="D31" s="231" t="s">
        <v>103</v>
      </c>
      <c r="E31" s="34"/>
      <c r="F31" s="74">
        <f t="shared" si="53"/>
        <v>1</v>
      </c>
      <c r="G31" s="74">
        <v>1</v>
      </c>
      <c r="H31" s="74">
        <v>0</v>
      </c>
      <c r="I31" s="74">
        <v>1</v>
      </c>
      <c r="J31" s="74">
        <f t="shared" si="49"/>
        <v>34</v>
      </c>
      <c r="K31" s="79">
        <v>27</v>
      </c>
      <c r="L31" s="80">
        <v>7</v>
      </c>
      <c r="M31" s="74">
        <f t="shared" ref="M31" si="103">SUM(N31:O31)</f>
        <v>3</v>
      </c>
      <c r="N31" s="79">
        <v>1</v>
      </c>
      <c r="O31" s="80">
        <v>2</v>
      </c>
      <c r="P31" s="80">
        <v>0</v>
      </c>
      <c r="Q31" s="80">
        <v>0</v>
      </c>
    </row>
    <row r="32" spans="1:17" ht="12" customHeight="1" x14ac:dyDescent="0.2">
      <c r="A32" s="157"/>
      <c r="B32" s="157"/>
      <c r="C32" s="32"/>
      <c r="D32" s="232"/>
      <c r="E32" s="31"/>
      <c r="F32" s="75">
        <f t="shared" si="53"/>
        <v>1</v>
      </c>
      <c r="G32" s="75">
        <f t="shared" ref="G32" si="104">IF(G31=0,0,G31/$F31)</f>
        <v>1</v>
      </c>
      <c r="H32" s="75">
        <f t="shared" ref="H32" si="105">IF(H31=0,0,$H31/G31)</f>
        <v>0</v>
      </c>
      <c r="I32" s="75">
        <f t="shared" ref="I32" si="106">IF(I31=0,0,I31/G31)</f>
        <v>1</v>
      </c>
      <c r="J32" s="81">
        <f t="shared" si="49"/>
        <v>1</v>
      </c>
      <c r="K32" s="58">
        <f t="shared" ref="K32:L32" si="107">IF(K31=0,0,K31/$J31)</f>
        <v>0.79411764705882348</v>
      </c>
      <c r="L32" s="29">
        <f t="shared" si="107"/>
        <v>0.20588235294117646</v>
      </c>
      <c r="M32" s="81">
        <f t="shared" ref="M32" si="108">IF(M31=0,0,M31/$J31)</f>
        <v>8.8235294117647065E-2</v>
      </c>
      <c r="N32" s="58">
        <f t="shared" ref="N32" si="109">IF(N31=0,0,N31/K31)</f>
        <v>3.7037037037037035E-2</v>
      </c>
      <c r="O32" s="29">
        <f t="shared" ref="O32" si="110">IF(O31=0,0,O31/L31)</f>
        <v>0.2857142857142857</v>
      </c>
      <c r="P32" s="43">
        <f t="shared" ref="P32" si="111">IF(P31=0,0,P31/F31)</f>
        <v>0</v>
      </c>
      <c r="Q32" s="82">
        <f t="shared" ref="Q32" si="112">IF(Q31=0,0,Q31/$F31)</f>
        <v>0</v>
      </c>
    </row>
    <row r="33" spans="1:17" ht="12" customHeight="1" x14ac:dyDescent="0.2">
      <c r="A33" s="157"/>
      <c r="B33" s="157"/>
      <c r="C33" s="35"/>
      <c r="D33" s="231" t="s">
        <v>34</v>
      </c>
      <c r="E33" s="34"/>
      <c r="F33" s="74">
        <f t="shared" si="53"/>
        <v>8</v>
      </c>
      <c r="G33" s="74">
        <v>7</v>
      </c>
      <c r="H33" s="74">
        <v>3</v>
      </c>
      <c r="I33" s="74">
        <v>4</v>
      </c>
      <c r="J33" s="74">
        <f t="shared" si="49"/>
        <v>74</v>
      </c>
      <c r="K33" s="79">
        <v>33</v>
      </c>
      <c r="L33" s="80">
        <v>41</v>
      </c>
      <c r="M33" s="74">
        <f t="shared" ref="M33" si="113">SUM(N33:O33)</f>
        <v>4</v>
      </c>
      <c r="N33" s="79">
        <v>1</v>
      </c>
      <c r="O33" s="80">
        <v>3</v>
      </c>
      <c r="P33" s="80">
        <v>1</v>
      </c>
      <c r="Q33" s="80">
        <v>0</v>
      </c>
    </row>
    <row r="34" spans="1:17" ht="12" customHeight="1" x14ac:dyDescent="0.2">
      <c r="A34" s="157"/>
      <c r="B34" s="157"/>
      <c r="C34" s="32"/>
      <c r="D34" s="232"/>
      <c r="E34" s="31"/>
      <c r="F34" s="75">
        <f t="shared" si="53"/>
        <v>1</v>
      </c>
      <c r="G34" s="75">
        <f t="shared" ref="G34" si="114">IF(G33=0,0,G33/$F33)</f>
        <v>0.875</v>
      </c>
      <c r="H34" s="75">
        <f t="shared" ref="H34" si="115">IF(H33=0,0,$H33/G33)</f>
        <v>0.42857142857142855</v>
      </c>
      <c r="I34" s="75">
        <f t="shared" ref="I34" si="116">IF(I33=0,0,I33/G33)</f>
        <v>0.5714285714285714</v>
      </c>
      <c r="J34" s="81">
        <f t="shared" si="49"/>
        <v>1</v>
      </c>
      <c r="K34" s="58">
        <f t="shared" ref="K34:L34" si="117">IF(K33=0,0,K33/$J33)</f>
        <v>0.44594594594594594</v>
      </c>
      <c r="L34" s="29">
        <f t="shared" si="117"/>
        <v>0.55405405405405406</v>
      </c>
      <c r="M34" s="81">
        <f t="shared" ref="M34" si="118">IF(M33=0,0,M33/$J33)</f>
        <v>5.4054054054054057E-2</v>
      </c>
      <c r="N34" s="58">
        <f t="shared" ref="N34" si="119">IF(N33=0,0,N33/K33)</f>
        <v>3.0303030303030304E-2</v>
      </c>
      <c r="O34" s="29">
        <f t="shared" ref="O34" si="120">IF(O33=0,0,O33/L33)</f>
        <v>7.3170731707317069E-2</v>
      </c>
      <c r="P34" s="43">
        <f t="shared" ref="P34" si="121">IF(P33=0,0,P33/F33)</f>
        <v>0.125</v>
      </c>
      <c r="Q34" s="82">
        <f t="shared" ref="Q34" si="122">IF(Q33=0,0,Q33/$F33)</f>
        <v>0</v>
      </c>
    </row>
    <row r="35" spans="1:17" ht="12" customHeight="1" x14ac:dyDescent="0.2">
      <c r="A35" s="157"/>
      <c r="B35" s="157"/>
      <c r="C35" s="35"/>
      <c r="D35" s="231" t="s">
        <v>101</v>
      </c>
      <c r="E35" s="34"/>
      <c r="F35" s="74">
        <f t="shared" si="53"/>
        <v>7</v>
      </c>
      <c r="G35" s="74">
        <v>5</v>
      </c>
      <c r="H35" s="74">
        <v>3</v>
      </c>
      <c r="I35" s="74">
        <v>2</v>
      </c>
      <c r="J35" s="74">
        <f t="shared" si="49"/>
        <v>378</v>
      </c>
      <c r="K35" s="79">
        <v>176</v>
      </c>
      <c r="L35" s="80">
        <v>202</v>
      </c>
      <c r="M35" s="74">
        <f t="shared" ref="M35" si="123">SUM(N35:O35)</f>
        <v>25</v>
      </c>
      <c r="N35" s="79">
        <v>13</v>
      </c>
      <c r="O35" s="80">
        <v>12</v>
      </c>
      <c r="P35" s="80">
        <v>1</v>
      </c>
      <c r="Q35" s="80">
        <v>1</v>
      </c>
    </row>
    <row r="36" spans="1:17" ht="12" customHeight="1" x14ac:dyDescent="0.2">
      <c r="A36" s="157"/>
      <c r="B36" s="157"/>
      <c r="C36" s="32"/>
      <c r="D36" s="232"/>
      <c r="E36" s="31"/>
      <c r="F36" s="75">
        <f t="shared" si="53"/>
        <v>1</v>
      </c>
      <c r="G36" s="75">
        <f t="shared" ref="G36" si="124">IF(G35=0,0,G35/$F35)</f>
        <v>0.7142857142857143</v>
      </c>
      <c r="H36" s="75">
        <f t="shared" ref="H36" si="125">IF(H35=0,0,$H35/G35)</f>
        <v>0.6</v>
      </c>
      <c r="I36" s="75">
        <f t="shared" ref="I36" si="126">IF(I35=0,0,I35/G35)</f>
        <v>0.4</v>
      </c>
      <c r="J36" s="81">
        <f t="shared" si="49"/>
        <v>1</v>
      </c>
      <c r="K36" s="58">
        <f t="shared" ref="K36:L36" si="127">IF(K35=0,0,K35/$J35)</f>
        <v>0.46560846560846558</v>
      </c>
      <c r="L36" s="29">
        <f t="shared" si="127"/>
        <v>0.53439153439153442</v>
      </c>
      <c r="M36" s="81">
        <f t="shared" ref="M36" si="128">IF(M35=0,0,M35/$J35)</f>
        <v>6.6137566137566134E-2</v>
      </c>
      <c r="N36" s="58">
        <f t="shared" ref="N36" si="129">IF(N35=0,0,N35/K35)</f>
        <v>7.3863636363636367E-2</v>
      </c>
      <c r="O36" s="29">
        <f t="shared" ref="O36" si="130">IF(O35=0,0,O35/L35)</f>
        <v>5.9405940594059403E-2</v>
      </c>
      <c r="P36" s="43">
        <f t="shared" ref="P36" si="131">IF(P35=0,0,P35/F35)</f>
        <v>0.14285714285714285</v>
      </c>
      <c r="Q36" s="82">
        <f t="shared" ref="Q36" si="132">IF(Q35=0,0,Q35/$F35)</f>
        <v>0.14285714285714285</v>
      </c>
    </row>
    <row r="37" spans="1:17" ht="12" customHeight="1" x14ac:dyDescent="0.2">
      <c r="A37" s="157"/>
      <c r="B37" s="157"/>
      <c r="C37" s="35"/>
      <c r="D37" s="231" t="s">
        <v>32</v>
      </c>
      <c r="E37" s="34"/>
      <c r="F37" s="74">
        <f t="shared" si="53"/>
        <v>1</v>
      </c>
      <c r="G37" s="74">
        <v>1</v>
      </c>
      <c r="H37" s="74">
        <v>1</v>
      </c>
      <c r="I37" s="74">
        <v>0</v>
      </c>
      <c r="J37" s="74">
        <f t="shared" si="49"/>
        <v>1</v>
      </c>
      <c r="K37" s="79">
        <v>1</v>
      </c>
      <c r="L37" s="80">
        <v>0</v>
      </c>
      <c r="M37" s="74">
        <f t="shared" ref="M37" si="133">SUM(N37:O37)</f>
        <v>0</v>
      </c>
      <c r="N37" s="79">
        <v>0</v>
      </c>
      <c r="O37" s="80">
        <v>0</v>
      </c>
      <c r="P37" s="80">
        <v>0</v>
      </c>
      <c r="Q37" s="80">
        <v>0</v>
      </c>
    </row>
    <row r="38" spans="1:17" ht="12" customHeight="1" x14ac:dyDescent="0.2">
      <c r="A38" s="157"/>
      <c r="B38" s="157"/>
      <c r="C38" s="32"/>
      <c r="D38" s="232"/>
      <c r="E38" s="31"/>
      <c r="F38" s="75">
        <f t="shared" si="53"/>
        <v>1</v>
      </c>
      <c r="G38" s="75">
        <f t="shared" ref="G38" si="134">IF(G37=0,0,G37/$F37)</f>
        <v>1</v>
      </c>
      <c r="H38" s="75">
        <f t="shared" ref="H38" si="135">IF(H37=0,0,$H37/G37)</f>
        <v>1</v>
      </c>
      <c r="I38" s="75">
        <f t="shared" ref="I38" si="136">IF(I37=0,0,I37/G37)</f>
        <v>0</v>
      </c>
      <c r="J38" s="81">
        <f t="shared" si="49"/>
        <v>1</v>
      </c>
      <c r="K38" s="58">
        <f t="shared" ref="K38:L38" si="137">IF(K37=0,0,K37/$J37)</f>
        <v>1</v>
      </c>
      <c r="L38" s="29">
        <f t="shared" si="137"/>
        <v>0</v>
      </c>
      <c r="M38" s="81">
        <f t="shared" ref="M38" si="138">IF(M37=0,0,M37/$J37)</f>
        <v>0</v>
      </c>
      <c r="N38" s="58">
        <f t="shared" ref="N38" si="139">IF(N37=0,0,N37/K37)</f>
        <v>0</v>
      </c>
      <c r="O38" s="29">
        <f t="shared" ref="O38" si="140">IF(O37=0,0,O37/L37)</f>
        <v>0</v>
      </c>
      <c r="P38" s="43">
        <f t="shared" ref="P38" si="141">IF(P37=0,0,P37/F37)</f>
        <v>0</v>
      </c>
      <c r="Q38" s="82">
        <f t="shared" ref="Q38" si="142">IF(Q37=0,0,Q37/$F37)</f>
        <v>0</v>
      </c>
    </row>
    <row r="39" spans="1:17" ht="12" customHeight="1" x14ac:dyDescent="0.2">
      <c r="A39" s="157"/>
      <c r="B39" s="157"/>
      <c r="C39" s="35"/>
      <c r="D39" s="231" t="s">
        <v>31</v>
      </c>
      <c r="E39" s="34"/>
      <c r="F39" s="74">
        <f t="shared" si="53"/>
        <v>9</v>
      </c>
      <c r="G39" s="74">
        <v>8</v>
      </c>
      <c r="H39" s="74">
        <v>6</v>
      </c>
      <c r="I39" s="74">
        <v>2</v>
      </c>
      <c r="J39" s="74">
        <f t="shared" si="49"/>
        <v>87</v>
      </c>
      <c r="K39" s="79">
        <v>44</v>
      </c>
      <c r="L39" s="80">
        <v>43</v>
      </c>
      <c r="M39" s="74">
        <f t="shared" ref="M39" si="143">SUM(N39:O39)</f>
        <v>2</v>
      </c>
      <c r="N39" s="79">
        <v>1</v>
      </c>
      <c r="O39" s="80">
        <v>1</v>
      </c>
      <c r="P39" s="80">
        <v>1</v>
      </c>
      <c r="Q39" s="80">
        <v>0</v>
      </c>
    </row>
    <row r="40" spans="1:17" ht="12" customHeight="1" x14ac:dyDescent="0.2">
      <c r="A40" s="157"/>
      <c r="B40" s="157"/>
      <c r="C40" s="32"/>
      <c r="D40" s="232"/>
      <c r="E40" s="31"/>
      <c r="F40" s="75">
        <f t="shared" si="53"/>
        <v>1</v>
      </c>
      <c r="G40" s="75">
        <f t="shared" ref="G40" si="144">IF(G39=0,0,G39/$F39)</f>
        <v>0.88888888888888884</v>
      </c>
      <c r="H40" s="75">
        <f t="shared" ref="H40" si="145">IF(H39=0,0,$H39/G39)</f>
        <v>0.75</v>
      </c>
      <c r="I40" s="75">
        <f t="shared" ref="I40" si="146">IF(I39=0,0,I39/G39)</f>
        <v>0.25</v>
      </c>
      <c r="J40" s="81">
        <f t="shared" si="49"/>
        <v>1</v>
      </c>
      <c r="K40" s="58">
        <f t="shared" ref="K40:L40" si="147">IF(K39=0,0,K39/$J39)</f>
        <v>0.50574712643678166</v>
      </c>
      <c r="L40" s="29">
        <f t="shared" si="147"/>
        <v>0.4942528735632184</v>
      </c>
      <c r="M40" s="81">
        <f t="shared" ref="M40" si="148">IF(M39=0,0,M39/$J39)</f>
        <v>2.2988505747126436E-2</v>
      </c>
      <c r="N40" s="58">
        <f t="shared" ref="N40" si="149">IF(N39=0,0,N39/K39)</f>
        <v>2.2727272727272728E-2</v>
      </c>
      <c r="O40" s="29">
        <f t="shared" ref="O40" si="150">IF(O39=0,0,O39/L39)</f>
        <v>2.3255813953488372E-2</v>
      </c>
      <c r="P40" s="43">
        <f t="shared" ref="P40" si="151">IF(P39=0,0,P39/F39)</f>
        <v>0.1111111111111111</v>
      </c>
      <c r="Q40" s="82">
        <f t="shared" ref="Q40" si="152">IF(Q39=0,0,Q39/$F39)</f>
        <v>0</v>
      </c>
    </row>
    <row r="41" spans="1:17" ht="12" customHeight="1" x14ac:dyDescent="0.2">
      <c r="A41" s="157"/>
      <c r="B41" s="157"/>
      <c r="C41" s="35"/>
      <c r="D41" s="231" t="s">
        <v>98</v>
      </c>
      <c r="E41" s="34"/>
      <c r="F41" s="74">
        <f t="shared" si="53"/>
        <v>1</v>
      </c>
      <c r="G41" s="74">
        <v>1</v>
      </c>
      <c r="H41" s="74">
        <v>1</v>
      </c>
      <c r="I41" s="74">
        <v>0</v>
      </c>
      <c r="J41" s="74">
        <f t="shared" si="49"/>
        <v>12</v>
      </c>
      <c r="K41" s="79">
        <v>12</v>
      </c>
      <c r="L41" s="80">
        <v>0</v>
      </c>
      <c r="M41" s="74">
        <f t="shared" ref="M41" si="153">SUM(N41:O41)</f>
        <v>0</v>
      </c>
      <c r="N41" s="79">
        <v>0</v>
      </c>
      <c r="O41" s="80">
        <v>0</v>
      </c>
      <c r="P41" s="80">
        <v>0</v>
      </c>
      <c r="Q41" s="80">
        <v>0</v>
      </c>
    </row>
    <row r="42" spans="1:17" ht="12" customHeight="1" x14ac:dyDescent="0.2">
      <c r="A42" s="157"/>
      <c r="B42" s="157"/>
      <c r="C42" s="32"/>
      <c r="D42" s="232"/>
      <c r="E42" s="31"/>
      <c r="F42" s="75">
        <f t="shared" si="53"/>
        <v>1</v>
      </c>
      <c r="G42" s="75">
        <f t="shared" ref="G42" si="154">IF(G41=0,0,G41/$F41)</f>
        <v>1</v>
      </c>
      <c r="H42" s="75">
        <f t="shared" ref="H42" si="155">IF(H41=0,0,$H41/G41)</f>
        <v>1</v>
      </c>
      <c r="I42" s="75">
        <f t="shared" ref="I42" si="156">IF(I41=0,0,I41/G41)</f>
        <v>0</v>
      </c>
      <c r="J42" s="81">
        <f t="shared" si="49"/>
        <v>1</v>
      </c>
      <c r="K42" s="58">
        <f t="shared" ref="K42:L42" si="157">IF(K41=0,0,K41/$J41)</f>
        <v>1</v>
      </c>
      <c r="L42" s="29">
        <f t="shared" si="157"/>
        <v>0</v>
      </c>
      <c r="M42" s="81">
        <f t="shared" ref="M42" si="158">IF(M41=0,0,M41/$J41)</f>
        <v>0</v>
      </c>
      <c r="N42" s="58">
        <f t="shared" ref="N42" si="159">IF(N41=0,0,N41/K41)</f>
        <v>0</v>
      </c>
      <c r="O42" s="29">
        <f t="shared" ref="O42" si="160">IF(O41=0,0,O41/L41)</f>
        <v>0</v>
      </c>
      <c r="P42" s="43">
        <f t="shared" ref="P42" si="161">IF(P41=0,0,P41/F41)</f>
        <v>0</v>
      </c>
      <c r="Q42" s="82">
        <f t="shared" ref="Q42" si="162">IF(Q41=0,0,Q41/$F41)</f>
        <v>0</v>
      </c>
    </row>
    <row r="43" spans="1:17" ht="12" customHeight="1" x14ac:dyDescent="0.2">
      <c r="A43" s="157"/>
      <c r="B43" s="157"/>
      <c r="C43" s="35"/>
      <c r="D43" s="231" t="s">
        <v>29</v>
      </c>
      <c r="E43" s="34"/>
      <c r="F43" s="74">
        <f t="shared" si="53"/>
        <v>2</v>
      </c>
      <c r="G43" s="74">
        <v>2</v>
      </c>
      <c r="H43" s="74">
        <v>1</v>
      </c>
      <c r="I43" s="74">
        <v>1</v>
      </c>
      <c r="J43" s="74">
        <f t="shared" si="49"/>
        <v>44</v>
      </c>
      <c r="K43" s="79">
        <v>22</v>
      </c>
      <c r="L43" s="80">
        <v>22</v>
      </c>
      <c r="M43" s="74">
        <f t="shared" ref="M43" si="163">SUM(N43:O43)</f>
        <v>2</v>
      </c>
      <c r="N43" s="79">
        <v>2</v>
      </c>
      <c r="O43" s="80">
        <v>0</v>
      </c>
      <c r="P43" s="80">
        <v>0</v>
      </c>
      <c r="Q43" s="80">
        <v>0</v>
      </c>
    </row>
    <row r="44" spans="1:17" ht="12" customHeight="1" x14ac:dyDescent="0.2">
      <c r="A44" s="157"/>
      <c r="B44" s="157"/>
      <c r="C44" s="32"/>
      <c r="D44" s="232"/>
      <c r="E44" s="31"/>
      <c r="F44" s="75">
        <f t="shared" si="53"/>
        <v>1</v>
      </c>
      <c r="G44" s="75">
        <f t="shared" ref="G44" si="164">IF(G43=0,0,G43/$F43)</f>
        <v>1</v>
      </c>
      <c r="H44" s="75">
        <f t="shared" ref="H44" si="165">IF(H43=0,0,$H43/G43)</f>
        <v>0.5</v>
      </c>
      <c r="I44" s="75">
        <f t="shared" ref="I44" si="166">IF(I43=0,0,I43/G43)</f>
        <v>0.5</v>
      </c>
      <c r="J44" s="81">
        <f t="shared" si="49"/>
        <v>1</v>
      </c>
      <c r="K44" s="58">
        <f t="shared" ref="K44:L44" si="167">IF(K43=0,0,K43/$J43)</f>
        <v>0.5</v>
      </c>
      <c r="L44" s="29">
        <f t="shared" si="167"/>
        <v>0.5</v>
      </c>
      <c r="M44" s="81">
        <f t="shared" ref="M44" si="168">IF(M43=0,0,M43/$J43)</f>
        <v>4.5454545454545456E-2</v>
      </c>
      <c r="N44" s="58">
        <f t="shared" ref="N44" si="169">IF(N43=0,0,N43/K43)</f>
        <v>9.0909090909090912E-2</v>
      </c>
      <c r="O44" s="29">
        <f t="shared" ref="O44" si="170">IF(O43=0,0,O43/L43)</f>
        <v>0</v>
      </c>
      <c r="P44" s="43">
        <f t="shared" ref="P44" si="171">IF(P43=0,0,P43/F43)</f>
        <v>0</v>
      </c>
      <c r="Q44" s="82">
        <f t="shared" ref="Q44" si="172">IF(Q43=0,0,Q43/$F43)</f>
        <v>0</v>
      </c>
    </row>
    <row r="45" spans="1:17" ht="12" customHeight="1" x14ac:dyDescent="0.2">
      <c r="A45" s="157"/>
      <c r="B45" s="157"/>
      <c r="C45" s="35"/>
      <c r="D45" s="231" t="s">
        <v>28</v>
      </c>
      <c r="E45" s="34"/>
      <c r="F45" s="74">
        <f t="shared" si="53"/>
        <v>11</v>
      </c>
      <c r="G45" s="74">
        <v>9</v>
      </c>
      <c r="H45" s="74">
        <v>7</v>
      </c>
      <c r="I45" s="74">
        <v>2</v>
      </c>
      <c r="J45" s="74">
        <f t="shared" si="49"/>
        <v>233</v>
      </c>
      <c r="K45" s="79">
        <v>153</v>
      </c>
      <c r="L45" s="80">
        <v>80</v>
      </c>
      <c r="M45" s="74">
        <f t="shared" ref="M45" si="173">SUM(N45:O45)</f>
        <v>3</v>
      </c>
      <c r="N45" s="79">
        <v>3</v>
      </c>
      <c r="O45" s="80">
        <v>0</v>
      </c>
      <c r="P45" s="80">
        <v>2</v>
      </c>
      <c r="Q45" s="80">
        <v>0</v>
      </c>
    </row>
    <row r="46" spans="1:17" ht="12" customHeight="1" x14ac:dyDescent="0.2">
      <c r="A46" s="157"/>
      <c r="B46" s="157"/>
      <c r="C46" s="32"/>
      <c r="D46" s="232"/>
      <c r="E46" s="31"/>
      <c r="F46" s="75">
        <f t="shared" si="53"/>
        <v>1</v>
      </c>
      <c r="G46" s="75">
        <f t="shared" ref="G46" si="174">IF(G45=0,0,G45/$F45)</f>
        <v>0.81818181818181823</v>
      </c>
      <c r="H46" s="75">
        <f t="shared" ref="H46" si="175">IF(H45=0,0,$H45/G45)</f>
        <v>0.77777777777777779</v>
      </c>
      <c r="I46" s="75">
        <f t="shared" ref="I46" si="176">IF(I45=0,0,I45/G45)</f>
        <v>0.22222222222222221</v>
      </c>
      <c r="J46" s="81">
        <f t="shared" si="49"/>
        <v>1</v>
      </c>
      <c r="K46" s="58">
        <f t="shared" ref="K46:L46" si="177">IF(K45=0,0,K45/$J45)</f>
        <v>0.6566523605150214</v>
      </c>
      <c r="L46" s="29">
        <f t="shared" si="177"/>
        <v>0.34334763948497854</v>
      </c>
      <c r="M46" s="81">
        <f t="shared" ref="M46" si="178">IF(M45=0,0,M45/$J45)</f>
        <v>1.2875536480686695E-2</v>
      </c>
      <c r="N46" s="58">
        <f t="shared" ref="N46" si="179">IF(N45=0,0,N45/K45)</f>
        <v>1.9607843137254902E-2</v>
      </c>
      <c r="O46" s="29">
        <f t="shared" ref="O46" si="180">IF(O45=0,0,O45/L45)</f>
        <v>0</v>
      </c>
      <c r="P46" s="43">
        <f t="shared" ref="P46" si="181">IF(P45=0,0,P45/F45)</f>
        <v>0.18181818181818182</v>
      </c>
      <c r="Q46" s="82">
        <f t="shared" ref="Q46" si="182">IF(Q45=0,0,Q45/$F45)</f>
        <v>0</v>
      </c>
    </row>
    <row r="47" spans="1:17" ht="12" customHeight="1" x14ac:dyDescent="0.2">
      <c r="A47" s="157"/>
      <c r="B47" s="157"/>
      <c r="C47" s="35"/>
      <c r="D47" s="231" t="s">
        <v>27</v>
      </c>
      <c r="E47" s="34"/>
      <c r="F47" s="74">
        <f t="shared" si="53"/>
        <v>4</v>
      </c>
      <c r="G47" s="74">
        <v>0</v>
      </c>
      <c r="H47" s="74">
        <v>0</v>
      </c>
      <c r="I47" s="74">
        <v>0</v>
      </c>
      <c r="J47" s="74">
        <f t="shared" si="49"/>
        <v>0</v>
      </c>
      <c r="K47" s="79">
        <v>0</v>
      </c>
      <c r="L47" s="80">
        <v>0</v>
      </c>
      <c r="M47" s="74">
        <f t="shared" ref="M47" si="183">SUM(N47:O47)</f>
        <v>0</v>
      </c>
      <c r="N47" s="79">
        <v>0</v>
      </c>
      <c r="O47" s="80">
        <v>0</v>
      </c>
      <c r="P47" s="80">
        <v>4</v>
      </c>
      <c r="Q47" s="80">
        <v>0</v>
      </c>
    </row>
    <row r="48" spans="1:17" ht="12" customHeight="1" x14ac:dyDescent="0.2">
      <c r="A48" s="157"/>
      <c r="B48" s="157"/>
      <c r="C48" s="32"/>
      <c r="D48" s="232"/>
      <c r="E48" s="31"/>
      <c r="F48" s="75">
        <f t="shared" si="53"/>
        <v>1</v>
      </c>
      <c r="G48" s="75">
        <f t="shared" ref="G48" si="184">IF(G47=0,0,G47/$F47)</f>
        <v>0</v>
      </c>
      <c r="H48" s="75">
        <f t="shared" ref="H48" si="185">IF(H47=0,0,$H47/G47)</f>
        <v>0</v>
      </c>
      <c r="I48" s="75">
        <f t="shared" ref="I48" si="186">IF(I47=0,0,I47/G47)</f>
        <v>0</v>
      </c>
      <c r="J48" s="81">
        <f t="shared" si="49"/>
        <v>0</v>
      </c>
      <c r="K48" s="58">
        <f t="shared" ref="K48:L48" si="187">IF(K47=0,0,K47/$J47)</f>
        <v>0</v>
      </c>
      <c r="L48" s="29">
        <f t="shared" si="187"/>
        <v>0</v>
      </c>
      <c r="M48" s="81">
        <f t="shared" ref="M48" si="188">IF(M47=0,0,M47/$J47)</f>
        <v>0</v>
      </c>
      <c r="N48" s="58">
        <f t="shared" ref="N48" si="189">IF(N47=0,0,N47/K47)</f>
        <v>0</v>
      </c>
      <c r="O48" s="29">
        <f t="shared" ref="O48" si="190">IF(O47=0,0,O47/L47)</f>
        <v>0</v>
      </c>
      <c r="P48" s="43">
        <f t="shared" ref="P48" si="191">IF(P47=0,0,P47/F47)</f>
        <v>1</v>
      </c>
      <c r="Q48" s="82">
        <f t="shared" ref="Q48" si="192">IF(Q47=0,0,Q47/$F47)</f>
        <v>0</v>
      </c>
    </row>
    <row r="49" spans="1:17" ht="12" customHeight="1" x14ac:dyDescent="0.2">
      <c r="A49" s="157"/>
      <c r="B49" s="157"/>
      <c r="C49" s="35"/>
      <c r="D49" s="231" t="s">
        <v>26</v>
      </c>
      <c r="E49" s="34"/>
      <c r="F49" s="74">
        <f t="shared" si="53"/>
        <v>5</v>
      </c>
      <c r="G49" s="74">
        <v>4</v>
      </c>
      <c r="H49" s="74">
        <v>3</v>
      </c>
      <c r="I49" s="74">
        <v>1</v>
      </c>
      <c r="J49" s="74">
        <f t="shared" si="49"/>
        <v>72</v>
      </c>
      <c r="K49" s="79">
        <v>49</v>
      </c>
      <c r="L49" s="80">
        <v>23</v>
      </c>
      <c r="M49" s="74">
        <f t="shared" ref="M49" si="193">SUM(N49:O49)</f>
        <v>5</v>
      </c>
      <c r="N49" s="79">
        <v>2</v>
      </c>
      <c r="O49" s="80">
        <v>3</v>
      </c>
      <c r="P49" s="80">
        <v>0</v>
      </c>
      <c r="Q49" s="80">
        <v>1</v>
      </c>
    </row>
    <row r="50" spans="1:17" ht="12" customHeight="1" x14ac:dyDescent="0.2">
      <c r="A50" s="157"/>
      <c r="B50" s="157"/>
      <c r="C50" s="32"/>
      <c r="D50" s="232"/>
      <c r="E50" s="31"/>
      <c r="F50" s="75">
        <f t="shared" si="53"/>
        <v>1</v>
      </c>
      <c r="G50" s="75">
        <f t="shared" ref="G50" si="194">IF(G49=0,0,G49/$F49)</f>
        <v>0.8</v>
      </c>
      <c r="H50" s="75">
        <f t="shared" ref="H50" si="195">IF(H49=0,0,$H49/G49)</f>
        <v>0.75</v>
      </c>
      <c r="I50" s="75">
        <f t="shared" ref="I50" si="196">IF(I49=0,0,I49/G49)</f>
        <v>0.25</v>
      </c>
      <c r="J50" s="81">
        <f t="shared" si="49"/>
        <v>1</v>
      </c>
      <c r="K50" s="58">
        <f t="shared" ref="K50:L50" si="197">IF(K49=0,0,K49/$J49)</f>
        <v>0.68055555555555558</v>
      </c>
      <c r="L50" s="29">
        <f t="shared" si="197"/>
        <v>0.31944444444444442</v>
      </c>
      <c r="M50" s="81">
        <f t="shared" ref="M50" si="198">IF(M49=0,0,M49/$J49)</f>
        <v>6.9444444444444448E-2</v>
      </c>
      <c r="N50" s="58">
        <f t="shared" ref="N50" si="199">IF(N49=0,0,N49/K49)</f>
        <v>4.0816326530612242E-2</v>
      </c>
      <c r="O50" s="29">
        <f t="shared" ref="O50" si="200">IF(O49=0,0,O49/L49)</f>
        <v>0.13043478260869565</v>
      </c>
      <c r="P50" s="43">
        <f t="shared" ref="P50" si="201">IF(P49=0,0,P49/F49)</f>
        <v>0</v>
      </c>
      <c r="Q50" s="82">
        <f t="shared" ref="Q50" si="202">IF(Q49=0,0,Q49/$F49)</f>
        <v>0.2</v>
      </c>
    </row>
    <row r="51" spans="1:17" ht="12" customHeight="1" x14ac:dyDescent="0.2">
      <c r="A51" s="157"/>
      <c r="B51" s="157"/>
      <c r="C51" s="35"/>
      <c r="D51" s="231" t="s">
        <v>93</v>
      </c>
      <c r="E51" s="34"/>
      <c r="F51" s="74">
        <f t="shared" si="53"/>
        <v>13</v>
      </c>
      <c r="G51" s="74">
        <v>8</v>
      </c>
      <c r="H51" s="74">
        <v>6</v>
      </c>
      <c r="I51" s="74">
        <v>2</v>
      </c>
      <c r="J51" s="74">
        <f t="shared" si="49"/>
        <v>69</v>
      </c>
      <c r="K51" s="79">
        <v>31</v>
      </c>
      <c r="L51" s="80">
        <v>38</v>
      </c>
      <c r="M51" s="74">
        <f t="shared" ref="M51" si="203">SUM(N51:O51)</f>
        <v>3</v>
      </c>
      <c r="N51" s="79">
        <v>0</v>
      </c>
      <c r="O51" s="80">
        <v>3</v>
      </c>
      <c r="P51" s="80">
        <v>5</v>
      </c>
      <c r="Q51" s="80">
        <v>0</v>
      </c>
    </row>
    <row r="52" spans="1:17" ht="12" customHeight="1" x14ac:dyDescent="0.2">
      <c r="A52" s="157"/>
      <c r="B52" s="157"/>
      <c r="C52" s="32"/>
      <c r="D52" s="232"/>
      <c r="E52" s="31"/>
      <c r="F52" s="75">
        <f t="shared" si="53"/>
        <v>1</v>
      </c>
      <c r="G52" s="75">
        <f t="shared" ref="G52" si="204">IF(G51=0,0,G51/$F51)</f>
        <v>0.61538461538461542</v>
      </c>
      <c r="H52" s="75">
        <f t="shared" ref="H52" si="205">IF(H51=0,0,$H51/G51)</f>
        <v>0.75</v>
      </c>
      <c r="I52" s="75">
        <f t="shared" ref="I52" si="206">IF(I51=0,0,I51/G51)</f>
        <v>0.25</v>
      </c>
      <c r="J52" s="81">
        <f t="shared" si="49"/>
        <v>1</v>
      </c>
      <c r="K52" s="58">
        <f t="shared" ref="K52:L52" si="207">IF(K51=0,0,K51/$J51)</f>
        <v>0.44927536231884058</v>
      </c>
      <c r="L52" s="29">
        <f t="shared" si="207"/>
        <v>0.55072463768115942</v>
      </c>
      <c r="M52" s="81">
        <f t="shared" ref="M52" si="208">IF(M51=0,0,M51/$J51)</f>
        <v>4.3478260869565216E-2</v>
      </c>
      <c r="N52" s="58">
        <f t="shared" ref="N52" si="209">IF(N51=0,0,N51/K51)</f>
        <v>0</v>
      </c>
      <c r="O52" s="29">
        <f t="shared" ref="O52" si="210">IF(O51=0,0,O51/L51)</f>
        <v>7.8947368421052627E-2</v>
      </c>
      <c r="P52" s="43">
        <f t="shared" ref="P52" si="211">IF(P51=0,0,P51/F51)</f>
        <v>0.38461538461538464</v>
      </c>
      <c r="Q52" s="82">
        <f t="shared" ref="Q52" si="212">IF(Q51=0,0,Q51/$F51)</f>
        <v>0</v>
      </c>
    </row>
    <row r="53" spans="1:17" ht="12" customHeight="1" x14ac:dyDescent="0.2">
      <c r="A53" s="157"/>
      <c r="B53" s="157"/>
      <c r="C53" s="35"/>
      <c r="D53" s="231" t="s">
        <v>92</v>
      </c>
      <c r="E53" s="34"/>
      <c r="F53" s="74">
        <f t="shared" si="53"/>
        <v>5</v>
      </c>
      <c r="G53" s="74">
        <v>4</v>
      </c>
      <c r="H53" s="74">
        <v>3</v>
      </c>
      <c r="I53" s="74">
        <v>1</v>
      </c>
      <c r="J53" s="74">
        <f t="shared" si="49"/>
        <v>54</v>
      </c>
      <c r="K53" s="79">
        <v>49</v>
      </c>
      <c r="L53" s="80">
        <v>5</v>
      </c>
      <c r="M53" s="74">
        <f t="shared" ref="M53" si="213">SUM(N53:O53)</f>
        <v>3</v>
      </c>
      <c r="N53" s="79">
        <v>1</v>
      </c>
      <c r="O53" s="80">
        <v>2</v>
      </c>
      <c r="P53" s="80">
        <v>1</v>
      </c>
      <c r="Q53" s="80">
        <v>0</v>
      </c>
    </row>
    <row r="54" spans="1:17" ht="12" customHeight="1" x14ac:dyDescent="0.2">
      <c r="A54" s="157"/>
      <c r="B54" s="157"/>
      <c r="C54" s="32"/>
      <c r="D54" s="232"/>
      <c r="E54" s="31"/>
      <c r="F54" s="75">
        <f t="shared" si="53"/>
        <v>1</v>
      </c>
      <c r="G54" s="75">
        <f t="shared" ref="G54" si="214">IF(G53=0,0,G53/$F53)</f>
        <v>0.8</v>
      </c>
      <c r="H54" s="75">
        <f t="shared" ref="H54" si="215">IF(H53=0,0,$H53/G53)</f>
        <v>0.75</v>
      </c>
      <c r="I54" s="75">
        <f t="shared" ref="I54" si="216">IF(I53=0,0,I53/G53)</f>
        <v>0.25</v>
      </c>
      <c r="J54" s="81">
        <f t="shared" si="49"/>
        <v>1</v>
      </c>
      <c r="K54" s="58">
        <f t="shared" ref="K54:L54" si="217">IF(K53=0,0,K53/$J53)</f>
        <v>0.90740740740740744</v>
      </c>
      <c r="L54" s="29">
        <f t="shared" si="217"/>
        <v>9.2592592592592587E-2</v>
      </c>
      <c r="M54" s="81">
        <f t="shared" ref="M54" si="218">IF(M53=0,0,M53/$J53)</f>
        <v>5.5555555555555552E-2</v>
      </c>
      <c r="N54" s="58">
        <f t="shared" ref="N54" si="219">IF(N53=0,0,N53/K53)</f>
        <v>2.0408163265306121E-2</v>
      </c>
      <c r="O54" s="29">
        <f t="shared" ref="O54" si="220">IF(O53=0,0,O53/L53)</f>
        <v>0.4</v>
      </c>
      <c r="P54" s="43">
        <f t="shared" ref="P54" si="221">IF(P53=0,0,P53/F53)</f>
        <v>0.2</v>
      </c>
      <c r="Q54" s="82">
        <f t="shared" ref="Q54" si="222">IF(Q53=0,0,Q53/$F53)</f>
        <v>0</v>
      </c>
    </row>
    <row r="55" spans="1:17" ht="12" customHeight="1" x14ac:dyDescent="0.2">
      <c r="A55" s="157"/>
      <c r="B55" s="157"/>
      <c r="C55" s="35"/>
      <c r="D55" s="231" t="s">
        <v>23</v>
      </c>
      <c r="E55" s="34"/>
      <c r="F55" s="74">
        <f t="shared" si="53"/>
        <v>33</v>
      </c>
      <c r="G55" s="74">
        <v>21</v>
      </c>
      <c r="H55" s="74">
        <v>15</v>
      </c>
      <c r="I55" s="74">
        <v>6</v>
      </c>
      <c r="J55" s="74">
        <f t="shared" si="49"/>
        <v>323</v>
      </c>
      <c r="K55" s="79">
        <v>228</v>
      </c>
      <c r="L55" s="80">
        <v>95</v>
      </c>
      <c r="M55" s="74">
        <f t="shared" ref="M55" si="223">SUM(N55:O55)</f>
        <v>23</v>
      </c>
      <c r="N55" s="79">
        <v>9</v>
      </c>
      <c r="O55" s="80">
        <v>14</v>
      </c>
      <c r="P55" s="80">
        <v>9</v>
      </c>
      <c r="Q55" s="80">
        <v>3</v>
      </c>
    </row>
    <row r="56" spans="1:17" ht="12" customHeight="1" x14ac:dyDescent="0.2">
      <c r="A56" s="157"/>
      <c r="B56" s="157"/>
      <c r="C56" s="32"/>
      <c r="D56" s="232"/>
      <c r="E56" s="31"/>
      <c r="F56" s="75">
        <f t="shared" si="53"/>
        <v>1</v>
      </c>
      <c r="G56" s="75">
        <f t="shared" ref="G56" si="224">IF(G55=0,0,G55/$F55)</f>
        <v>0.63636363636363635</v>
      </c>
      <c r="H56" s="75">
        <f t="shared" ref="H56" si="225">IF(H55=0,0,$H55/G55)</f>
        <v>0.7142857142857143</v>
      </c>
      <c r="I56" s="75">
        <f t="shared" ref="I56" si="226">IF(I55=0,0,I55/G55)</f>
        <v>0.2857142857142857</v>
      </c>
      <c r="J56" s="81">
        <f t="shared" si="49"/>
        <v>1</v>
      </c>
      <c r="K56" s="58">
        <f t="shared" ref="K56:L56" si="227">IF(K55=0,0,K55/$J55)</f>
        <v>0.70588235294117652</v>
      </c>
      <c r="L56" s="29">
        <f t="shared" si="227"/>
        <v>0.29411764705882354</v>
      </c>
      <c r="M56" s="81">
        <f t="shared" ref="M56" si="228">IF(M55=0,0,M55/$J55)</f>
        <v>7.1207430340557279E-2</v>
      </c>
      <c r="N56" s="58">
        <f t="shared" ref="N56" si="229">IF(N55=0,0,N55/K55)</f>
        <v>3.9473684210526314E-2</v>
      </c>
      <c r="O56" s="29">
        <f t="shared" ref="O56" si="230">IF(O55=0,0,O55/L55)</f>
        <v>0.14736842105263157</v>
      </c>
      <c r="P56" s="43">
        <f t="shared" ref="P56" si="231">IF(P55=0,0,P55/F55)</f>
        <v>0.27272727272727271</v>
      </c>
      <c r="Q56" s="82">
        <f t="shared" ref="Q56" si="232">IF(Q55=0,0,Q55/$F55)</f>
        <v>9.0909090909090912E-2</v>
      </c>
    </row>
    <row r="57" spans="1:17" ht="12" customHeight="1" x14ac:dyDescent="0.2">
      <c r="A57" s="157"/>
      <c r="B57" s="157"/>
      <c r="C57" s="35"/>
      <c r="D57" s="231" t="s">
        <v>22</v>
      </c>
      <c r="E57" s="34"/>
      <c r="F57" s="74">
        <f t="shared" si="53"/>
        <v>5</v>
      </c>
      <c r="G57" s="74">
        <v>3</v>
      </c>
      <c r="H57" s="74">
        <v>3</v>
      </c>
      <c r="I57" s="74">
        <v>0</v>
      </c>
      <c r="J57" s="74">
        <f t="shared" si="49"/>
        <v>77</v>
      </c>
      <c r="K57" s="79">
        <v>30</v>
      </c>
      <c r="L57" s="80">
        <v>47</v>
      </c>
      <c r="M57" s="74">
        <f t="shared" ref="M57" si="233">SUM(N57:O57)</f>
        <v>0</v>
      </c>
      <c r="N57" s="79">
        <v>0</v>
      </c>
      <c r="O57" s="80">
        <v>0</v>
      </c>
      <c r="P57" s="80">
        <v>2</v>
      </c>
      <c r="Q57" s="80">
        <v>0</v>
      </c>
    </row>
    <row r="58" spans="1:17" ht="12" customHeight="1" x14ac:dyDescent="0.2">
      <c r="A58" s="157"/>
      <c r="B58" s="157"/>
      <c r="C58" s="32"/>
      <c r="D58" s="232"/>
      <c r="E58" s="31"/>
      <c r="F58" s="75">
        <f t="shared" si="53"/>
        <v>1</v>
      </c>
      <c r="G58" s="75">
        <f t="shared" ref="G58" si="234">IF(G57=0,0,G57/$F57)</f>
        <v>0.6</v>
      </c>
      <c r="H58" s="75">
        <f t="shared" ref="H58" si="235">IF(H57=0,0,$H57/G57)</f>
        <v>1</v>
      </c>
      <c r="I58" s="75">
        <f t="shared" ref="I58" si="236">IF(I57=0,0,I57/G57)</f>
        <v>0</v>
      </c>
      <c r="J58" s="81">
        <f t="shared" si="49"/>
        <v>1</v>
      </c>
      <c r="K58" s="58">
        <f t="shared" ref="K58:L58" si="237">IF(K57=0,0,K57/$J57)</f>
        <v>0.38961038961038963</v>
      </c>
      <c r="L58" s="29">
        <f t="shared" si="237"/>
        <v>0.61038961038961037</v>
      </c>
      <c r="M58" s="81">
        <f t="shared" ref="M58" si="238">IF(M57=0,0,M57/$J57)</f>
        <v>0</v>
      </c>
      <c r="N58" s="58">
        <f t="shared" ref="N58" si="239">IF(N57=0,0,N57/K57)</f>
        <v>0</v>
      </c>
      <c r="O58" s="29">
        <f t="shared" ref="O58" si="240">IF(O57=0,0,O57/L57)</f>
        <v>0</v>
      </c>
      <c r="P58" s="43">
        <f t="shared" ref="P58" si="241">IF(P57=0,0,P57/F57)</f>
        <v>0.4</v>
      </c>
      <c r="Q58" s="82">
        <f t="shared" ref="Q58" si="242">IF(Q57=0,0,Q57/$F57)</f>
        <v>0</v>
      </c>
    </row>
    <row r="59" spans="1:17" ht="12.75" customHeight="1" x14ac:dyDescent="0.2">
      <c r="A59" s="157"/>
      <c r="B59" s="157"/>
      <c r="C59" s="35"/>
      <c r="D59" s="231" t="s">
        <v>21</v>
      </c>
      <c r="E59" s="34"/>
      <c r="F59" s="74">
        <f t="shared" si="53"/>
        <v>32</v>
      </c>
      <c r="G59" s="74">
        <v>28</v>
      </c>
      <c r="H59" s="74">
        <v>18</v>
      </c>
      <c r="I59" s="74">
        <v>10</v>
      </c>
      <c r="J59" s="74">
        <f t="shared" si="49"/>
        <v>957</v>
      </c>
      <c r="K59" s="79">
        <v>482</v>
      </c>
      <c r="L59" s="80">
        <v>475</v>
      </c>
      <c r="M59" s="74">
        <f t="shared" ref="M59" si="243">SUM(N59:O59)</f>
        <v>26</v>
      </c>
      <c r="N59" s="79">
        <v>14</v>
      </c>
      <c r="O59" s="80">
        <v>12</v>
      </c>
      <c r="P59" s="80">
        <v>2</v>
      </c>
      <c r="Q59" s="80">
        <v>2</v>
      </c>
    </row>
    <row r="60" spans="1:17" ht="12.75" customHeight="1" x14ac:dyDescent="0.2">
      <c r="A60" s="157"/>
      <c r="B60" s="157"/>
      <c r="C60" s="32"/>
      <c r="D60" s="232"/>
      <c r="E60" s="31"/>
      <c r="F60" s="75">
        <f t="shared" si="53"/>
        <v>1</v>
      </c>
      <c r="G60" s="75">
        <f t="shared" ref="G60" si="244">IF(G59=0,0,G59/$F59)</f>
        <v>0.875</v>
      </c>
      <c r="H60" s="75">
        <f t="shared" ref="H60" si="245">IF(H59=0,0,$H59/G59)</f>
        <v>0.6428571428571429</v>
      </c>
      <c r="I60" s="75">
        <f t="shared" ref="I60" si="246">IF(I59=0,0,I59/G59)</f>
        <v>0.35714285714285715</v>
      </c>
      <c r="J60" s="81">
        <f t="shared" si="49"/>
        <v>1</v>
      </c>
      <c r="K60" s="58">
        <f t="shared" ref="K60:L60" si="247">IF(K59=0,0,K59/$J59)</f>
        <v>0.50365726227795193</v>
      </c>
      <c r="L60" s="29">
        <f t="shared" si="247"/>
        <v>0.49634273772204807</v>
      </c>
      <c r="M60" s="81">
        <f t="shared" ref="M60" si="248">IF(M59=0,0,M59/$J59)</f>
        <v>2.7168234064785787E-2</v>
      </c>
      <c r="N60" s="58">
        <f t="shared" ref="N60" si="249">IF(N59=0,0,N59/K59)</f>
        <v>2.9045643153526972E-2</v>
      </c>
      <c r="O60" s="29">
        <f t="shared" ref="O60" si="250">IF(O59=0,0,O59/L59)</f>
        <v>2.5263157894736842E-2</v>
      </c>
      <c r="P60" s="43">
        <f t="shared" ref="P60" si="251">IF(P59=0,0,P59/F59)</f>
        <v>6.25E-2</v>
      </c>
      <c r="Q60" s="82">
        <f t="shared" ref="Q60" si="252">IF(Q59=0,0,Q59/$F59)</f>
        <v>6.25E-2</v>
      </c>
    </row>
    <row r="61" spans="1:17" ht="12" customHeight="1" x14ac:dyDescent="0.2">
      <c r="A61" s="157"/>
      <c r="B61" s="157"/>
      <c r="C61" s="35"/>
      <c r="D61" s="231" t="s">
        <v>20</v>
      </c>
      <c r="E61" s="34"/>
      <c r="F61" s="74">
        <f t="shared" si="53"/>
        <v>17</v>
      </c>
      <c r="G61" s="74">
        <v>13</v>
      </c>
      <c r="H61" s="74">
        <v>11</v>
      </c>
      <c r="I61" s="74">
        <v>2</v>
      </c>
      <c r="J61" s="74">
        <f t="shared" si="49"/>
        <v>323</v>
      </c>
      <c r="K61" s="79">
        <v>108</v>
      </c>
      <c r="L61" s="80">
        <v>215</v>
      </c>
      <c r="M61" s="74">
        <f t="shared" ref="M61" si="253">SUM(N61:O61)</f>
        <v>9</v>
      </c>
      <c r="N61" s="79">
        <v>4</v>
      </c>
      <c r="O61" s="80">
        <v>5</v>
      </c>
      <c r="P61" s="80">
        <v>4</v>
      </c>
      <c r="Q61" s="80">
        <v>0</v>
      </c>
    </row>
    <row r="62" spans="1:17" ht="12" customHeight="1" x14ac:dyDescent="0.2">
      <c r="A62" s="157"/>
      <c r="B62" s="157"/>
      <c r="C62" s="32"/>
      <c r="D62" s="232"/>
      <c r="E62" s="31"/>
      <c r="F62" s="75">
        <f t="shared" si="53"/>
        <v>1</v>
      </c>
      <c r="G62" s="75">
        <f t="shared" ref="G62" si="254">IF(G61=0,0,G61/$F61)</f>
        <v>0.76470588235294112</v>
      </c>
      <c r="H62" s="75">
        <f t="shared" ref="H62" si="255">IF(H61=0,0,$H61/G61)</f>
        <v>0.84615384615384615</v>
      </c>
      <c r="I62" s="75">
        <f t="shared" ref="I62" si="256">IF(I61=0,0,I61/G61)</f>
        <v>0.15384615384615385</v>
      </c>
      <c r="J62" s="81">
        <f t="shared" si="49"/>
        <v>1</v>
      </c>
      <c r="K62" s="58">
        <f t="shared" ref="K62:L62" si="257">IF(K61=0,0,K61/$J61)</f>
        <v>0.33436532507739936</v>
      </c>
      <c r="L62" s="29">
        <f t="shared" si="257"/>
        <v>0.66563467492260064</v>
      </c>
      <c r="M62" s="81">
        <f t="shared" ref="M62" si="258">IF(M61=0,0,M61/$J61)</f>
        <v>2.7863777089783281E-2</v>
      </c>
      <c r="N62" s="58">
        <f t="shared" ref="N62" si="259">IF(N61=0,0,N61/K61)</f>
        <v>3.7037037037037035E-2</v>
      </c>
      <c r="O62" s="29">
        <f t="shared" ref="O62" si="260">IF(O61=0,0,O61/L61)</f>
        <v>2.3255813953488372E-2</v>
      </c>
      <c r="P62" s="43">
        <f t="shared" ref="P62" si="261">IF(P61=0,0,P61/F61)</f>
        <v>0.23529411764705882</v>
      </c>
      <c r="Q62" s="82">
        <f t="shared" ref="Q62" si="262">IF(Q61=0,0,Q61/$F61)</f>
        <v>0</v>
      </c>
    </row>
    <row r="63" spans="1:17" ht="12" customHeight="1" x14ac:dyDescent="0.2">
      <c r="A63" s="157"/>
      <c r="B63" s="157"/>
      <c r="C63" s="35"/>
      <c r="D63" s="231" t="s">
        <v>19</v>
      </c>
      <c r="E63" s="34"/>
      <c r="F63" s="74">
        <f t="shared" si="53"/>
        <v>8</v>
      </c>
      <c r="G63" s="74">
        <v>7</v>
      </c>
      <c r="H63" s="74">
        <v>6</v>
      </c>
      <c r="I63" s="74">
        <v>1</v>
      </c>
      <c r="J63" s="74">
        <f t="shared" si="49"/>
        <v>164</v>
      </c>
      <c r="K63" s="79">
        <v>72</v>
      </c>
      <c r="L63" s="80">
        <v>92</v>
      </c>
      <c r="M63" s="74">
        <f t="shared" ref="M63" si="263">SUM(N63:O63)</f>
        <v>8</v>
      </c>
      <c r="N63" s="79">
        <v>1</v>
      </c>
      <c r="O63" s="80">
        <v>7</v>
      </c>
      <c r="P63" s="80">
        <v>1</v>
      </c>
      <c r="Q63" s="80">
        <v>0</v>
      </c>
    </row>
    <row r="64" spans="1:17" ht="12" customHeight="1" x14ac:dyDescent="0.2">
      <c r="A64" s="157"/>
      <c r="B64" s="157"/>
      <c r="C64" s="32"/>
      <c r="D64" s="232"/>
      <c r="E64" s="31"/>
      <c r="F64" s="75">
        <f t="shared" si="53"/>
        <v>1</v>
      </c>
      <c r="G64" s="75">
        <f t="shared" ref="G64" si="264">IF(G63=0,0,G63/$F63)</f>
        <v>0.875</v>
      </c>
      <c r="H64" s="75">
        <f t="shared" ref="H64" si="265">IF(H63=0,0,$H63/G63)</f>
        <v>0.8571428571428571</v>
      </c>
      <c r="I64" s="75">
        <f t="shared" ref="I64" si="266">IF(I63=0,0,I63/G63)</f>
        <v>0.14285714285714285</v>
      </c>
      <c r="J64" s="81">
        <f t="shared" si="49"/>
        <v>1</v>
      </c>
      <c r="K64" s="58">
        <f t="shared" ref="K64:L64" si="267">IF(K63=0,0,K63/$J63)</f>
        <v>0.43902439024390244</v>
      </c>
      <c r="L64" s="29">
        <f t="shared" si="267"/>
        <v>0.56097560975609762</v>
      </c>
      <c r="M64" s="81">
        <f t="shared" ref="M64" si="268">IF(M63=0,0,M63/$J63)</f>
        <v>4.878048780487805E-2</v>
      </c>
      <c r="N64" s="58">
        <f t="shared" ref="N64" si="269">IF(N63=0,0,N63/K63)</f>
        <v>1.3888888888888888E-2</v>
      </c>
      <c r="O64" s="29">
        <f t="shared" ref="O64" si="270">IF(O63=0,0,O63/L63)</f>
        <v>7.6086956521739135E-2</v>
      </c>
      <c r="P64" s="43">
        <f t="shared" ref="P64" si="271">IF(P63=0,0,P63/F63)</f>
        <v>0.125</v>
      </c>
      <c r="Q64" s="82">
        <f t="shared" ref="Q64" si="272">IF(Q63=0,0,Q63/$F63)</f>
        <v>0</v>
      </c>
    </row>
    <row r="65" spans="1:17" ht="12" customHeight="1" x14ac:dyDescent="0.2">
      <c r="A65" s="157"/>
      <c r="B65" s="157"/>
      <c r="C65" s="35"/>
      <c r="D65" s="231" t="s">
        <v>18</v>
      </c>
      <c r="E65" s="34"/>
      <c r="F65" s="74">
        <f t="shared" si="53"/>
        <v>14</v>
      </c>
      <c r="G65" s="74">
        <v>12</v>
      </c>
      <c r="H65" s="74">
        <v>2</v>
      </c>
      <c r="I65" s="74">
        <v>10</v>
      </c>
      <c r="J65" s="74">
        <f t="shared" si="49"/>
        <v>470</v>
      </c>
      <c r="K65" s="79">
        <v>373</v>
      </c>
      <c r="L65" s="80">
        <v>97</v>
      </c>
      <c r="M65" s="74">
        <f t="shared" ref="M65" si="273">SUM(N65:O65)</f>
        <v>39</v>
      </c>
      <c r="N65" s="79">
        <v>30</v>
      </c>
      <c r="O65" s="80">
        <v>9</v>
      </c>
      <c r="P65" s="80">
        <v>2</v>
      </c>
      <c r="Q65" s="80">
        <v>0</v>
      </c>
    </row>
    <row r="66" spans="1:17" ht="12" customHeight="1" x14ac:dyDescent="0.2">
      <c r="A66" s="157"/>
      <c r="B66" s="157"/>
      <c r="C66" s="32"/>
      <c r="D66" s="232"/>
      <c r="E66" s="31"/>
      <c r="F66" s="75">
        <f t="shared" si="53"/>
        <v>1</v>
      </c>
      <c r="G66" s="75">
        <f t="shared" ref="G66" si="274">IF(G65=0,0,G65/$F65)</f>
        <v>0.8571428571428571</v>
      </c>
      <c r="H66" s="75">
        <f t="shared" ref="H66" si="275">IF(H65=0,0,$H65/G65)</f>
        <v>0.16666666666666666</v>
      </c>
      <c r="I66" s="75">
        <f t="shared" ref="I66" si="276">IF(I65=0,0,I65/G65)</f>
        <v>0.83333333333333337</v>
      </c>
      <c r="J66" s="81">
        <f t="shared" si="49"/>
        <v>1</v>
      </c>
      <c r="K66" s="58">
        <f t="shared" ref="K66:L66" si="277">IF(K65=0,0,K65/$J65)</f>
        <v>0.79361702127659572</v>
      </c>
      <c r="L66" s="29">
        <f t="shared" si="277"/>
        <v>0.20638297872340425</v>
      </c>
      <c r="M66" s="81">
        <f t="shared" ref="M66" si="278">IF(M65=0,0,M65/$J65)</f>
        <v>8.2978723404255314E-2</v>
      </c>
      <c r="N66" s="58">
        <f t="shared" ref="N66" si="279">IF(N65=0,0,N65/K65)</f>
        <v>8.0428954423592491E-2</v>
      </c>
      <c r="O66" s="29">
        <f t="shared" ref="O66" si="280">IF(O65=0,0,O65/L65)</f>
        <v>9.2783505154639179E-2</v>
      </c>
      <c r="P66" s="43">
        <f t="shared" ref="P66" si="281">IF(P65=0,0,P65/F65)</f>
        <v>0.14285714285714285</v>
      </c>
      <c r="Q66" s="82">
        <f t="shared" ref="Q66" si="282">IF(Q65=0,0,Q65/$F65)</f>
        <v>0</v>
      </c>
    </row>
    <row r="67" spans="1:17" ht="12" customHeight="1" x14ac:dyDescent="0.2">
      <c r="A67" s="157"/>
      <c r="B67" s="157"/>
      <c r="C67" s="35"/>
      <c r="D67" s="231" t="s">
        <v>17</v>
      </c>
      <c r="E67" s="34"/>
      <c r="F67" s="74">
        <f t="shared" si="53"/>
        <v>8</v>
      </c>
      <c r="G67" s="74">
        <v>4</v>
      </c>
      <c r="H67" s="74">
        <v>3</v>
      </c>
      <c r="I67" s="74">
        <v>1</v>
      </c>
      <c r="J67" s="74">
        <f t="shared" si="49"/>
        <v>261</v>
      </c>
      <c r="K67" s="79">
        <v>119</v>
      </c>
      <c r="L67" s="80">
        <v>142</v>
      </c>
      <c r="M67" s="74">
        <f t="shared" ref="M67" si="283">SUM(N67:O67)</f>
        <v>4</v>
      </c>
      <c r="N67" s="79">
        <v>2</v>
      </c>
      <c r="O67" s="80">
        <v>2</v>
      </c>
      <c r="P67" s="80">
        <v>3</v>
      </c>
      <c r="Q67" s="80">
        <v>1</v>
      </c>
    </row>
    <row r="68" spans="1:17" ht="12" customHeight="1" x14ac:dyDescent="0.2">
      <c r="A68" s="157"/>
      <c r="B68" s="158"/>
      <c r="C68" s="32"/>
      <c r="D68" s="232"/>
      <c r="E68" s="31"/>
      <c r="F68" s="75">
        <f t="shared" si="53"/>
        <v>1</v>
      </c>
      <c r="G68" s="75">
        <f t="shared" ref="G68" si="284">IF(G67=0,0,G67/$F67)</f>
        <v>0.5</v>
      </c>
      <c r="H68" s="75">
        <f t="shared" ref="H68" si="285">IF(H67=0,0,$H67/G67)</f>
        <v>0.75</v>
      </c>
      <c r="I68" s="75">
        <f t="shared" ref="I68" si="286">IF(I67=0,0,I67/G67)</f>
        <v>0.25</v>
      </c>
      <c r="J68" s="81">
        <f t="shared" si="49"/>
        <v>1</v>
      </c>
      <c r="K68" s="58">
        <f t="shared" ref="K68:M68" si="287">IF(K67=0,0,K67/$J67)</f>
        <v>0.45593869731800768</v>
      </c>
      <c r="L68" s="29">
        <f t="shared" si="287"/>
        <v>0.54406130268199238</v>
      </c>
      <c r="M68" s="81">
        <f t="shared" si="287"/>
        <v>1.532567049808429E-2</v>
      </c>
      <c r="N68" s="58">
        <f t="shared" ref="N68:O68" si="288">IF(N67=0,0,N67/K67)</f>
        <v>1.680672268907563E-2</v>
      </c>
      <c r="O68" s="29">
        <f t="shared" si="288"/>
        <v>1.4084507042253521E-2</v>
      </c>
      <c r="P68" s="43">
        <f t="shared" ref="P68" si="289">IF(P67=0,0,P67/F67)</f>
        <v>0.375</v>
      </c>
      <c r="Q68" s="82">
        <f t="shared" ref="Q68" si="290">IF(Q67=0,0,Q67/$F67)</f>
        <v>0.125</v>
      </c>
    </row>
    <row r="69" spans="1:17" ht="12" customHeight="1" x14ac:dyDescent="0.2">
      <c r="A69" s="157"/>
      <c r="B69" s="156" t="s">
        <v>16</v>
      </c>
      <c r="C69" s="35"/>
      <c r="D69" s="231" t="s">
        <v>15</v>
      </c>
      <c r="E69" s="34"/>
      <c r="F69" s="74">
        <f>SUM(G69,P69:Q69)</f>
        <v>681</v>
      </c>
      <c r="G69" s="74">
        <f>SUM(G71,G73,G75,G77,G79,G81,G83,G85,G87,G89,G91,G93,G95,G97,G99)</f>
        <v>461</v>
      </c>
      <c r="H69" s="74">
        <f>SUM(H71,H73,H75,H77,H79,H81,H83,H85,H87,H89,H91,H93,H95,H97,H99)</f>
        <v>356</v>
      </c>
      <c r="I69" s="74">
        <f>SUM(I71,I73,I75,I77,I79,I81,I83,I85,I87,I89,I91,I93,I95,I97,I99)</f>
        <v>105</v>
      </c>
      <c r="J69" s="74">
        <f>SUM(K69,L69)</f>
        <v>11843</v>
      </c>
      <c r="K69" s="79">
        <f t="shared" ref="K69:O69" si="291">SUM(K71,K73,K75,K77,K79,K81,K83,K85,K87,K89,K91,K93,K95,K97,K99)</f>
        <v>4167</v>
      </c>
      <c r="L69" s="80">
        <f t="shared" si="291"/>
        <v>7676</v>
      </c>
      <c r="M69" s="74">
        <f t="shared" si="291"/>
        <v>241</v>
      </c>
      <c r="N69" s="79">
        <f t="shared" si="291"/>
        <v>91</v>
      </c>
      <c r="O69" s="80">
        <f t="shared" si="291"/>
        <v>150</v>
      </c>
      <c r="P69" s="80">
        <f>SUM(P71,P73,P75,P77,P79,P81,P83,P85,P87,P89,P91,P93,P95,P97,P99)</f>
        <v>168</v>
      </c>
      <c r="Q69" s="80">
        <f t="shared" ref="Q69" si="292">SUM(Q71,Q73,Q75,Q77,Q79,Q81,Q83,Q85,Q87,Q89,Q91,Q93,Q95,Q97,Q99)</f>
        <v>52</v>
      </c>
    </row>
    <row r="70" spans="1:17" ht="12" customHeight="1" x14ac:dyDescent="0.2">
      <c r="A70" s="157"/>
      <c r="B70" s="157"/>
      <c r="C70" s="32"/>
      <c r="D70" s="232"/>
      <c r="E70" s="31"/>
      <c r="F70" s="75">
        <f t="shared" si="4"/>
        <v>1</v>
      </c>
      <c r="G70" s="75">
        <f>IF(G69=0,0,G69/$F69)</f>
        <v>0.67694566813509549</v>
      </c>
      <c r="H70" s="75">
        <f t="shared" ref="H70" si="293">IF(H69=0,0,$H69/G69)</f>
        <v>0.77223427331887207</v>
      </c>
      <c r="I70" s="75">
        <f t="shared" ref="I70" si="294">IF(I69=0,0,I69/G69)</f>
        <v>0.22776572668112799</v>
      </c>
      <c r="J70" s="81">
        <f t="shared" ref="J70:J100" si="295">SUM(K70:L70)</f>
        <v>1</v>
      </c>
      <c r="K70" s="58">
        <f>IF(K69=0,0,K69/$J69)</f>
        <v>0.35185341551971627</v>
      </c>
      <c r="L70" s="29">
        <f t="shared" ref="L70" si="296">IF(L69=0,0,L69/$J69)</f>
        <v>0.64814658448028373</v>
      </c>
      <c r="M70" s="81">
        <f>IF(M69=0,0,M69/$J69)</f>
        <v>2.0349573587773367E-2</v>
      </c>
      <c r="N70" s="58">
        <f>IF(N69=0,0,N69/K69)</f>
        <v>2.183825293976482E-2</v>
      </c>
      <c r="O70" s="29">
        <f>IF(O69=0,0,O69/L69)</f>
        <v>1.9541427826993224E-2</v>
      </c>
      <c r="P70" s="43">
        <f t="shared" ref="P70" si="297">IF(P69=0,0,P69/F69)</f>
        <v>0.24669603524229075</v>
      </c>
      <c r="Q70" s="82">
        <f>IF(Q69=0,0,Q69/$F69)</f>
        <v>7.63582966226138E-2</v>
      </c>
    </row>
    <row r="71" spans="1:17" ht="12" customHeight="1" x14ac:dyDescent="0.2">
      <c r="A71" s="157"/>
      <c r="B71" s="157"/>
      <c r="C71" s="35"/>
      <c r="D71" s="231" t="s">
        <v>117</v>
      </c>
      <c r="E71" s="34"/>
      <c r="F71" s="74">
        <f t="shared" si="4"/>
        <v>6</v>
      </c>
      <c r="G71" s="74">
        <v>2</v>
      </c>
      <c r="H71" s="74">
        <v>1</v>
      </c>
      <c r="I71" s="74">
        <v>1</v>
      </c>
      <c r="J71" s="74">
        <f t="shared" si="295"/>
        <v>6</v>
      </c>
      <c r="K71" s="79">
        <v>4</v>
      </c>
      <c r="L71" s="80">
        <v>2</v>
      </c>
      <c r="M71" s="74">
        <f t="shared" ref="M71" si="298">SUM(N71:O71)</f>
        <v>4</v>
      </c>
      <c r="N71" s="79">
        <v>3</v>
      </c>
      <c r="O71" s="80">
        <v>1</v>
      </c>
      <c r="P71" s="80">
        <v>4</v>
      </c>
      <c r="Q71" s="80">
        <v>0</v>
      </c>
    </row>
    <row r="72" spans="1:17" ht="12" customHeight="1" x14ac:dyDescent="0.2">
      <c r="A72" s="157"/>
      <c r="B72" s="157"/>
      <c r="C72" s="32"/>
      <c r="D72" s="232"/>
      <c r="E72" s="31"/>
      <c r="F72" s="75">
        <f t="shared" ref="F72:F100" si="299">SUM(G72,P72:Q72)</f>
        <v>1</v>
      </c>
      <c r="G72" s="75">
        <f t="shared" ref="G72" si="300">IF(G71=0,0,G71/$F71)</f>
        <v>0.33333333333333331</v>
      </c>
      <c r="H72" s="75">
        <f t="shared" ref="H72" si="301">IF(H71=0,0,$H71/G71)</f>
        <v>0.5</v>
      </c>
      <c r="I72" s="75">
        <f t="shared" ref="I72" si="302">IF(I71=0,0,I71/G71)</f>
        <v>0.5</v>
      </c>
      <c r="J72" s="81">
        <f t="shared" si="295"/>
        <v>1</v>
      </c>
      <c r="K72" s="58">
        <f t="shared" ref="K72:L72" si="303">IF(K71=0,0,K71/$J71)</f>
        <v>0.66666666666666663</v>
      </c>
      <c r="L72" s="29">
        <f t="shared" si="303"/>
        <v>0.33333333333333331</v>
      </c>
      <c r="M72" s="81">
        <f t="shared" ref="M72" si="304">IF(M71=0,0,M71/$J71)</f>
        <v>0.66666666666666663</v>
      </c>
      <c r="N72" s="58">
        <f t="shared" ref="N72" si="305">IF(N71=0,0,N71/K71)</f>
        <v>0.75</v>
      </c>
      <c r="O72" s="29">
        <f t="shared" ref="O72" si="306">IF(O71=0,0,O71/L71)</f>
        <v>0.5</v>
      </c>
      <c r="P72" s="43">
        <f t="shared" ref="P72" si="307">IF(P71=0,0,P71/F71)</f>
        <v>0.66666666666666663</v>
      </c>
      <c r="Q72" s="82">
        <f t="shared" ref="Q72" si="308">IF(Q71=0,0,Q71/$F71)</f>
        <v>0</v>
      </c>
    </row>
    <row r="73" spans="1:17" ht="12" customHeight="1" x14ac:dyDescent="0.2">
      <c r="A73" s="157"/>
      <c r="B73" s="157"/>
      <c r="C73" s="35"/>
      <c r="D73" s="231" t="s">
        <v>13</v>
      </c>
      <c r="E73" s="34"/>
      <c r="F73" s="74">
        <f t="shared" si="299"/>
        <v>77</v>
      </c>
      <c r="G73" s="74">
        <v>26</v>
      </c>
      <c r="H73" s="74">
        <v>24</v>
      </c>
      <c r="I73" s="74">
        <v>2</v>
      </c>
      <c r="J73" s="74">
        <f t="shared" si="295"/>
        <v>98</v>
      </c>
      <c r="K73" s="79">
        <v>74</v>
      </c>
      <c r="L73" s="80">
        <v>24</v>
      </c>
      <c r="M73" s="74">
        <f t="shared" ref="M73" si="309">SUM(N73:O73)</f>
        <v>2</v>
      </c>
      <c r="N73" s="79">
        <v>1</v>
      </c>
      <c r="O73" s="80">
        <v>1</v>
      </c>
      <c r="P73" s="80">
        <v>43</v>
      </c>
      <c r="Q73" s="80">
        <v>8</v>
      </c>
    </row>
    <row r="74" spans="1:17" ht="12" customHeight="1" x14ac:dyDescent="0.2">
      <c r="A74" s="157"/>
      <c r="B74" s="157"/>
      <c r="C74" s="32"/>
      <c r="D74" s="232"/>
      <c r="E74" s="31"/>
      <c r="F74" s="75">
        <f t="shared" si="299"/>
        <v>1</v>
      </c>
      <c r="G74" s="75">
        <f t="shared" ref="G74" si="310">IF(G73=0,0,G73/$F73)</f>
        <v>0.33766233766233766</v>
      </c>
      <c r="H74" s="75">
        <f t="shared" ref="H74" si="311">IF(H73=0,0,$H73/G73)</f>
        <v>0.92307692307692313</v>
      </c>
      <c r="I74" s="75">
        <f t="shared" ref="I74" si="312">IF(I73=0,0,I73/G73)</f>
        <v>7.6923076923076927E-2</v>
      </c>
      <c r="J74" s="81">
        <f t="shared" si="295"/>
        <v>1</v>
      </c>
      <c r="K74" s="58">
        <f t="shared" ref="K74:L74" si="313">IF(K73=0,0,K73/$J73)</f>
        <v>0.75510204081632648</v>
      </c>
      <c r="L74" s="29">
        <f t="shared" si="313"/>
        <v>0.24489795918367346</v>
      </c>
      <c r="M74" s="81">
        <f t="shared" ref="M74" si="314">IF(M73=0,0,M73/$J73)</f>
        <v>2.0408163265306121E-2</v>
      </c>
      <c r="N74" s="58">
        <f t="shared" ref="N74" si="315">IF(N73=0,0,N73/K73)</f>
        <v>1.3513513513513514E-2</v>
      </c>
      <c r="O74" s="29">
        <f t="shared" ref="O74" si="316">IF(O73=0,0,O73/L73)</f>
        <v>4.1666666666666664E-2</v>
      </c>
      <c r="P74" s="43">
        <f t="shared" ref="P74" si="317">IF(P73=0,0,P73/F73)</f>
        <v>0.55844155844155841</v>
      </c>
      <c r="Q74" s="82">
        <f t="shared" ref="Q74" si="318">IF(Q73=0,0,Q73/$F73)</f>
        <v>0.1038961038961039</v>
      </c>
    </row>
    <row r="75" spans="1:17" ht="12" customHeight="1" x14ac:dyDescent="0.2">
      <c r="A75" s="157"/>
      <c r="B75" s="157"/>
      <c r="C75" s="35"/>
      <c r="D75" s="231" t="s">
        <v>12</v>
      </c>
      <c r="E75" s="34"/>
      <c r="F75" s="74">
        <f t="shared" si="299"/>
        <v>13</v>
      </c>
      <c r="G75" s="74">
        <v>7</v>
      </c>
      <c r="H75" s="74">
        <v>6</v>
      </c>
      <c r="I75" s="74">
        <v>1</v>
      </c>
      <c r="J75" s="74">
        <f t="shared" si="295"/>
        <v>36</v>
      </c>
      <c r="K75" s="79">
        <v>16</v>
      </c>
      <c r="L75" s="80">
        <v>20</v>
      </c>
      <c r="M75" s="74">
        <f t="shared" ref="M75" si="319">SUM(N75:O75)</f>
        <v>2</v>
      </c>
      <c r="N75" s="79">
        <v>0</v>
      </c>
      <c r="O75" s="80">
        <v>2</v>
      </c>
      <c r="P75" s="80">
        <v>5</v>
      </c>
      <c r="Q75" s="80">
        <v>1</v>
      </c>
    </row>
    <row r="76" spans="1:17" ht="12" customHeight="1" x14ac:dyDescent="0.2">
      <c r="A76" s="157"/>
      <c r="B76" s="157"/>
      <c r="C76" s="32"/>
      <c r="D76" s="232"/>
      <c r="E76" s="31"/>
      <c r="F76" s="75">
        <f t="shared" si="299"/>
        <v>1</v>
      </c>
      <c r="G76" s="75">
        <f t="shared" ref="G76" si="320">IF(G75=0,0,G75/$F75)</f>
        <v>0.53846153846153844</v>
      </c>
      <c r="H76" s="75">
        <f t="shared" ref="H76" si="321">IF(H75=0,0,$H75/G75)</f>
        <v>0.8571428571428571</v>
      </c>
      <c r="I76" s="75">
        <f t="shared" ref="I76" si="322">IF(I75=0,0,I75/G75)</f>
        <v>0.14285714285714285</v>
      </c>
      <c r="J76" s="81">
        <f t="shared" si="295"/>
        <v>1</v>
      </c>
      <c r="K76" s="58">
        <f t="shared" ref="K76:L76" si="323">IF(K75=0,0,K75/$J75)</f>
        <v>0.44444444444444442</v>
      </c>
      <c r="L76" s="29">
        <f t="shared" si="323"/>
        <v>0.55555555555555558</v>
      </c>
      <c r="M76" s="81">
        <f t="shared" ref="M76" si="324">IF(M75=0,0,M75/$J75)</f>
        <v>5.5555555555555552E-2</v>
      </c>
      <c r="N76" s="58">
        <f t="shared" ref="N76" si="325">IF(N75=0,0,N75/K75)</f>
        <v>0</v>
      </c>
      <c r="O76" s="29">
        <f t="shared" ref="O76" si="326">IF(O75=0,0,O75/L75)</f>
        <v>0.1</v>
      </c>
      <c r="P76" s="43">
        <f t="shared" ref="P76" si="327">IF(P75=0,0,P75/F75)</f>
        <v>0.38461538461538464</v>
      </c>
      <c r="Q76" s="82">
        <f t="shared" ref="Q76" si="328">IF(Q75=0,0,Q75/$F75)</f>
        <v>7.6923076923076927E-2</v>
      </c>
    </row>
    <row r="77" spans="1:17" ht="12" customHeight="1" x14ac:dyDescent="0.2">
      <c r="A77" s="157"/>
      <c r="B77" s="157"/>
      <c r="C77" s="35"/>
      <c r="D77" s="231" t="s">
        <v>11</v>
      </c>
      <c r="E77" s="34"/>
      <c r="F77" s="74">
        <f t="shared" si="299"/>
        <v>15</v>
      </c>
      <c r="G77" s="74">
        <v>10</v>
      </c>
      <c r="H77" s="74">
        <v>7</v>
      </c>
      <c r="I77" s="74">
        <v>3</v>
      </c>
      <c r="J77" s="74">
        <f t="shared" si="295"/>
        <v>192</v>
      </c>
      <c r="K77" s="79">
        <v>62</v>
      </c>
      <c r="L77" s="80">
        <v>130</v>
      </c>
      <c r="M77" s="74">
        <f t="shared" ref="M77" si="329">SUM(N77:O77)</f>
        <v>30</v>
      </c>
      <c r="N77" s="79">
        <v>5</v>
      </c>
      <c r="O77" s="80">
        <v>25</v>
      </c>
      <c r="P77" s="80">
        <v>5</v>
      </c>
      <c r="Q77" s="80">
        <v>0</v>
      </c>
    </row>
    <row r="78" spans="1:17" ht="12" customHeight="1" x14ac:dyDescent="0.2">
      <c r="A78" s="157"/>
      <c r="B78" s="157"/>
      <c r="C78" s="32"/>
      <c r="D78" s="232"/>
      <c r="E78" s="31"/>
      <c r="F78" s="75">
        <f t="shared" si="299"/>
        <v>1</v>
      </c>
      <c r="G78" s="75">
        <f t="shared" ref="G78" si="330">IF(G77=0,0,G77/$F77)</f>
        <v>0.66666666666666663</v>
      </c>
      <c r="H78" s="75">
        <f t="shared" ref="H78" si="331">IF(H77=0,0,$H77/G77)</f>
        <v>0.7</v>
      </c>
      <c r="I78" s="75">
        <f t="shared" ref="I78" si="332">IF(I77=0,0,I77/G77)</f>
        <v>0.3</v>
      </c>
      <c r="J78" s="81">
        <f t="shared" si="295"/>
        <v>1</v>
      </c>
      <c r="K78" s="58">
        <f t="shared" ref="K78:L78" si="333">IF(K77=0,0,K77/$J77)</f>
        <v>0.32291666666666669</v>
      </c>
      <c r="L78" s="29">
        <f t="shared" si="333"/>
        <v>0.67708333333333337</v>
      </c>
      <c r="M78" s="81">
        <f t="shared" ref="M78" si="334">IF(M77=0,0,M77/$J77)</f>
        <v>0.15625</v>
      </c>
      <c r="N78" s="58">
        <f t="shared" ref="N78" si="335">IF(N77=0,0,N77/K77)</f>
        <v>8.0645161290322578E-2</v>
      </c>
      <c r="O78" s="29">
        <f t="shared" ref="O78" si="336">IF(O77=0,0,O77/L77)</f>
        <v>0.19230769230769232</v>
      </c>
      <c r="P78" s="43">
        <f t="shared" ref="P78" si="337">IF(P77=0,0,P77/F77)</f>
        <v>0.33333333333333331</v>
      </c>
      <c r="Q78" s="82">
        <f t="shared" ref="Q78" si="338">IF(Q77=0,0,Q77/$F77)</f>
        <v>0</v>
      </c>
    </row>
    <row r="79" spans="1:17" ht="12" customHeight="1" x14ac:dyDescent="0.2">
      <c r="A79" s="157"/>
      <c r="B79" s="157"/>
      <c r="C79" s="35"/>
      <c r="D79" s="231" t="s">
        <v>10</v>
      </c>
      <c r="E79" s="34"/>
      <c r="F79" s="74">
        <f t="shared" si="299"/>
        <v>38</v>
      </c>
      <c r="G79" s="74">
        <v>23</v>
      </c>
      <c r="H79" s="74">
        <v>20</v>
      </c>
      <c r="I79" s="74">
        <v>3</v>
      </c>
      <c r="J79" s="74">
        <f t="shared" si="295"/>
        <v>406</v>
      </c>
      <c r="K79" s="79">
        <v>300</v>
      </c>
      <c r="L79" s="80">
        <v>106</v>
      </c>
      <c r="M79" s="74">
        <f t="shared" ref="M79" si="339">SUM(N79:O79)</f>
        <v>10</v>
      </c>
      <c r="N79" s="79">
        <v>6</v>
      </c>
      <c r="O79" s="80">
        <v>4</v>
      </c>
      <c r="P79" s="80">
        <v>9</v>
      </c>
      <c r="Q79" s="80">
        <v>6</v>
      </c>
    </row>
    <row r="80" spans="1:17" ht="12" customHeight="1" x14ac:dyDescent="0.2">
      <c r="A80" s="157"/>
      <c r="B80" s="157"/>
      <c r="C80" s="32"/>
      <c r="D80" s="232"/>
      <c r="E80" s="31"/>
      <c r="F80" s="75">
        <f t="shared" si="299"/>
        <v>1</v>
      </c>
      <c r="G80" s="75">
        <f t="shared" ref="G80" si="340">IF(G79=0,0,G79/$F79)</f>
        <v>0.60526315789473684</v>
      </c>
      <c r="H80" s="75">
        <f t="shared" ref="H80" si="341">IF(H79=0,0,$H79/G79)</f>
        <v>0.86956521739130432</v>
      </c>
      <c r="I80" s="75">
        <f t="shared" ref="I80" si="342">IF(I79=0,0,I79/G79)</f>
        <v>0.13043478260869565</v>
      </c>
      <c r="J80" s="81">
        <f t="shared" si="295"/>
        <v>1</v>
      </c>
      <c r="K80" s="58">
        <f t="shared" ref="K80:L80" si="343">IF(K79=0,0,K79/$J79)</f>
        <v>0.73891625615763545</v>
      </c>
      <c r="L80" s="29">
        <f t="shared" si="343"/>
        <v>0.26108374384236455</v>
      </c>
      <c r="M80" s="81">
        <f t="shared" ref="M80" si="344">IF(M79=0,0,M79/$J79)</f>
        <v>2.4630541871921183E-2</v>
      </c>
      <c r="N80" s="58">
        <f t="shared" ref="N80" si="345">IF(N79=0,0,N79/K79)</f>
        <v>0.02</v>
      </c>
      <c r="O80" s="29">
        <f t="shared" ref="O80" si="346">IF(O79=0,0,O79/L79)</f>
        <v>3.7735849056603772E-2</v>
      </c>
      <c r="P80" s="43">
        <f t="shared" ref="P80" si="347">IF(P79=0,0,P79/F79)</f>
        <v>0.23684210526315788</v>
      </c>
      <c r="Q80" s="82">
        <f t="shared" ref="Q80" si="348">IF(Q79=0,0,Q79/$F79)</f>
        <v>0.15789473684210525</v>
      </c>
    </row>
    <row r="81" spans="1:17" ht="12" customHeight="1" x14ac:dyDescent="0.2">
      <c r="A81" s="157"/>
      <c r="B81" s="157"/>
      <c r="C81" s="35"/>
      <c r="D81" s="231" t="s">
        <v>9</v>
      </c>
      <c r="E81" s="34"/>
      <c r="F81" s="74">
        <f t="shared" si="299"/>
        <v>154</v>
      </c>
      <c r="G81" s="74">
        <v>97</v>
      </c>
      <c r="H81" s="74">
        <v>76</v>
      </c>
      <c r="I81" s="74">
        <v>21</v>
      </c>
      <c r="J81" s="74">
        <f t="shared" si="295"/>
        <v>1862</v>
      </c>
      <c r="K81" s="79">
        <v>527</v>
      </c>
      <c r="L81" s="80">
        <v>1335</v>
      </c>
      <c r="M81" s="74">
        <f t="shared" ref="M81" si="349">SUM(N81:O81)</f>
        <v>44</v>
      </c>
      <c r="N81" s="79">
        <v>21</v>
      </c>
      <c r="O81" s="80">
        <v>23</v>
      </c>
      <c r="P81" s="80">
        <v>41</v>
      </c>
      <c r="Q81" s="80">
        <v>16</v>
      </c>
    </row>
    <row r="82" spans="1:17" ht="12" customHeight="1" x14ac:dyDescent="0.2">
      <c r="A82" s="157"/>
      <c r="B82" s="157"/>
      <c r="C82" s="32"/>
      <c r="D82" s="232"/>
      <c r="E82" s="31"/>
      <c r="F82" s="75">
        <f t="shared" si="299"/>
        <v>1</v>
      </c>
      <c r="G82" s="75">
        <f t="shared" ref="G82" si="350">IF(G81=0,0,G81/$F81)</f>
        <v>0.62987012987012991</v>
      </c>
      <c r="H82" s="75">
        <f t="shared" ref="H82" si="351">IF(H81=0,0,$H81/G81)</f>
        <v>0.78350515463917525</v>
      </c>
      <c r="I82" s="75">
        <f t="shared" ref="I82" si="352">IF(I81=0,0,I81/G81)</f>
        <v>0.21649484536082475</v>
      </c>
      <c r="J82" s="81">
        <f t="shared" si="295"/>
        <v>1</v>
      </c>
      <c r="K82" s="58">
        <f t="shared" ref="K82:L82" si="353">IF(K81=0,0,K81/$J81)</f>
        <v>0.28302900107411383</v>
      </c>
      <c r="L82" s="29">
        <f t="shared" si="353"/>
        <v>0.71697099892588612</v>
      </c>
      <c r="M82" s="81">
        <f t="shared" ref="M82" si="354">IF(M81=0,0,M81/$J81)</f>
        <v>2.3630504833512353E-2</v>
      </c>
      <c r="N82" s="58">
        <f t="shared" ref="N82" si="355">IF(N81=0,0,N81/K81)</f>
        <v>3.9848197343453511E-2</v>
      </c>
      <c r="O82" s="29">
        <f t="shared" ref="O82" si="356">IF(O81=0,0,O81/L81)</f>
        <v>1.7228464419475654E-2</v>
      </c>
      <c r="P82" s="43">
        <f t="shared" ref="P82" si="357">IF(P81=0,0,P81/F81)</f>
        <v>0.26623376623376621</v>
      </c>
      <c r="Q82" s="82">
        <f t="shared" ref="Q82" si="358">IF(Q81=0,0,Q81/$F81)</f>
        <v>0.1038961038961039</v>
      </c>
    </row>
    <row r="83" spans="1:17" ht="12" customHeight="1" x14ac:dyDescent="0.2">
      <c r="A83" s="157"/>
      <c r="B83" s="157"/>
      <c r="C83" s="35"/>
      <c r="D83" s="231" t="s">
        <v>8</v>
      </c>
      <c r="E83" s="34"/>
      <c r="F83" s="74">
        <f t="shared" si="299"/>
        <v>22</v>
      </c>
      <c r="G83" s="74">
        <v>18</v>
      </c>
      <c r="H83" s="74">
        <v>15</v>
      </c>
      <c r="I83" s="74">
        <v>3</v>
      </c>
      <c r="J83" s="74">
        <f t="shared" si="295"/>
        <v>191</v>
      </c>
      <c r="K83" s="79">
        <v>67</v>
      </c>
      <c r="L83" s="80">
        <v>124</v>
      </c>
      <c r="M83" s="74">
        <f t="shared" ref="M83" si="359">SUM(N83:O83)</f>
        <v>3</v>
      </c>
      <c r="N83" s="79">
        <v>0</v>
      </c>
      <c r="O83" s="80">
        <v>3</v>
      </c>
      <c r="P83" s="80">
        <v>4</v>
      </c>
      <c r="Q83" s="80">
        <v>0</v>
      </c>
    </row>
    <row r="84" spans="1:17" ht="12" customHeight="1" x14ac:dyDescent="0.2">
      <c r="A84" s="157"/>
      <c r="B84" s="157"/>
      <c r="C84" s="32"/>
      <c r="D84" s="232"/>
      <c r="E84" s="31"/>
      <c r="F84" s="75">
        <f t="shared" si="299"/>
        <v>1</v>
      </c>
      <c r="G84" s="75">
        <f t="shared" ref="G84" si="360">IF(G83=0,0,G83/$F83)</f>
        <v>0.81818181818181823</v>
      </c>
      <c r="H84" s="75">
        <f t="shared" ref="H84" si="361">IF(H83=0,0,$H83/G83)</f>
        <v>0.83333333333333337</v>
      </c>
      <c r="I84" s="75">
        <f t="shared" ref="I84" si="362">IF(I83=0,0,I83/G83)</f>
        <v>0.16666666666666666</v>
      </c>
      <c r="J84" s="81">
        <f t="shared" si="295"/>
        <v>1</v>
      </c>
      <c r="K84" s="58">
        <f t="shared" ref="K84:L84" si="363">IF(K83=0,0,K83/$J83)</f>
        <v>0.35078534031413611</v>
      </c>
      <c r="L84" s="29">
        <f t="shared" si="363"/>
        <v>0.64921465968586389</v>
      </c>
      <c r="M84" s="81">
        <f t="shared" ref="M84" si="364">IF(M83=0,0,M83/$J83)</f>
        <v>1.5706806282722512E-2</v>
      </c>
      <c r="N84" s="58">
        <f t="shared" ref="N84" si="365">IF(N83=0,0,N83/K83)</f>
        <v>0</v>
      </c>
      <c r="O84" s="29">
        <f t="shared" ref="O84" si="366">IF(O83=0,0,O83/L83)</f>
        <v>2.4193548387096774E-2</v>
      </c>
      <c r="P84" s="43">
        <f t="shared" ref="P84" si="367">IF(P83=0,0,P83/F83)</f>
        <v>0.18181818181818182</v>
      </c>
      <c r="Q84" s="82">
        <f t="shared" ref="Q84" si="368">IF(Q83=0,0,Q83/$F83)</f>
        <v>0</v>
      </c>
    </row>
    <row r="85" spans="1:17" ht="12" customHeight="1" x14ac:dyDescent="0.2">
      <c r="A85" s="157"/>
      <c r="B85" s="157"/>
      <c r="C85" s="35"/>
      <c r="D85" s="231" t="s">
        <v>7</v>
      </c>
      <c r="E85" s="34"/>
      <c r="F85" s="74">
        <f t="shared" si="299"/>
        <v>10</v>
      </c>
      <c r="G85" s="74">
        <v>6</v>
      </c>
      <c r="H85" s="74">
        <v>5</v>
      </c>
      <c r="I85" s="74">
        <v>1</v>
      </c>
      <c r="J85" s="74">
        <f t="shared" si="295"/>
        <v>43</v>
      </c>
      <c r="K85" s="79">
        <v>14</v>
      </c>
      <c r="L85" s="80">
        <v>29</v>
      </c>
      <c r="M85" s="74">
        <f t="shared" ref="M85" si="369">SUM(N85:O85)</f>
        <v>1</v>
      </c>
      <c r="N85" s="79">
        <v>0</v>
      </c>
      <c r="O85" s="80">
        <v>1</v>
      </c>
      <c r="P85" s="80">
        <v>4</v>
      </c>
      <c r="Q85" s="80">
        <v>0</v>
      </c>
    </row>
    <row r="86" spans="1:17" ht="12" customHeight="1" x14ac:dyDescent="0.2">
      <c r="A86" s="157"/>
      <c r="B86" s="157"/>
      <c r="C86" s="32"/>
      <c r="D86" s="232"/>
      <c r="E86" s="31"/>
      <c r="F86" s="75">
        <f t="shared" si="299"/>
        <v>1</v>
      </c>
      <c r="G86" s="75">
        <f t="shared" ref="G86" si="370">IF(G85=0,0,G85/$F85)</f>
        <v>0.6</v>
      </c>
      <c r="H86" s="75">
        <f t="shared" ref="H86" si="371">IF(H85=0,0,$H85/G85)</f>
        <v>0.83333333333333337</v>
      </c>
      <c r="I86" s="75">
        <f t="shared" ref="I86" si="372">IF(I85=0,0,I85/G85)</f>
        <v>0.16666666666666666</v>
      </c>
      <c r="J86" s="81">
        <f t="shared" si="295"/>
        <v>1</v>
      </c>
      <c r="K86" s="58">
        <f t="shared" ref="K86:L86" si="373">IF(K85=0,0,K85/$J85)</f>
        <v>0.32558139534883723</v>
      </c>
      <c r="L86" s="29">
        <f t="shared" si="373"/>
        <v>0.67441860465116277</v>
      </c>
      <c r="M86" s="81">
        <f t="shared" ref="M86" si="374">IF(M85=0,0,M85/$J85)</f>
        <v>2.3255813953488372E-2</v>
      </c>
      <c r="N86" s="58">
        <f t="shared" ref="N86" si="375">IF(N85=0,0,N85/K85)</f>
        <v>0</v>
      </c>
      <c r="O86" s="29">
        <f t="shared" ref="O86" si="376">IF(O85=0,0,O85/L85)</f>
        <v>3.4482758620689655E-2</v>
      </c>
      <c r="P86" s="43">
        <f t="shared" ref="P86" si="377">IF(P85=0,0,P85/F85)</f>
        <v>0.4</v>
      </c>
      <c r="Q86" s="82">
        <f t="shared" ref="Q86" si="378">IF(Q85=0,0,Q85/$F85)</f>
        <v>0</v>
      </c>
    </row>
    <row r="87" spans="1:17" ht="13.5" customHeight="1" x14ac:dyDescent="0.2">
      <c r="A87" s="157"/>
      <c r="B87" s="157"/>
      <c r="C87" s="35"/>
      <c r="D87" s="248" t="s">
        <v>116</v>
      </c>
      <c r="E87" s="34"/>
      <c r="F87" s="74">
        <f t="shared" si="299"/>
        <v>17</v>
      </c>
      <c r="G87" s="74">
        <v>10</v>
      </c>
      <c r="H87" s="74">
        <v>10</v>
      </c>
      <c r="I87" s="74">
        <v>0</v>
      </c>
      <c r="J87" s="74">
        <f t="shared" si="295"/>
        <v>34</v>
      </c>
      <c r="K87" s="79">
        <v>5</v>
      </c>
      <c r="L87" s="80">
        <v>29</v>
      </c>
      <c r="M87" s="74">
        <f t="shared" ref="M87" si="379">SUM(N87:O87)</f>
        <v>0</v>
      </c>
      <c r="N87" s="79">
        <v>0</v>
      </c>
      <c r="O87" s="80">
        <v>0</v>
      </c>
      <c r="P87" s="80">
        <v>4</v>
      </c>
      <c r="Q87" s="80">
        <v>3</v>
      </c>
    </row>
    <row r="88" spans="1:17" ht="13.5" customHeight="1" x14ac:dyDescent="0.2">
      <c r="A88" s="157"/>
      <c r="B88" s="157"/>
      <c r="C88" s="32"/>
      <c r="D88" s="232"/>
      <c r="E88" s="31"/>
      <c r="F88" s="75">
        <f t="shared" si="299"/>
        <v>1</v>
      </c>
      <c r="G88" s="75">
        <f t="shared" ref="G88" si="380">IF(G87=0,0,G87/$F87)</f>
        <v>0.58823529411764708</v>
      </c>
      <c r="H88" s="75">
        <f t="shared" ref="H88" si="381">IF(H87=0,0,$H87/G87)</f>
        <v>1</v>
      </c>
      <c r="I88" s="75">
        <f t="shared" ref="I88" si="382">IF(I87=0,0,I87/G87)</f>
        <v>0</v>
      </c>
      <c r="J88" s="81">
        <f t="shared" si="295"/>
        <v>1</v>
      </c>
      <c r="K88" s="58">
        <f t="shared" ref="K88:L88" si="383">IF(K87=0,0,K87/$J87)</f>
        <v>0.14705882352941177</v>
      </c>
      <c r="L88" s="29">
        <f t="shared" si="383"/>
        <v>0.8529411764705882</v>
      </c>
      <c r="M88" s="81">
        <f t="shared" ref="M88" si="384">IF(M87=0,0,M87/$J87)</f>
        <v>0</v>
      </c>
      <c r="N88" s="58">
        <f t="shared" ref="N88" si="385">IF(N87=0,0,N87/K87)</f>
        <v>0</v>
      </c>
      <c r="O88" s="29">
        <f t="shared" ref="O88" si="386">IF(O87=0,0,O87/L87)</f>
        <v>0</v>
      </c>
      <c r="P88" s="43">
        <f t="shared" ref="P88" si="387">IF(P87=0,0,P87/F87)</f>
        <v>0.23529411764705882</v>
      </c>
      <c r="Q88" s="82">
        <f t="shared" ref="Q88" si="388">IF(Q87=0,0,Q87/$F87)</f>
        <v>0.17647058823529413</v>
      </c>
    </row>
    <row r="89" spans="1:17" ht="12" customHeight="1" x14ac:dyDescent="0.2">
      <c r="A89" s="157"/>
      <c r="B89" s="157"/>
      <c r="C89" s="35"/>
      <c r="D89" s="231" t="s">
        <v>5</v>
      </c>
      <c r="E89" s="34"/>
      <c r="F89" s="74">
        <f t="shared" si="299"/>
        <v>41</v>
      </c>
      <c r="G89" s="74">
        <v>35</v>
      </c>
      <c r="H89" s="74">
        <v>27</v>
      </c>
      <c r="I89" s="74">
        <v>8</v>
      </c>
      <c r="J89" s="74">
        <f t="shared" si="295"/>
        <v>457</v>
      </c>
      <c r="K89" s="79">
        <v>116</v>
      </c>
      <c r="L89" s="80">
        <v>341</v>
      </c>
      <c r="M89" s="74">
        <f t="shared" ref="M89" si="389">SUM(N89:O89)</f>
        <v>11</v>
      </c>
      <c r="N89" s="79">
        <v>3</v>
      </c>
      <c r="O89" s="80">
        <v>8</v>
      </c>
      <c r="P89" s="80">
        <v>4</v>
      </c>
      <c r="Q89" s="80">
        <v>2</v>
      </c>
    </row>
    <row r="90" spans="1:17" ht="12" customHeight="1" x14ac:dyDescent="0.2">
      <c r="A90" s="157"/>
      <c r="B90" s="157"/>
      <c r="C90" s="32"/>
      <c r="D90" s="232"/>
      <c r="E90" s="31"/>
      <c r="F90" s="75">
        <f t="shared" si="299"/>
        <v>1</v>
      </c>
      <c r="G90" s="75">
        <f t="shared" ref="G90" si="390">IF(G89=0,0,G89/$F89)</f>
        <v>0.85365853658536583</v>
      </c>
      <c r="H90" s="75">
        <f t="shared" ref="H90" si="391">IF(H89=0,0,$H89/G89)</f>
        <v>0.77142857142857146</v>
      </c>
      <c r="I90" s="75">
        <f t="shared" ref="I90" si="392">IF(I89=0,0,I89/G89)</f>
        <v>0.22857142857142856</v>
      </c>
      <c r="J90" s="81">
        <f t="shared" si="295"/>
        <v>1</v>
      </c>
      <c r="K90" s="58">
        <f t="shared" ref="K90:L90" si="393">IF(K89=0,0,K89/$J89)</f>
        <v>0.25382932166301969</v>
      </c>
      <c r="L90" s="29">
        <f t="shared" si="393"/>
        <v>0.74617067833698025</v>
      </c>
      <c r="M90" s="81">
        <f t="shared" ref="M90" si="394">IF(M89=0,0,M89/$J89)</f>
        <v>2.4070021881838075E-2</v>
      </c>
      <c r="N90" s="58">
        <f t="shared" ref="N90" si="395">IF(N89=0,0,N89/K89)</f>
        <v>2.5862068965517241E-2</v>
      </c>
      <c r="O90" s="29">
        <f t="shared" ref="O90" si="396">IF(O89=0,0,O89/L89)</f>
        <v>2.3460410557184751E-2</v>
      </c>
      <c r="P90" s="43">
        <f t="shared" ref="P90" si="397">IF(P89=0,0,P89/F89)</f>
        <v>9.7560975609756101E-2</v>
      </c>
      <c r="Q90" s="82">
        <f t="shared" ref="Q90" si="398">IF(Q89=0,0,Q89/$F89)</f>
        <v>4.878048780487805E-2</v>
      </c>
    </row>
    <row r="91" spans="1:17" ht="12" customHeight="1" x14ac:dyDescent="0.2">
      <c r="A91" s="157"/>
      <c r="B91" s="157"/>
      <c r="C91" s="35"/>
      <c r="D91" s="231" t="s">
        <v>4</v>
      </c>
      <c r="E91" s="34"/>
      <c r="F91" s="74">
        <f t="shared" si="299"/>
        <v>23</v>
      </c>
      <c r="G91" s="74">
        <v>14</v>
      </c>
      <c r="H91" s="74">
        <v>11</v>
      </c>
      <c r="I91" s="74">
        <v>3</v>
      </c>
      <c r="J91" s="74">
        <f t="shared" si="295"/>
        <v>125</v>
      </c>
      <c r="K91" s="79">
        <v>42</v>
      </c>
      <c r="L91" s="80">
        <v>83</v>
      </c>
      <c r="M91" s="74">
        <f t="shared" ref="M91" si="399">SUM(N91:O91)</f>
        <v>4</v>
      </c>
      <c r="N91" s="79">
        <v>2</v>
      </c>
      <c r="O91" s="80">
        <v>2</v>
      </c>
      <c r="P91" s="80">
        <v>6</v>
      </c>
      <c r="Q91" s="80">
        <v>3</v>
      </c>
    </row>
    <row r="92" spans="1:17" ht="12" customHeight="1" x14ac:dyDescent="0.2">
      <c r="A92" s="157"/>
      <c r="B92" s="157"/>
      <c r="C92" s="32"/>
      <c r="D92" s="232"/>
      <c r="E92" s="31"/>
      <c r="F92" s="75">
        <f t="shared" si="299"/>
        <v>1</v>
      </c>
      <c r="G92" s="75">
        <f t="shared" ref="G92" si="400">IF(G91=0,0,G91/$F91)</f>
        <v>0.60869565217391308</v>
      </c>
      <c r="H92" s="75">
        <f t="shared" ref="H92" si="401">IF(H91=0,0,$H91/G91)</f>
        <v>0.7857142857142857</v>
      </c>
      <c r="I92" s="75">
        <f t="shared" ref="I92" si="402">IF(I91=0,0,I91/G91)</f>
        <v>0.21428571428571427</v>
      </c>
      <c r="J92" s="81">
        <f t="shared" si="295"/>
        <v>1</v>
      </c>
      <c r="K92" s="58">
        <f t="shared" ref="K92:L92" si="403">IF(K91=0,0,K91/$J91)</f>
        <v>0.33600000000000002</v>
      </c>
      <c r="L92" s="29">
        <f t="shared" si="403"/>
        <v>0.66400000000000003</v>
      </c>
      <c r="M92" s="81">
        <f t="shared" ref="M92" si="404">IF(M91=0,0,M91/$J91)</f>
        <v>3.2000000000000001E-2</v>
      </c>
      <c r="N92" s="58">
        <f t="shared" ref="N92" si="405">IF(N91=0,0,N91/K91)</f>
        <v>4.7619047619047616E-2</v>
      </c>
      <c r="O92" s="29">
        <f t="shared" ref="O92" si="406">IF(O91=0,0,O91/L91)</f>
        <v>2.4096385542168676E-2</v>
      </c>
      <c r="P92" s="43">
        <f t="shared" ref="P92" si="407">IF(P91=0,0,P91/F91)</f>
        <v>0.2608695652173913</v>
      </c>
      <c r="Q92" s="82">
        <f t="shared" ref="Q92" si="408">IF(Q91=0,0,Q91/$F91)</f>
        <v>0.13043478260869565</v>
      </c>
    </row>
    <row r="93" spans="1:17" ht="12" customHeight="1" x14ac:dyDescent="0.2">
      <c r="A93" s="157"/>
      <c r="B93" s="157"/>
      <c r="C93" s="35"/>
      <c r="D93" s="231" t="s">
        <v>3</v>
      </c>
      <c r="E93" s="34"/>
      <c r="F93" s="74">
        <f t="shared" si="299"/>
        <v>24</v>
      </c>
      <c r="G93" s="74">
        <v>22</v>
      </c>
      <c r="H93" s="74">
        <v>20</v>
      </c>
      <c r="I93" s="74">
        <v>2</v>
      </c>
      <c r="J93" s="74">
        <f t="shared" si="295"/>
        <v>714</v>
      </c>
      <c r="K93" s="79">
        <v>262</v>
      </c>
      <c r="L93" s="80">
        <v>452</v>
      </c>
      <c r="M93" s="74">
        <f t="shared" ref="M93" si="409">SUM(N93:O93)</f>
        <v>2</v>
      </c>
      <c r="N93" s="79">
        <v>0</v>
      </c>
      <c r="O93" s="80">
        <v>2</v>
      </c>
      <c r="P93" s="80">
        <v>2</v>
      </c>
      <c r="Q93" s="80">
        <v>0</v>
      </c>
    </row>
    <row r="94" spans="1:17" ht="12" customHeight="1" x14ac:dyDescent="0.2">
      <c r="A94" s="157"/>
      <c r="B94" s="157"/>
      <c r="C94" s="32"/>
      <c r="D94" s="232"/>
      <c r="E94" s="31"/>
      <c r="F94" s="75">
        <f t="shared" si="299"/>
        <v>1</v>
      </c>
      <c r="G94" s="75">
        <f t="shared" ref="G94" si="410">IF(G93=0,0,G93/$F93)</f>
        <v>0.91666666666666663</v>
      </c>
      <c r="H94" s="75">
        <f t="shared" ref="H94" si="411">IF(H93=0,0,$H93/G93)</f>
        <v>0.90909090909090906</v>
      </c>
      <c r="I94" s="75">
        <f t="shared" ref="I94" si="412">IF(I93=0,0,I93/G93)</f>
        <v>9.0909090909090912E-2</v>
      </c>
      <c r="J94" s="81">
        <f t="shared" si="295"/>
        <v>1</v>
      </c>
      <c r="K94" s="58">
        <f t="shared" ref="K94:L94" si="413">IF(K93=0,0,K93/$J93)</f>
        <v>0.36694677871148457</v>
      </c>
      <c r="L94" s="29">
        <f t="shared" si="413"/>
        <v>0.63305322128851538</v>
      </c>
      <c r="M94" s="81">
        <f t="shared" ref="M94" si="414">IF(M93=0,0,M93/$J93)</f>
        <v>2.8011204481792717E-3</v>
      </c>
      <c r="N94" s="58">
        <f t="shared" ref="N94" si="415">IF(N93=0,0,N93/K93)</f>
        <v>0</v>
      </c>
      <c r="O94" s="29">
        <f t="shared" ref="O94" si="416">IF(O93=0,0,O93/L93)</f>
        <v>4.4247787610619468E-3</v>
      </c>
      <c r="P94" s="43">
        <f t="shared" ref="P94" si="417">IF(P93=0,0,P93/F93)</f>
        <v>8.3333333333333329E-2</v>
      </c>
      <c r="Q94" s="82">
        <f t="shared" ref="Q94" si="418">IF(Q93=0,0,Q93/$F93)</f>
        <v>0</v>
      </c>
    </row>
    <row r="95" spans="1:17" ht="12" customHeight="1" x14ac:dyDescent="0.2">
      <c r="A95" s="157"/>
      <c r="B95" s="157"/>
      <c r="C95" s="35"/>
      <c r="D95" s="231" t="s">
        <v>2</v>
      </c>
      <c r="E95" s="34"/>
      <c r="F95" s="74">
        <f t="shared" si="299"/>
        <v>159</v>
      </c>
      <c r="G95" s="74">
        <v>123</v>
      </c>
      <c r="H95" s="74">
        <v>89</v>
      </c>
      <c r="I95" s="74">
        <v>34</v>
      </c>
      <c r="J95" s="74">
        <f t="shared" si="295"/>
        <v>3728</v>
      </c>
      <c r="K95" s="79">
        <v>665</v>
      </c>
      <c r="L95" s="80">
        <v>3063</v>
      </c>
      <c r="M95" s="74">
        <f t="shared" ref="M95" si="419">SUM(N95:O95)</f>
        <v>60</v>
      </c>
      <c r="N95" s="79">
        <v>11</v>
      </c>
      <c r="O95" s="80">
        <v>49</v>
      </c>
      <c r="P95" s="80">
        <v>25</v>
      </c>
      <c r="Q95" s="80">
        <v>11</v>
      </c>
    </row>
    <row r="96" spans="1:17" ht="12" customHeight="1" x14ac:dyDescent="0.2">
      <c r="A96" s="157"/>
      <c r="B96" s="157"/>
      <c r="C96" s="32"/>
      <c r="D96" s="232"/>
      <c r="E96" s="31"/>
      <c r="F96" s="75">
        <f t="shared" si="299"/>
        <v>1</v>
      </c>
      <c r="G96" s="75">
        <f t="shared" ref="G96" si="420">IF(G95=0,0,G95/$F95)</f>
        <v>0.77358490566037741</v>
      </c>
      <c r="H96" s="75">
        <f t="shared" ref="H96" si="421">IF(H95=0,0,$H95/G95)</f>
        <v>0.72357723577235777</v>
      </c>
      <c r="I96" s="75">
        <f t="shared" ref="I96" si="422">IF(I95=0,0,I95/G95)</f>
        <v>0.27642276422764228</v>
      </c>
      <c r="J96" s="81">
        <f t="shared" si="295"/>
        <v>1</v>
      </c>
      <c r="K96" s="58">
        <f t="shared" ref="K96:L96" si="423">IF(K95=0,0,K95/$J95)</f>
        <v>0.17837982832618027</v>
      </c>
      <c r="L96" s="29">
        <f t="shared" si="423"/>
        <v>0.82162017167381973</v>
      </c>
      <c r="M96" s="81">
        <f t="shared" ref="M96" si="424">IF(M95=0,0,M95/$J95)</f>
        <v>1.6094420600858368E-2</v>
      </c>
      <c r="N96" s="58">
        <f t="shared" ref="N96" si="425">IF(N95=0,0,N95/K95)</f>
        <v>1.6541353383458645E-2</v>
      </c>
      <c r="O96" s="29">
        <f t="shared" ref="O96" si="426">IF(O95=0,0,O95/L95)</f>
        <v>1.5997388181521383E-2</v>
      </c>
      <c r="P96" s="43">
        <f t="shared" ref="P96" si="427">IF(P95=0,0,P95/F95)</f>
        <v>0.15723270440251572</v>
      </c>
      <c r="Q96" s="82">
        <f t="shared" ref="Q96" si="428">IF(Q95=0,0,Q95/$F95)</f>
        <v>6.9182389937106917E-2</v>
      </c>
    </row>
    <row r="97" spans="1:17" ht="12" customHeight="1" x14ac:dyDescent="0.2">
      <c r="A97" s="157"/>
      <c r="B97" s="157"/>
      <c r="C97" s="35"/>
      <c r="D97" s="231" t="s">
        <v>1</v>
      </c>
      <c r="E97" s="34"/>
      <c r="F97" s="74">
        <f t="shared" si="299"/>
        <v>21</v>
      </c>
      <c r="G97" s="74">
        <v>20</v>
      </c>
      <c r="H97" s="74">
        <v>12</v>
      </c>
      <c r="I97" s="74">
        <v>8</v>
      </c>
      <c r="J97" s="74">
        <f t="shared" si="295"/>
        <v>921</v>
      </c>
      <c r="K97" s="79">
        <v>565</v>
      </c>
      <c r="L97" s="80">
        <v>356</v>
      </c>
      <c r="M97" s="74">
        <f t="shared" ref="M97" si="429">SUM(N97:O97)</f>
        <v>20</v>
      </c>
      <c r="N97" s="79">
        <v>13</v>
      </c>
      <c r="O97" s="80">
        <v>7</v>
      </c>
      <c r="P97" s="80">
        <v>1</v>
      </c>
      <c r="Q97" s="80">
        <v>0</v>
      </c>
    </row>
    <row r="98" spans="1:17" ht="12" customHeight="1" x14ac:dyDescent="0.2">
      <c r="A98" s="157"/>
      <c r="B98" s="157"/>
      <c r="C98" s="32"/>
      <c r="D98" s="232"/>
      <c r="E98" s="31"/>
      <c r="F98" s="75">
        <f t="shared" si="299"/>
        <v>1</v>
      </c>
      <c r="G98" s="75">
        <f t="shared" ref="G98" si="430">IF(G97=0,0,G97/$F97)</f>
        <v>0.95238095238095233</v>
      </c>
      <c r="H98" s="75">
        <f t="shared" ref="H98" si="431">IF(H97=0,0,$H97/G97)</f>
        <v>0.6</v>
      </c>
      <c r="I98" s="75">
        <f t="shared" ref="I98" si="432">IF(I97=0,0,I97/G97)</f>
        <v>0.4</v>
      </c>
      <c r="J98" s="81">
        <f t="shared" si="295"/>
        <v>1</v>
      </c>
      <c r="K98" s="58">
        <f t="shared" ref="K98:L98" si="433">IF(K97=0,0,K97/$J97)</f>
        <v>0.6134636264929425</v>
      </c>
      <c r="L98" s="29">
        <f t="shared" si="433"/>
        <v>0.38653637350705755</v>
      </c>
      <c r="M98" s="81">
        <f t="shared" ref="M98" si="434">IF(M97=0,0,M97/$J97)</f>
        <v>2.1715526601520086E-2</v>
      </c>
      <c r="N98" s="58">
        <f t="shared" ref="N98" si="435">IF(N97=0,0,N97/K97)</f>
        <v>2.3008849557522124E-2</v>
      </c>
      <c r="O98" s="29">
        <f t="shared" ref="O98" si="436">IF(O97=0,0,O97/L97)</f>
        <v>1.9662921348314606E-2</v>
      </c>
      <c r="P98" s="43">
        <f t="shared" ref="P98" si="437">IF(P97=0,0,P97/F97)</f>
        <v>4.7619047619047616E-2</v>
      </c>
      <c r="Q98" s="82">
        <f t="shared" ref="Q98" si="438">IF(Q97=0,0,Q97/$F97)</f>
        <v>0</v>
      </c>
    </row>
    <row r="99" spans="1:17" ht="12.75" customHeight="1" x14ac:dyDescent="0.2">
      <c r="A99" s="157"/>
      <c r="B99" s="157"/>
      <c r="C99" s="35"/>
      <c r="D99" s="231" t="s">
        <v>0</v>
      </c>
      <c r="E99" s="34"/>
      <c r="F99" s="74">
        <f t="shared" si="299"/>
        <v>61</v>
      </c>
      <c r="G99" s="74">
        <v>48</v>
      </c>
      <c r="H99" s="74">
        <v>33</v>
      </c>
      <c r="I99" s="74">
        <v>15</v>
      </c>
      <c r="J99" s="74">
        <f t="shared" si="295"/>
        <v>3030</v>
      </c>
      <c r="K99" s="79">
        <v>1448</v>
      </c>
      <c r="L99" s="80">
        <v>1582</v>
      </c>
      <c r="M99" s="74">
        <f t="shared" ref="M99" si="439">SUM(N99:O99)</f>
        <v>48</v>
      </c>
      <c r="N99" s="79">
        <v>26</v>
      </c>
      <c r="O99" s="80">
        <v>22</v>
      </c>
      <c r="P99" s="80">
        <v>11</v>
      </c>
      <c r="Q99" s="80">
        <v>2</v>
      </c>
    </row>
    <row r="100" spans="1:17" ht="12.75" customHeight="1" x14ac:dyDescent="0.2">
      <c r="A100" s="158"/>
      <c r="B100" s="158"/>
      <c r="C100" s="32"/>
      <c r="D100" s="232"/>
      <c r="E100" s="31"/>
      <c r="F100" s="122">
        <f t="shared" si="299"/>
        <v>1</v>
      </c>
      <c r="G100" s="122">
        <f t="shared" ref="G100" si="440">IF(G99=0,0,G99/$F99)</f>
        <v>0.78688524590163933</v>
      </c>
      <c r="H100" s="122">
        <f t="shared" ref="H100" si="441">IF(H99=0,0,$H99/G99)</f>
        <v>0.6875</v>
      </c>
      <c r="I100" s="122">
        <f t="shared" ref="I100" si="442">IF(I99=0,0,I99/G99)</f>
        <v>0.3125</v>
      </c>
      <c r="J100" s="81">
        <f t="shared" si="295"/>
        <v>1</v>
      </c>
      <c r="K100" s="58">
        <f t="shared" ref="K100:M100" si="443">IF(K99=0,0,K99/$J99)</f>
        <v>0.47788778877887789</v>
      </c>
      <c r="L100" s="29">
        <f t="shared" si="443"/>
        <v>0.52211221122112206</v>
      </c>
      <c r="M100" s="81">
        <f t="shared" si="443"/>
        <v>1.5841584158415842E-2</v>
      </c>
      <c r="N100" s="58">
        <f t="shared" ref="N100:O100" si="444">IF(N99=0,0,N99/K99)</f>
        <v>1.7955801104972375E-2</v>
      </c>
      <c r="O100" s="29">
        <f t="shared" si="444"/>
        <v>1.3906447534766119E-2</v>
      </c>
      <c r="P100" s="29">
        <f t="shared" ref="P100" si="445">IF(P99=0,0,P99/F99)</f>
        <v>0.18032786885245902</v>
      </c>
      <c r="Q100" s="121">
        <f t="shared" ref="Q100" si="446">IF(Q99=0,0,Q99/$F99)</f>
        <v>3.2786885245901641E-2</v>
      </c>
    </row>
  </sheetData>
  <mergeCells count="66">
    <mergeCell ref="D97:D98"/>
    <mergeCell ref="G3:G6"/>
    <mergeCell ref="J4:L4"/>
    <mergeCell ref="M4:O4"/>
    <mergeCell ref="J5:J6"/>
    <mergeCell ref="K5:K6"/>
    <mergeCell ref="L5:L6"/>
    <mergeCell ref="M5:M6"/>
    <mergeCell ref="N5:N6"/>
    <mergeCell ref="O5:O6"/>
    <mergeCell ref="D67:D68"/>
    <mergeCell ref="D45:D46"/>
    <mergeCell ref="D47:D48"/>
    <mergeCell ref="D49:D50"/>
    <mergeCell ref="D51:D52"/>
    <mergeCell ref="D53:D54"/>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Q3:Q6"/>
    <mergeCell ref="A7:E8"/>
    <mergeCell ref="A9:A18"/>
    <mergeCell ref="B9:E10"/>
    <mergeCell ref="B11:E12"/>
    <mergeCell ref="B13:E14"/>
    <mergeCell ref="B15:E16"/>
    <mergeCell ref="A3:E6"/>
    <mergeCell ref="F3:F6"/>
    <mergeCell ref="I4:I6"/>
    <mergeCell ref="H4:H6"/>
    <mergeCell ref="P3:P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637</v>
      </c>
    </row>
    <row r="2" spans="1:13" x14ac:dyDescent="0.2">
      <c r="M2" s="38" t="s">
        <v>453</v>
      </c>
    </row>
    <row r="3" spans="1:13" ht="14.25" customHeight="1" x14ac:dyDescent="0.2">
      <c r="A3" s="233" t="s">
        <v>63</v>
      </c>
      <c r="B3" s="234"/>
      <c r="C3" s="234"/>
      <c r="D3" s="234"/>
      <c r="E3" s="235"/>
      <c r="F3" s="334" t="s">
        <v>126</v>
      </c>
      <c r="G3" s="306" t="s">
        <v>581</v>
      </c>
      <c r="H3" s="215" t="s">
        <v>582</v>
      </c>
      <c r="I3" s="215" t="s">
        <v>583</v>
      </c>
      <c r="J3" s="215" t="s">
        <v>617</v>
      </c>
      <c r="K3" s="215" t="s">
        <v>486</v>
      </c>
      <c r="L3" s="215" t="s">
        <v>584</v>
      </c>
      <c r="M3" s="215" t="s">
        <v>389</v>
      </c>
    </row>
    <row r="4" spans="1:13" ht="42" customHeight="1" x14ac:dyDescent="0.2">
      <c r="A4" s="236"/>
      <c r="B4" s="237"/>
      <c r="C4" s="237"/>
      <c r="D4" s="237"/>
      <c r="E4" s="238"/>
      <c r="F4" s="259"/>
      <c r="G4" s="335"/>
      <c r="H4" s="216"/>
      <c r="I4" s="216"/>
      <c r="J4" s="216"/>
      <c r="K4" s="216"/>
      <c r="L4" s="216"/>
      <c r="M4" s="332"/>
    </row>
    <row r="5" spans="1:13" ht="14.25" customHeight="1" x14ac:dyDescent="0.2">
      <c r="A5" s="236"/>
      <c r="B5" s="237"/>
      <c r="C5" s="237"/>
      <c r="D5" s="237"/>
      <c r="E5" s="238"/>
      <c r="F5" s="259"/>
      <c r="G5" s="335"/>
      <c r="H5" s="216"/>
      <c r="I5" s="216"/>
      <c r="J5" s="216"/>
      <c r="K5" s="216"/>
      <c r="L5" s="216"/>
      <c r="M5" s="332"/>
    </row>
    <row r="6" spans="1:13" ht="19.5" customHeight="1" x14ac:dyDescent="0.2">
      <c r="A6" s="239"/>
      <c r="B6" s="240"/>
      <c r="C6" s="240"/>
      <c r="D6" s="240"/>
      <c r="E6" s="241"/>
      <c r="F6" s="259"/>
      <c r="G6" s="302"/>
      <c r="H6" s="217"/>
      <c r="I6" s="217"/>
      <c r="J6" s="217"/>
      <c r="K6" s="217"/>
      <c r="L6" s="217"/>
      <c r="M6" s="333"/>
    </row>
    <row r="7" spans="1:13" ht="12" customHeight="1" x14ac:dyDescent="0.2">
      <c r="A7" s="170" t="s">
        <v>49</v>
      </c>
      <c r="B7" s="171"/>
      <c r="C7" s="171"/>
      <c r="D7" s="171"/>
      <c r="E7" s="172"/>
      <c r="F7" s="141">
        <v>920</v>
      </c>
      <c r="G7" s="144">
        <f t="shared" ref="G7:M7" si="0">SUM(G9,G11,G13,G15,G17)</f>
        <v>536</v>
      </c>
      <c r="H7" s="33">
        <f t="shared" si="0"/>
        <v>667</v>
      </c>
      <c r="I7" s="33">
        <f t="shared" si="0"/>
        <v>656</v>
      </c>
      <c r="J7" s="33">
        <f t="shared" si="0"/>
        <v>441</v>
      </c>
      <c r="K7" s="33">
        <f t="shared" si="0"/>
        <v>35</v>
      </c>
      <c r="L7" s="33">
        <f t="shared" si="0"/>
        <v>104</v>
      </c>
      <c r="M7" s="33">
        <f t="shared" si="0"/>
        <v>20</v>
      </c>
    </row>
    <row r="8" spans="1:13" ht="12" customHeight="1" x14ac:dyDescent="0.2">
      <c r="A8" s="173"/>
      <c r="B8" s="174"/>
      <c r="C8" s="174"/>
      <c r="D8" s="174"/>
      <c r="E8" s="175"/>
      <c r="F8" s="36"/>
      <c r="G8" s="127">
        <f t="shared" ref="G8:M8" si="1">IF(G7=0,0,G7/$F7)</f>
        <v>0.58260869565217388</v>
      </c>
      <c r="H8" s="29">
        <f t="shared" si="1"/>
        <v>0.72499999999999998</v>
      </c>
      <c r="I8" s="29">
        <f t="shared" si="1"/>
        <v>0.71304347826086956</v>
      </c>
      <c r="J8" s="29">
        <f t="shared" si="1"/>
        <v>0.47934782608695653</v>
      </c>
      <c r="K8" s="29">
        <f t="shared" si="1"/>
        <v>3.8043478260869568E-2</v>
      </c>
      <c r="L8" s="29">
        <f t="shared" si="1"/>
        <v>0.11304347826086956</v>
      </c>
      <c r="M8" s="29">
        <f t="shared" si="1"/>
        <v>2.1739130434782608E-2</v>
      </c>
    </row>
    <row r="9" spans="1:13" ht="12" customHeight="1" x14ac:dyDescent="0.2">
      <c r="A9" s="159" t="s">
        <v>48</v>
      </c>
      <c r="B9" s="242" t="s">
        <v>47</v>
      </c>
      <c r="C9" s="243"/>
      <c r="D9" s="243"/>
      <c r="E9" s="244"/>
      <c r="F9" s="141">
        <v>262</v>
      </c>
      <c r="G9" s="144">
        <v>85</v>
      </c>
      <c r="H9" s="33">
        <v>86</v>
      </c>
      <c r="I9" s="33">
        <v>103</v>
      </c>
      <c r="J9" s="33">
        <v>33</v>
      </c>
      <c r="K9" s="33">
        <v>12</v>
      </c>
      <c r="L9" s="33">
        <v>90</v>
      </c>
      <c r="M9" s="33">
        <v>13</v>
      </c>
    </row>
    <row r="10" spans="1:13" ht="12" customHeight="1" x14ac:dyDescent="0.2">
      <c r="A10" s="160"/>
      <c r="B10" s="245"/>
      <c r="C10" s="246"/>
      <c r="D10" s="246"/>
      <c r="E10" s="247"/>
      <c r="F10" s="36"/>
      <c r="G10" s="127">
        <f t="shared" ref="G10:M10" si="2">IF(G9=0,0,G9/$F9)</f>
        <v>0.32442748091603052</v>
      </c>
      <c r="H10" s="29">
        <f t="shared" si="2"/>
        <v>0.3282442748091603</v>
      </c>
      <c r="I10" s="29">
        <f t="shared" si="2"/>
        <v>0.3931297709923664</v>
      </c>
      <c r="J10" s="29">
        <f t="shared" si="2"/>
        <v>0.12595419847328243</v>
      </c>
      <c r="K10" s="29">
        <f t="shared" si="2"/>
        <v>4.5801526717557252E-2</v>
      </c>
      <c r="L10" s="29">
        <f t="shared" si="2"/>
        <v>0.34351145038167941</v>
      </c>
      <c r="M10" s="29">
        <f t="shared" si="2"/>
        <v>4.9618320610687022E-2</v>
      </c>
    </row>
    <row r="11" spans="1:13" ht="12" customHeight="1" x14ac:dyDescent="0.2">
      <c r="A11" s="160"/>
      <c r="B11" s="242" t="s">
        <v>46</v>
      </c>
      <c r="C11" s="243"/>
      <c r="D11" s="243"/>
      <c r="E11" s="244"/>
      <c r="F11" s="141">
        <v>136</v>
      </c>
      <c r="G11" s="144">
        <v>72</v>
      </c>
      <c r="H11" s="33">
        <v>91</v>
      </c>
      <c r="I11" s="33">
        <v>95</v>
      </c>
      <c r="J11" s="33">
        <v>54</v>
      </c>
      <c r="K11" s="33">
        <v>7</v>
      </c>
      <c r="L11" s="33">
        <v>8</v>
      </c>
      <c r="M11" s="33">
        <v>4</v>
      </c>
    </row>
    <row r="12" spans="1:13" ht="12" customHeight="1" x14ac:dyDescent="0.2">
      <c r="A12" s="160"/>
      <c r="B12" s="245"/>
      <c r="C12" s="246"/>
      <c r="D12" s="246"/>
      <c r="E12" s="247"/>
      <c r="F12" s="36"/>
      <c r="G12" s="127">
        <f t="shared" ref="G12:M12" si="3">IF(G11=0,0,G11/$F11)</f>
        <v>0.52941176470588236</v>
      </c>
      <c r="H12" s="29">
        <f t="shared" si="3"/>
        <v>0.66911764705882348</v>
      </c>
      <c r="I12" s="29">
        <f t="shared" si="3"/>
        <v>0.69852941176470584</v>
      </c>
      <c r="J12" s="29">
        <f t="shared" si="3"/>
        <v>0.39705882352941174</v>
      </c>
      <c r="K12" s="29">
        <f t="shared" si="3"/>
        <v>5.1470588235294115E-2</v>
      </c>
      <c r="L12" s="29">
        <f t="shared" si="3"/>
        <v>5.8823529411764705E-2</v>
      </c>
      <c r="M12" s="29">
        <f t="shared" si="3"/>
        <v>2.9411764705882353E-2</v>
      </c>
    </row>
    <row r="13" spans="1:13" ht="12" customHeight="1" x14ac:dyDescent="0.2">
      <c r="A13" s="160"/>
      <c r="B13" s="242" t="s">
        <v>45</v>
      </c>
      <c r="C13" s="243"/>
      <c r="D13" s="243"/>
      <c r="E13" s="244"/>
      <c r="F13" s="141">
        <v>249</v>
      </c>
      <c r="G13" s="144">
        <v>179</v>
      </c>
      <c r="H13" s="33">
        <v>226</v>
      </c>
      <c r="I13" s="33">
        <v>221</v>
      </c>
      <c r="J13" s="33">
        <v>135</v>
      </c>
      <c r="K13" s="33">
        <v>7</v>
      </c>
      <c r="L13" s="33">
        <v>5</v>
      </c>
      <c r="M13" s="33">
        <v>1</v>
      </c>
    </row>
    <row r="14" spans="1:13" ht="12" customHeight="1" x14ac:dyDescent="0.2">
      <c r="A14" s="160"/>
      <c r="B14" s="245"/>
      <c r="C14" s="246"/>
      <c r="D14" s="246"/>
      <c r="E14" s="247"/>
      <c r="F14" s="36"/>
      <c r="G14" s="127">
        <f t="shared" ref="G14:M14" si="4">IF(G13=0,0,G13/$F13)</f>
        <v>0.71887550200803207</v>
      </c>
      <c r="H14" s="29">
        <f t="shared" si="4"/>
        <v>0.90763052208835338</v>
      </c>
      <c r="I14" s="29">
        <f t="shared" si="4"/>
        <v>0.8875502008032129</v>
      </c>
      <c r="J14" s="29">
        <f t="shared" si="4"/>
        <v>0.54216867469879515</v>
      </c>
      <c r="K14" s="29">
        <f t="shared" si="4"/>
        <v>2.8112449799196786E-2</v>
      </c>
      <c r="L14" s="29">
        <f t="shared" si="4"/>
        <v>2.0080321285140562E-2</v>
      </c>
      <c r="M14" s="29">
        <f t="shared" si="4"/>
        <v>4.0160642570281121E-3</v>
      </c>
    </row>
    <row r="15" spans="1:13" ht="12" customHeight="1" x14ac:dyDescent="0.2">
      <c r="A15" s="160"/>
      <c r="B15" s="242" t="s">
        <v>44</v>
      </c>
      <c r="C15" s="243"/>
      <c r="D15" s="243"/>
      <c r="E15" s="244"/>
      <c r="F15" s="141">
        <v>72</v>
      </c>
      <c r="G15" s="144">
        <v>47</v>
      </c>
      <c r="H15" s="33">
        <v>66</v>
      </c>
      <c r="I15" s="33">
        <v>56</v>
      </c>
      <c r="J15" s="33">
        <v>49</v>
      </c>
      <c r="K15" s="33">
        <v>5</v>
      </c>
      <c r="L15" s="33">
        <v>1</v>
      </c>
      <c r="M15" s="33">
        <v>1</v>
      </c>
    </row>
    <row r="16" spans="1:13" ht="12" customHeight="1" x14ac:dyDescent="0.2">
      <c r="A16" s="160"/>
      <c r="B16" s="245"/>
      <c r="C16" s="246"/>
      <c r="D16" s="246"/>
      <c r="E16" s="247"/>
      <c r="F16" s="36"/>
      <c r="G16" s="127">
        <f t="shared" ref="G16:M16" si="5">IF(G15=0,0,G15/$F15)</f>
        <v>0.65277777777777779</v>
      </c>
      <c r="H16" s="29">
        <f t="shared" si="5"/>
        <v>0.91666666666666663</v>
      </c>
      <c r="I16" s="29">
        <f t="shared" si="5"/>
        <v>0.77777777777777779</v>
      </c>
      <c r="J16" s="29">
        <f t="shared" si="5"/>
        <v>0.68055555555555558</v>
      </c>
      <c r="K16" s="29">
        <f t="shared" si="5"/>
        <v>6.9444444444444448E-2</v>
      </c>
      <c r="L16" s="29">
        <f t="shared" si="5"/>
        <v>1.3888888888888888E-2</v>
      </c>
      <c r="M16" s="29">
        <f t="shared" si="5"/>
        <v>1.3888888888888888E-2</v>
      </c>
    </row>
    <row r="17" spans="1:13" ht="12" customHeight="1" x14ac:dyDescent="0.2">
      <c r="A17" s="160"/>
      <c r="B17" s="242" t="s">
        <v>43</v>
      </c>
      <c r="C17" s="243"/>
      <c r="D17" s="243"/>
      <c r="E17" s="244"/>
      <c r="F17" s="141">
        <v>201</v>
      </c>
      <c r="G17" s="144">
        <v>153</v>
      </c>
      <c r="H17" s="33">
        <v>198</v>
      </c>
      <c r="I17" s="33">
        <v>181</v>
      </c>
      <c r="J17" s="33">
        <v>170</v>
      </c>
      <c r="K17" s="33">
        <v>4</v>
      </c>
      <c r="L17" s="33">
        <v>0</v>
      </c>
      <c r="M17" s="33">
        <v>1</v>
      </c>
    </row>
    <row r="18" spans="1:13" ht="12" customHeight="1" x14ac:dyDescent="0.2">
      <c r="A18" s="161"/>
      <c r="B18" s="245"/>
      <c r="C18" s="246"/>
      <c r="D18" s="246"/>
      <c r="E18" s="247"/>
      <c r="F18" s="36"/>
      <c r="G18" s="127">
        <f t="shared" ref="G18:M18" si="6">IF(G17=0,0,G17/$F17)</f>
        <v>0.76119402985074625</v>
      </c>
      <c r="H18" s="29">
        <f t="shared" si="6"/>
        <v>0.9850746268656716</v>
      </c>
      <c r="I18" s="29">
        <f t="shared" si="6"/>
        <v>0.90049751243781095</v>
      </c>
      <c r="J18" s="29">
        <f t="shared" si="6"/>
        <v>0.845771144278607</v>
      </c>
      <c r="K18" s="29">
        <f t="shared" si="6"/>
        <v>1.9900497512437811E-2</v>
      </c>
      <c r="L18" s="29">
        <f t="shared" si="6"/>
        <v>0</v>
      </c>
      <c r="M18" s="29">
        <f t="shared" si="6"/>
        <v>4.9751243781094526E-3</v>
      </c>
    </row>
    <row r="19" spans="1:13" ht="12" customHeight="1" x14ac:dyDescent="0.2">
      <c r="A19" s="156" t="s">
        <v>42</v>
      </c>
      <c r="B19" s="156" t="s">
        <v>41</v>
      </c>
      <c r="C19" s="35"/>
      <c r="D19" s="231" t="s">
        <v>15</v>
      </c>
      <c r="E19" s="34"/>
      <c r="F19" s="141">
        <v>239</v>
      </c>
      <c r="G19" s="144">
        <f t="shared" ref="G19:M19" si="7">SUM(G21,G23,G25,G27,G29,G31,G33,G35,G37,G39,G41,G43,G45,G47,G49,G51,G53,G55,G57,G59,G61,G63,G65,G67)</f>
        <v>162</v>
      </c>
      <c r="H19" s="33">
        <f t="shared" si="7"/>
        <v>196</v>
      </c>
      <c r="I19" s="33">
        <f t="shared" si="7"/>
        <v>188</v>
      </c>
      <c r="J19" s="33">
        <f t="shared" si="7"/>
        <v>128</v>
      </c>
      <c r="K19" s="33">
        <f t="shared" si="7"/>
        <v>8</v>
      </c>
      <c r="L19" s="33">
        <f t="shared" si="7"/>
        <v>15</v>
      </c>
      <c r="M19" s="33">
        <f t="shared" si="7"/>
        <v>2</v>
      </c>
    </row>
    <row r="20" spans="1:13" ht="12" customHeight="1" x14ac:dyDescent="0.2">
      <c r="A20" s="157"/>
      <c r="B20" s="157"/>
      <c r="C20" s="32"/>
      <c r="D20" s="232"/>
      <c r="E20" s="31"/>
      <c r="F20" s="36"/>
      <c r="G20" s="127">
        <f t="shared" ref="G20:M20" si="8">IF(G19=0,0,G19/$F19)</f>
        <v>0.67782426778242677</v>
      </c>
      <c r="H20" s="29">
        <f t="shared" si="8"/>
        <v>0.82008368200836823</v>
      </c>
      <c r="I20" s="29">
        <f t="shared" si="8"/>
        <v>0.78661087866108792</v>
      </c>
      <c r="J20" s="29">
        <f t="shared" si="8"/>
        <v>0.53556485355648531</v>
      </c>
      <c r="K20" s="29">
        <f t="shared" si="8"/>
        <v>3.3472803347280332E-2</v>
      </c>
      <c r="L20" s="29">
        <f t="shared" si="8"/>
        <v>6.2761506276150625E-2</v>
      </c>
      <c r="M20" s="29">
        <f t="shared" si="8"/>
        <v>8.368200836820083E-3</v>
      </c>
    </row>
    <row r="21" spans="1:13" ht="12" customHeight="1" x14ac:dyDescent="0.2">
      <c r="A21" s="157"/>
      <c r="B21" s="157"/>
      <c r="C21" s="35"/>
      <c r="D21" s="231" t="s">
        <v>354</v>
      </c>
      <c r="E21" s="34"/>
      <c r="F21" s="141">
        <v>32</v>
      </c>
      <c r="G21" s="144">
        <v>21</v>
      </c>
      <c r="H21" s="33">
        <v>27</v>
      </c>
      <c r="I21" s="33">
        <v>26</v>
      </c>
      <c r="J21" s="33">
        <v>19</v>
      </c>
      <c r="K21" s="33">
        <v>2</v>
      </c>
      <c r="L21" s="33">
        <v>1</v>
      </c>
      <c r="M21" s="33">
        <v>0</v>
      </c>
    </row>
    <row r="22" spans="1:13" ht="12" customHeight="1" x14ac:dyDescent="0.2">
      <c r="A22" s="157"/>
      <c r="B22" s="157"/>
      <c r="C22" s="32"/>
      <c r="D22" s="232"/>
      <c r="E22" s="31"/>
      <c r="F22" s="36"/>
      <c r="G22" s="127">
        <f t="shared" ref="G22:M22" si="9">IF(G21=0,0,G21/$F21)</f>
        <v>0.65625</v>
      </c>
      <c r="H22" s="29">
        <f t="shared" si="9"/>
        <v>0.84375</v>
      </c>
      <c r="I22" s="29">
        <f t="shared" si="9"/>
        <v>0.8125</v>
      </c>
      <c r="J22" s="29">
        <f t="shared" si="9"/>
        <v>0.59375</v>
      </c>
      <c r="K22" s="29">
        <f t="shared" si="9"/>
        <v>6.25E-2</v>
      </c>
      <c r="L22" s="29">
        <f t="shared" si="9"/>
        <v>3.125E-2</v>
      </c>
      <c r="M22" s="29">
        <f t="shared" si="9"/>
        <v>0</v>
      </c>
    </row>
    <row r="23" spans="1:13" ht="12" customHeight="1" x14ac:dyDescent="0.2">
      <c r="A23" s="157"/>
      <c r="B23" s="157"/>
      <c r="C23" s="35"/>
      <c r="D23" s="231" t="s">
        <v>355</v>
      </c>
      <c r="E23" s="34"/>
      <c r="F23" s="141">
        <v>4</v>
      </c>
      <c r="G23" s="144">
        <v>3</v>
      </c>
      <c r="H23" s="33">
        <v>3</v>
      </c>
      <c r="I23" s="33">
        <v>4</v>
      </c>
      <c r="J23" s="33">
        <v>1</v>
      </c>
      <c r="K23" s="33">
        <v>0</v>
      </c>
      <c r="L23" s="33">
        <v>0</v>
      </c>
      <c r="M23" s="33">
        <v>0</v>
      </c>
    </row>
    <row r="24" spans="1:13" ht="12" customHeight="1" x14ac:dyDescent="0.2">
      <c r="A24" s="157"/>
      <c r="B24" s="157"/>
      <c r="C24" s="32"/>
      <c r="D24" s="232"/>
      <c r="E24" s="31"/>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4"/>
      <c r="F25" s="141">
        <v>11</v>
      </c>
      <c r="G25" s="144">
        <v>8</v>
      </c>
      <c r="H25" s="33">
        <v>9</v>
      </c>
      <c r="I25" s="33">
        <v>8</v>
      </c>
      <c r="J25" s="33">
        <v>1</v>
      </c>
      <c r="K25" s="33">
        <v>0</v>
      </c>
      <c r="L25" s="33">
        <v>0</v>
      </c>
      <c r="M25" s="33">
        <v>1</v>
      </c>
    </row>
    <row r="26" spans="1:13" ht="12" customHeight="1" x14ac:dyDescent="0.2">
      <c r="A26" s="157"/>
      <c r="B26" s="157"/>
      <c r="C26" s="32"/>
      <c r="D26" s="232"/>
      <c r="E26" s="31"/>
      <c r="F26" s="36"/>
      <c r="G26" s="127">
        <f t="shared" ref="G26:M26" si="11">IF(G25=0,0,G25/$F25)</f>
        <v>0.72727272727272729</v>
      </c>
      <c r="H26" s="29">
        <f t="shared" si="11"/>
        <v>0.81818181818181823</v>
      </c>
      <c r="I26" s="29">
        <f t="shared" si="11"/>
        <v>0.72727272727272729</v>
      </c>
      <c r="J26" s="29">
        <f t="shared" si="11"/>
        <v>9.0909090909090912E-2</v>
      </c>
      <c r="K26" s="29">
        <f t="shared" si="11"/>
        <v>0</v>
      </c>
      <c r="L26" s="29">
        <f t="shared" si="11"/>
        <v>0</v>
      </c>
      <c r="M26" s="29">
        <f t="shared" si="11"/>
        <v>9.0909090909090912E-2</v>
      </c>
    </row>
    <row r="27" spans="1:13" ht="12" customHeight="1" x14ac:dyDescent="0.2">
      <c r="A27" s="157"/>
      <c r="B27" s="157"/>
      <c r="C27" s="35"/>
      <c r="D27" s="231" t="s">
        <v>357</v>
      </c>
      <c r="E27" s="34"/>
      <c r="F27" s="141">
        <v>2</v>
      </c>
      <c r="G27" s="144">
        <v>2</v>
      </c>
      <c r="H27" s="33">
        <v>2</v>
      </c>
      <c r="I27" s="33">
        <v>2</v>
      </c>
      <c r="J27" s="33">
        <v>2</v>
      </c>
      <c r="K27" s="33">
        <v>0</v>
      </c>
      <c r="L27" s="33">
        <v>0</v>
      </c>
      <c r="M27" s="33">
        <v>0</v>
      </c>
    </row>
    <row r="28" spans="1:13" ht="12" customHeight="1" x14ac:dyDescent="0.2">
      <c r="A28" s="157"/>
      <c r="B28" s="157"/>
      <c r="C28" s="32"/>
      <c r="D28" s="232"/>
      <c r="E28" s="31"/>
      <c r="F28" s="36"/>
      <c r="G28" s="127">
        <f t="shared" ref="G28:M28" si="12">IF(G27=0,0,G27/$F27)</f>
        <v>1</v>
      </c>
      <c r="H28" s="29">
        <f t="shared" si="12"/>
        <v>1</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4"/>
      <c r="F29" s="141">
        <v>6</v>
      </c>
      <c r="G29" s="144">
        <v>4</v>
      </c>
      <c r="H29" s="33">
        <v>5</v>
      </c>
      <c r="I29" s="33">
        <v>4</v>
      </c>
      <c r="J29" s="33">
        <v>1</v>
      </c>
      <c r="K29" s="33">
        <v>0</v>
      </c>
      <c r="L29" s="33">
        <v>1</v>
      </c>
      <c r="M29" s="33">
        <v>0</v>
      </c>
    </row>
    <row r="30" spans="1:13" ht="12" customHeight="1" x14ac:dyDescent="0.2">
      <c r="A30" s="157"/>
      <c r="B30" s="157"/>
      <c r="C30" s="32"/>
      <c r="D30" s="232"/>
      <c r="E30" s="31"/>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4"/>
      <c r="F31" s="141">
        <v>1</v>
      </c>
      <c r="G31" s="144">
        <v>1</v>
      </c>
      <c r="H31" s="33">
        <v>1</v>
      </c>
      <c r="I31" s="33">
        <v>1</v>
      </c>
      <c r="J31" s="33">
        <v>1</v>
      </c>
      <c r="K31" s="33">
        <v>0</v>
      </c>
      <c r="L31" s="33">
        <v>0</v>
      </c>
      <c r="M31" s="33">
        <v>0</v>
      </c>
    </row>
    <row r="32" spans="1:13" ht="12" customHeight="1" x14ac:dyDescent="0.2">
      <c r="A32" s="157"/>
      <c r="B32" s="157"/>
      <c r="C32" s="32"/>
      <c r="D32" s="232"/>
      <c r="E32" s="31"/>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4"/>
      <c r="F33" s="141">
        <v>8</v>
      </c>
      <c r="G33" s="144">
        <v>8</v>
      </c>
      <c r="H33" s="33">
        <v>7</v>
      </c>
      <c r="I33" s="33">
        <v>7</v>
      </c>
      <c r="J33" s="33">
        <v>5</v>
      </c>
      <c r="K33" s="33">
        <v>0</v>
      </c>
      <c r="L33" s="33">
        <v>0</v>
      </c>
      <c r="M33" s="33">
        <v>0</v>
      </c>
    </row>
    <row r="34" spans="1:13" ht="12" customHeight="1" x14ac:dyDescent="0.2">
      <c r="A34" s="157"/>
      <c r="B34" s="157"/>
      <c r="C34" s="32"/>
      <c r="D34" s="232"/>
      <c r="E34" s="31"/>
      <c r="F34" s="36"/>
      <c r="G34" s="127">
        <f t="shared" ref="G34:M34" si="15">IF(G33=0,0,G33/$F33)</f>
        <v>1</v>
      </c>
      <c r="H34" s="29">
        <f t="shared" si="15"/>
        <v>0.875</v>
      </c>
      <c r="I34" s="29">
        <f t="shared" si="15"/>
        <v>0.875</v>
      </c>
      <c r="J34" s="29">
        <f t="shared" si="15"/>
        <v>0.625</v>
      </c>
      <c r="K34" s="29">
        <f t="shared" si="15"/>
        <v>0</v>
      </c>
      <c r="L34" s="29">
        <f t="shared" si="15"/>
        <v>0</v>
      </c>
      <c r="M34" s="29">
        <f t="shared" si="15"/>
        <v>0</v>
      </c>
    </row>
    <row r="35" spans="1:13" ht="12" customHeight="1" x14ac:dyDescent="0.2">
      <c r="A35" s="157"/>
      <c r="B35" s="157"/>
      <c r="C35" s="35"/>
      <c r="D35" s="231" t="s">
        <v>361</v>
      </c>
      <c r="E35" s="34"/>
      <c r="F35" s="141">
        <v>7</v>
      </c>
      <c r="G35" s="144">
        <v>5</v>
      </c>
      <c r="H35" s="33">
        <v>7</v>
      </c>
      <c r="I35" s="33">
        <v>6</v>
      </c>
      <c r="J35" s="33">
        <v>5</v>
      </c>
      <c r="K35" s="33">
        <v>0</v>
      </c>
      <c r="L35" s="33">
        <v>0</v>
      </c>
      <c r="M35" s="33">
        <v>0</v>
      </c>
    </row>
    <row r="36" spans="1:13" ht="12" customHeight="1" x14ac:dyDescent="0.2">
      <c r="A36" s="157"/>
      <c r="B36" s="157"/>
      <c r="C36" s="32"/>
      <c r="D36" s="232"/>
      <c r="E36" s="31"/>
      <c r="F36" s="36"/>
      <c r="G36" s="127">
        <f t="shared" ref="G36:M36" si="16">IF(G35=0,0,G35/$F35)</f>
        <v>0.7142857142857143</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4"/>
      <c r="F37" s="141">
        <v>1</v>
      </c>
      <c r="G37" s="144">
        <v>0</v>
      </c>
      <c r="H37" s="33">
        <v>1</v>
      </c>
      <c r="I37" s="33">
        <v>0</v>
      </c>
      <c r="J37" s="33">
        <v>1</v>
      </c>
      <c r="K37" s="33">
        <v>0</v>
      </c>
      <c r="L37" s="33">
        <v>0</v>
      </c>
      <c r="M37" s="33">
        <v>0</v>
      </c>
    </row>
    <row r="38" spans="1:13" ht="12" customHeight="1" x14ac:dyDescent="0.2">
      <c r="A38" s="157"/>
      <c r="B38" s="157"/>
      <c r="C38" s="32"/>
      <c r="D38" s="232"/>
      <c r="E38" s="31"/>
      <c r="F38" s="36"/>
      <c r="G38" s="127">
        <f t="shared" ref="G38:M38" si="17">IF(G37=0,0,G37/$F37)</f>
        <v>0</v>
      </c>
      <c r="H38" s="29">
        <f t="shared" si="17"/>
        <v>1</v>
      </c>
      <c r="I38" s="29">
        <f t="shared" si="17"/>
        <v>0</v>
      </c>
      <c r="J38" s="29">
        <f t="shared" si="17"/>
        <v>1</v>
      </c>
      <c r="K38" s="29">
        <f t="shared" si="17"/>
        <v>0</v>
      </c>
      <c r="L38" s="29">
        <f t="shared" si="17"/>
        <v>0</v>
      </c>
      <c r="M38" s="29">
        <f t="shared" si="17"/>
        <v>0</v>
      </c>
    </row>
    <row r="39" spans="1:13" ht="12" customHeight="1" x14ac:dyDescent="0.2">
      <c r="A39" s="157"/>
      <c r="B39" s="157"/>
      <c r="C39" s="35"/>
      <c r="D39" s="231" t="s">
        <v>363</v>
      </c>
      <c r="E39" s="34"/>
      <c r="F39" s="141">
        <v>9</v>
      </c>
      <c r="G39" s="144">
        <v>3</v>
      </c>
      <c r="H39" s="33">
        <v>6</v>
      </c>
      <c r="I39" s="33">
        <v>8</v>
      </c>
      <c r="J39" s="33">
        <v>1</v>
      </c>
      <c r="K39" s="33">
        <v>1</v>
      </c>
      <c r="L39" s="33">
        <v>1</v>
      </c>
      <c r="M39" s="33">
        <v>0</v>
      </c>
    </row>
    <row r="40" spans="1:13" ht="12" customHeight="1" x14ac:dyDescent="0.2">
      <c r="A40" s="157"/>
      <c r="B40" s="157"/>
      <c r="C40" s="32"/>
      <c r="D40" s="232"/>
      <c r="E40" s="31"/>
      <c r="F40" s="36"/>
      <c r="G40" s="127">
        <f t="shared" ref="G40:M40" si="18">IF(G39=0,0,G39/$F39)</f>
        <v>0.33333333333333331</v>
      </c>
      <c r="H40" s="29">
        <f t="shared" si="18"/>
        <v>0.66666666666666663</v>
      </c>
      <c r="I40" s="29">
        <f t="shared" si="18"/>
        <v>0.88888888888888884</v>
      </c>
      <c r="J40" s="29">
        <f t="shared" si="18"/>
        <v>0.1111111111111111</v>
      </c>
      <c r="K40" s="29">
        <f t="shared" si="18"/>
        <v>0.1111111111111111</v>
      </c>
      <c r="L40" s="29">
        <f t="shared" si="18"/>
        <v>0.1111111111111111</v>
      </c>
      <c r="M40" s="29">
        <f t="shared" si="18"/>
        <v>0</v>
      </c>
    </row>
    <row r="41" spans="1:13" ht="12" customHeight="1" x14ac:dyDescent="0.2">
      <c r="A41" s="157"/>
      <c r="B41" s="157"/>
      <c r="C41" s="35"/>
      <c r="D41" s="231" t="s">
        <v>364</v>
      </c>
      <c r="E41" s="34"/>
      <c r="F41" s="141">
        <v>1</v>
      </c>
      <c r="G41" s="144">
        <v>1</v>
      </c>
      <c r="H41" s="33">
        <v>1</v>
      </c>
      <c r="I41" s="33">
        <v>1</v>
      </c>
      <c r="J41" s="33">
        <v>1</v>
      </c>
      <c r="K41" s="33">
        <v>0</v>
      </c>
      <c r="L41" s="33">
        <v>0</v>
      </c>
      <c r="M41" s="33">
        <v>0</v>
      </c>
    </row>
    <row r="42" spans="1:13" ht="12" customHeight="1" x14ac:dyDescent="0.2">
      <c r="A42" s="157"/>
      <c r="B42" s="157"/>
      <c r="C42" s="32"/>
      <c r="D42" s="232"/>
      <c r="E42" s="31"/>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4"/>
      <c r="F43" s="141">
        <v>2</v>
      </c>
      <c r="G43" s="144">
        <v>2</v>
      </c>
      <c r="H43" s="33">
        <v>2</v>
      </c>
      <c r="I43" s="33">
        <v>2</v>
      </c>
      <c r="J43" s="33">
        <v>2</v>
      </c>
      <c r="K43" s="33">
        <v>0</v>
      </c>
      <c r="L43" s="33">
        <v>0</v>
      </c>
      <c r="M43" s="33">
        <v>0</v>
      </c>
    </row>
    <row r="44" spans="1:13" ht="12" customHeight="1" x14ac:dyDescent="0.2">
      <c r="A44" s="157"/>
      <c r="B44" s="157"/>
      <c r="C44" s="32"/>
      <c r="D44" s="232"/>
      <c r="E44" s="31"/>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4"/>
      <c r="F45" s="141">
        <v>11</v>
      </c>
      <c r="G45" s="144">
        <v>7</v>
      </c>
      <c r="H45" s="33">
        <v>9</v>
      </c>
      <c r="I45" s="33">
        <v>10</v>
      </c>
      <c r="J45" s="33">
        <v>7</v>
      </c>
      <c r="K45" s="33">
        <v>0</v>
      </c>
      <c r="L45" s="33">
        <v>1</v>
      </c>
      <c r="M45" s="33">
        <v>0</v>
      </c>
    </row>
    <row r="46" spans="1:13" ht="12" customHeight="1" x14ac:dyDescent="0.2">
      <c r="A46" s="157"/>
      <c r="B46" s="157"/>
      <c r="C46" s="32"/>
      <c r="D46" s="232"/>
      <c r="E46" s="31"/>
      <c r="F46" s="36"/>
      <c r="G46" s="127">
        <f t="shared" ref="G46:M46" si="21">IF(G45=0,0,G45/$F45)</f>
        <v>0.63636363636363635</v>
      </c>
      <c r="H46" s="29">
        <f t="shared" si="21"/>
        <v>0.81818181818181823</v>
      </c>
      <c r="I46" s="29">
        <f t="shared" si="21"/>
        <v>0.90909090909090906</v>
      </c>
      <c r="J46" s="29">
        <f t="shared" si="21"/>
        <v>0.63636363636363635</v>
      </c>
      <c r="K46" s="29">
        <f t="shared" si="21"/>
        <v>0</v>
      </c>
      <c r="L46" s="29">
        <f t="shared" si="21"/>
        <v>9.0909090909090912E-2</v>
      </c>
      <c r="M46" s="29">
        <f t="shared" si="21"/>
        <v>0</v>
      </c>
    </row>
    <row r="47" spans="1:13" ht="12" customHeight="1" x14ac:dyDescent="0.2">
      <c r="A47" s="157"/>
      <c r="B47" s="157"/>
      <c r="C47" s="35"/>
      <c r="D47" s="231" t="s">
        <v>367</v>
      </c>
      <c r="E47" s="34"/>
      <c r="F47" s="141">
        <v>4</v>
      </c>
      <c r="G47" s="144">
        <v>2</v>
      </c>
      <c r="H47" s="33">
        <v>3</v>
      </c>
      <c r="I47" s="33">
        <v>3</v>
      </c>
      <c r="J47" s="33">
        <v>2</v>
      </c>
      <c r="K47" s="33">
        <v>0</v>
      </c>
      <c r="L47" s="33">
        <v>0</v>
      </c>
      <c r="M47" s="33">
        <v>0</v>
      </c>
    </row>
    <row r="48" spans="1:13" ht="12" customHeight="1" x14ac:dyDescent="0.2">
      <c r="A48" s="157"/>
      <c r="B48" s="157"/>
      <c r="C48" s="32"/>
      <c r="D48" s="232"/>
      <c r="E48" s="31"/>
      <c r="F48" s="36"/>
      <c r="G48" s="127">
        <f t="shared" ref="G48:M48" si="22">IF(G47=0,0,G47/$F47)</f>
        <v>0.5</v>
      </c>
      <c r="H48" s="29">
        <f t="shared" si="22"/>
        <v>0.75</v>
      </c>
      <c r="I48" s="29">
        <f t="shared" si="22"/>
        <v>0.75</v>
      </c>
      <c r="J48" s="29">
        <f t="shared" si="22"/>
        <v>0.5</v>
      </c>
      <c r="K48" s="29">
        <f t="shared" si="22"/>
        <v>0</v>
      </c>
      <c r="L48" s="29">
        <f t="shared" si="22"/>
        <v>0</v>
      </c>
      <c r="M48" s="29">
        <f t="shared" si="22"/>
        <v>0</v>
      </c>
    </row>
    <row r="49" spans="1:13" ht="12" customHeight="1" x14ac:dyDescent="0.2">
      <c r="A49" s="157"/>
      <c r="B49" s="157"/>
      <c r="C49" s="35"/>
      <c r="D49" s="231" t="s">
        <v>368</v>
      </c>
      <c r="E49" s="34"/>
      <c r="F49" s="141">
        <v>5</v>
      </c>
      <c r="G49" s="144">
        <v>4</v>
      </c>
      <c r="H49" s="33">
        <v>4</v>
      </c>
      <c r="I49" s="33">
        <v>3</v>
      </c>
      <c r="J49" s="33">
        <v>4</v>
      </c>
      <c r="K49" s="33">
        <v>0</v>
      </c>
      <c r="L49" s="33">
        <v>1</v>
      </c>
      <c r="M49" s="33">
        <v>0</v>
      </c>
    </row>
    <row r="50" spans="1:13" ht="12" customHeight="1" x14ac:dyDescent="0.2">
      <c r="A50" s="157"/>
      <c r="B50" s="157"/>
      <c r="C50" s="32"/>
      <c r="D50" s="232"/>
      <c r="E50" s="31"/>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4"/>
      <c r="F51" s="141">
        <v>13</v>
      </c>
      <c r="G51" s="144">
        <v>8</v>
      </c>
      <c r="H51" s="33">
        <v>9</v>
      </c>
      <c r="I51" s="33">
        <v>12</v>
      </c>
      <c r="J51" s="33">
        <v>5</v>
      </c>
      <c r="K51" s="33">
        <v>1</v>
      </c>
      <c r="L51" s="33">
        <v>1</v>
      </c>
      <c r="M51" s="33">
        <v>0</v>
      </c>
    </row>
    <row r="52" spans="1:13" ht="12" customHeight="1" x14ac:dyDescent="0.2">
      <c r="A52" s="157"/>
      <c r="B52" s="157"/>
      <c r="C52" s="32"/>
      <c r="D52" s="232"/>
      <c r="E52" s="31"/>
      <c r="F52" s="36"/>
      <c r="G52" s="127">
        <f t="shared" ref="G52:M52" si="24">IF(G51=0,0,G51/$F51)</f>
        <v>0.61538461538461542</v>
      </c>
      <c r="H52" s="29">
        <f t="shared" si="24"/>
        <v>0.69230769230769229</v>
      </c>
      <c r="I52" s="29">
        <f t="shared" si="24"/>
        <v>0.92307692307692313</v>
      </c>
      <c r="J52" s="29">
        <f t="shared" si="24"/>
        <v>0.38461538461538464</v>
      </c>
      <c r="K52" s="29">
        <f t="shared" si="24"/>
        <v>7.6923076923076927E-2</v>
      </c>
      <c r="L52" s="29">
        <f t="shared" si="24"/>
        <v>7.6923076923076927E-2</v>
      </c>
      <c r="M52" s="29">
        <f t="shared" si="24"/>
        <v>0</v>
      </c>
    </row>
    <row r="53" spans="1:13" ht="12" customHeight="1" x14ac:dyDescent="0.2">
      <c r="A53" s="157"/>
      <c r="B53" s="157"/>
      <c r="C53" s="35"/>
      <c r="D53" s="231" t="s">
        <v>370</v>
      </c>
      <c r="E53" s="34"/>
      <c r="F53" s="141">
        <v>5</v>
      </c>
      <c r="G53" s="144">
        <v>3</v>
      </c>
      <c r="H53" s="33">
        <v>4</v>
      </c>
      <c r="I53" s="33">
        <v>4</v>
      </c>
      <c r="J53" s="33">
        <v>2</v>
      </c>
      <c r="K53" s="33">
        <v>0</v>
      </c>
      <c r="L53" s="33">
        <v>0</v>
      </c>
      <c r="M53" s="33">
        <v>0</v>
      </c>
    </row>
    <row r="54" spans="1:13" ht="12" customHeight="1" x14ac:dyDescent="0.2">
      <c r="A54" s="157"/>
      <c r="B54" s="157"/>
      <c r="C54" s="32"/>
      <c r="D54" s="232"/>
      <c r="E54" s="31"/>
      <c r="F54" s="36"/>
      <c r="G54" s="127">
        <f t="shared" ref="G54:M54" si="25">IF(G53=0,0,G53/$F53)</f>
        <v>0.6</v>
      </c>
      <c r="H54" s="29">
        <f t="shared" si="25"/>
        <v>0.8</v>
      </c>
      <c r="I54" s="29">
        <f t="shared" si="25"/>
        <v>0.8</v>
      </c>
      <c r="J54" s="29">
        <f t="shared" si="25"/>
        <v>0.4</v>
      </c>
      <c r="K54" s="29">
        <f t="shared" si="25"/>
        <v>0</v>
      </c>
      <c r="L54" s="29">
        <f t="shared" si="25"/>
        <v>0</v>
      </c>
      <c r="M54" s="29">
        <f t="shared" si="25"/>
        <v>0</v>
      </c>
    </row>
    <row r="55" spans="1:13" ht="12" customHeight="1" x14ac:dyDescent="0.2">
      <c r="A55" s="157"/>
      <c r="B55" s="157"/>
      <c r="C55" s="35"/>
      <c r="D55" s="231" t="s">
        <v>371</v>
      </c>
      <c r="E55" s="34"/>
      <c r="F55" s="141">
        <v>33</v>
      </c>
      <c r="G55" s="144">
        <v>19</v>
      </c>
      <c r="H55" s="33">
        <v>23</v>
      </c>
      <c r="I55" s="33">
        <v>19</v>
      </c>
      <c r="J55" s="33">
        <v>14</v>
      </c>
      <c r="K55" s="33">
        <v>0</v>
      </c>
      <c r="L55" s="33">
        <v>5</v>
      </c>
      <c r="M55" s="33">
        <v>1</v>
      </c>
    </row>
    <row r="56" spans="1:13" ht="12" customHeight="1" x14ac:dyDescent="0.2">
      <c r="A56" s="157"/>
      <c r="B56" s="157"/>
      <c r="C56" s="32"/>
      <c r="D56" s="232"/>
      <c r="E56" s="31"/>
      <c r="F56" s="36"/>
      <c r="G56" s="127">
        <f t="shared" ref="G56:M56" si="26">IF(G55=0,0,G55/$F55)</f>
        <v>0.5757575757575758</v>
      </c>
      <c r="H56" s="29">
        <f t="shared" si="26"/>
        <v>0.69696969696969702</v>
      </c>
      <c r="I56" s="29">
        <f t="shared" si="26"/>
        <v>0.5757575757575758</v>
      </c>
      <c r="J56" s="29">
        <f t="shared" si="26"/>
        <v>0.42424242424242425</v>
      </c>
      <c r="K56" s="29">
        <f t="shared" si="26"/>
        <v>0</v>
      </c>
      <c r="L56" s="29">
        <f t="shared" si="26"/>
        <v>0.15151515151515152</v>
      </c>
      <c r="M56" s="29">
        <f t="shared" si="26"/>
        <v>3.0303030303030304E-2</v>
      </c>
    </row>
    <row r="57" spans="1:13" ht="12" customHeight="1" x14ac:dyDescent="0.2">
      <c r="A57" s="157"/>
      <c r="B57" s="157"/>
      <c r="C57" s="35"/>
      <c r="D57" s="231" t="s">
        <v>372</v>
      </c>
      <c r="E57" s="34"/>
      <c r="F57" s="141">
        <v>5</v>
      </c>
      <c r="G57" s="144">
        <v>4</v>
      </c>
      <c r="H57" s="33">
        <v>4</v>
      </c>
      <c r="I57" s="33">
        <v>4</v>
      </c>
      <c r="J57" s="33">
        <v>1</v>
      </c>
      <c r="K57" s="33">
        <v>0</v>
      </c>
      <c r="L57" s="33">
        <v>0</v>
      </c>
      <c r="M57" s="33">
        <v>0</v>
      </c>
    </row>
    <row r="58" spans="1:13" ht="12" customHeight="1" x14ac:dyDescent="0.2">
      <c r="A58" s="157"/>
      <c r="B58" s="157"/>
      <c r="C58" s="32"/>
      <c r="D58" s="232"/>
      <c r="E58" s="31"/>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4"/>
      <c r="F59" s="141">
        <v>32</v>
      </c>
      <c r="G59" s="144">
        <v>24</v>
      </c>
      <c r="H59" s="33">
        <v>29</v>
      </c>
      <c r="I59" s="33">
        <v>28</v>
      </c>
      <c r="J59" s="33">
        <v>24</v>
      </c>
      <c r="K59" s="33">
        <v>1</v>
      </c>
      <c r="L59" s="33">
        <v>2</v>
      </c>
      <c r="M59" s="33">
        <v>0</v>
      </c>
    </row>
    <row r="60" spans="1:13" ht="12.75" customHeight="1" x14ac:dyDescent="0.2">
      <c r="A60" s="157"/>
      <c r="B60" s="157"/>
      <c r="C60" s="32"/>
      <c r="D60" s="232"/>
      <c r="E60" s="31"/>
      <c r="F60" s="36"/>
      <c r="G60" s="127">
        <f t="shared" ref="G60:M60" si="28">IF(G59=0,0,G59/$F59)</f>
        <v>0.75</v>
      </c>
      <c r="H60" s="29">
        <f t="shared" si="28"/>
        <v>0.90625</v>
      </c>
      <c r="I60" s="29">
        <f t="shared" si="28"/>
        <v>0.875</v>
      </c>
      <c r="J60" s="29">
        <f t="shared" si="28"/>
        <v>0.75</v>
      </c>
      <c r="K60" s="29">
        <f t="shared" si="28"/>
        <v>3.125E-2</v>
      </c>
      <c r="L60" s="29">
        <f t="shared" si="28"/>
        <v>6.25E-2</v>
      </c>
      <c r="M60" s="29">
        <f t="shared" si="28"/>
        <v>0</v>
      </c>
    </row>
    <row r="61" spans="1:13" ht="12" customHeight="1" x14ac:dyDescent="0.2">
      <c r="A61" s="157"/>
      <c r="B61" s="157"/>
      <c r="C61" s="35"/>
      <c r="D61" s="231" t="s">
        <v>20</v>
      </c>
      <c r="E61" s="34"/>
      <c r="F61" s="141">
        <v>17</v>
      </c>
      <c r="G61" s="144">
        <v>12</v>
      </c>
      <c r="H61" s="33">
        <v>12</v>
      </c>
      <c r="I61" s="33">
        <v>14</v>
      </c>
      <c r="J61" s="33">
        <v>11</v>
      </c>
      <c r="K61" s="33">
        <v>0</v>
      </c>
      <c r="L61" s="33">
        <v>1</v>
      </c>
      <c r="M61" s="33">
        <v>0</v>
      </c>
    </row>
    <row r="62" spans="1:13" ht="12" customHeight="1" x14ac:dyDescent="0.2">
      <c r="A62" s="157"/>
      <c r="B62" s="157"/>
      <c r="C62" s="32"/>
      <c r="D62" s="232"/>
      <c r="E62" s="31"/>
      <c r="F62" s="36"/>
      <c r="G62" s="127">
        <f t="shared" ref="G62:M62" si="29">IF(G61=0,0,G61/$F61)</f>
        <v>0.70588235294117652</v>
      </c>
      <c r="H62" s="29">
        <f t="shared" si="29"/>
        <v>0.70588235294117652</v>
      </c>
      <c r="I62" s="29">
        <f t="shared" si="29"/>
        <v>0.82352941176470584</v>
      </c>
      <c r="J62" s="29">
        <f t="shared" si="29"/>
        <v>0.6470588235294118</v>
      </c>
      <c r="K62" s="29">
        <f t="shared" si="29"/>
        <v>0</v>
      </c>
      <c r="L62" s="29">
        <f t="shared" si="29"/>
        <v>5.8823529411764705E-2</v>
      </c>
      <c r="M62" s="29">
        <f t="shared" si="29"/>
        <v>0</v>
      </c>
    </row>
    <row r="63" spans="1:13" ht="12" customHeight="1" x14ac:dyDescent="0.2">
      <c r="A63" s="157"/>
      <c r="B63" s="157"/>
      <c r="C63" s="35"/>
      <c r="D63" s="231" t="s">
        <v>374</v>
      </c>
      <c r="E63" s="34"/>
      <c r="F63" s="141">
        <v>8</v>
      </c>
      <c r="G63" s="144">
        <v>7</v>
      </c>
      <c r="H63" s="33">
        <v>8</v>
      </c>
      <c r="I63" s="33">
        <v>5</v>
      </c>
      <c r="J63" s="33">
        <v>7</v>
      </c>
      <c r="K63" s="33">
        <v>0</v>
      </c>
      <c r="L63" s="33">
        <v>0</v>
      </c>
      <c r="M63" s="33">
        <v>0</v>
      </c>
    </row>
    <row r="64" spans="1:13" ht="12" customHeight="1" x14ac:dyDescent="0.2">
      <c r="A64" s="157"/>
      <c r="B64" s="157"/>
      <c r="C64" s="32"/>
      <c r="D64" s="232"/>
      <c r="E64" s="31"/>
      <c r="F64" s="36"/>
      <c r="G64" s="127">
        <f t="shared" ref="G64:M64" si="30">IF(G63=0,0,G63/$F63)</f>
        <v>0.875</v>
      </c>
      <c r="H64" s="29">
        <f t="shared" si="30"/>
        <v>1</v>
      </c>
      <c r="I64" s="29">
        <f t="shared" si="30"/>
        <v>0.625</v>
      </c>
      <c r="J64" s="29">
        <f t="shared" si="30"/>
        <v>0.875</v>
      </c>
      <c r="K64" s="29">
        <f t="shared" si="30"/>
        <v>0</v>
      </c>
      <c r="L64" s="29">
        <f t="shared" si="30"/>
        <v>0</v>
      </c>
      <c r="M64" s="29">
        <f t="shared" si="30"/>
        <v>0</v>
      </c>
    </row>
    <row r="65" spans="1:13" ht="12" customHeight="1" x14ac:dyDescent="0.2">
      <c r="A65" s="157"/>
      <c r="B65" s="157"/>
      <c r="C65" s="35"/>
      <c r="D65" s="231" t="s">
        <v>375</v>
      </c>
      <c r="E65" s="34"/>
      <c r="F65" s="141">
        <v>14</v>
      </c>
      <c r="G65" s="144">
        <v>9</v>
      </c>
      <c r="H65" s="33">
        <v>13</v>
      </c>
      <c r="I65" s="33">
        <v>11</v>
      </c>
      <c r="J65" s="33">
        <v>5</v>
      </c>
      <c r="K65" s="33">
        <v>2</v>
      </c>
      <c r="L65" s="33">
        <v>0</v>
      </c>
      <c r="M65" s="33">
        <v>0</v>
      </c>
    </row>
    <row r="66" spans="1:13" ht="12" customHeight="1" x14ac:dyDescent="0.2">
      <c r="A66" s="157"/>
      <c r="B66" s="157"/>
      <c r="C66" s="32"/>
      <c r="D66" s="232"/>
      <c r="E66" s="31"/>
      <c r="F66" s="36"/>
      <c r="G66" s="127">
        <f t="shared" ref="G66:M66" si="31">IF(G65=0,0,G65/$F65)</f>
        <v>0.6428571428571429</v>
      </c>
      <c r="H66" s="29">
        <f t="shared" si="31"/>
        <v>0.9285714285714286</v>
      </c>
      <c r="I66" s="29">
        <f t="shared" si="31"/>
        <v>0.7857142857142857</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4"/>
      <c r="F67" s="141">
        <v>8</v>
      </c>
      <c r="G67" s="144">
        <v>5</v>
      </c>
      <c r="H67" s="33">
        <v>7</v>
      </c>
      <c r="I67" s="33">
        <v>6</v>
      </c>
      <c r="J67" s="33">
        <v>6</v>
      </c>
      <c r="K67" s="33">
        <v>1</v>
      </c>
      <c r="L67" s="33">
        <v>1</v>
      </c>
      <c r="M67" s="33">
        <v>0</v>
      </c>
    </row>
    <row r="68" spans="1:13" ht="12" customHeight="1" x14ac:dyDescent="0.2">
      <c r="A68" s="157"/>
      <c r="B68" s="158"/>
      <c r="C68" s="32"/>
      <c r="D68" s="232"/>
      <c r="E68" s="31"/>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4"/>
      <c r="F69" s="141">
        <v>681</v>
      </c>
      <c r="G69" s="144">
        <f t="shared" ref="G69:M69" si="33">SUM(G71,G73,G75,G77,G79,G81,G83,G85,G87,G89,G91,G93,G95,G97,G99)</f>
        <v>374</v>
      </c>
      <c r="H69" s="33">
        <f t="shared" si="33"/>
        <v>471</v>
      </c>
      <c r="I69" s="33">
        <f t="shared" si="33"/>
        <v>468</v>
      </c>
      <c r="J69" s="33">
        <f t="shared" si="33"/>
        <v>313</v>
      </c>
      <c r="K69" s="33">
        <f t="shared" si="33"/>
        <v>27</v>
      </c>
      <c r="L69" s="33">
        <f t="shared" si="33"/>
        <v>89</v>
      </c>
      <c r="M69" s="33">
        <f t="shared" si="33"/>
        <v>18</v>
      </c>
    </row>
    <row r="70" spans="1:13" ht="12" customHeight="1" x14ac:dyDescent="0.2">
      <c r="A70" s="157"/>
      <c r="B70" s="157"/>
      <c r="C70" s="32"/>
      <c r="D70" s="232"/>
      <c r="E70" s="31"/>
      <c r="F70" s="36"/>
      <c r="G70" s="127">
        <f t="shared" ref="G70:M70" si="34">IF(G69=0,0,G69/$F69)</f>
        <v>0.54919236417033779</v>
      </c>
      <c r="H70" s="29">
        <f t="shared" si="34"/>
        <v>0.69162995594713661</v>
      </c>
      <c r="I70" s="29">
        <f t="shared" si="34"/>
        <v>0.68722466960352424</v>
      </c>
      <c r="J70" s="29">
        <f t="shared" si="34"/>
        <v>0.45961820851688695</v>
      </c>
      <c r="K70" s="29">
        <f t="shared" si="34"/>
        <v>3.9647577092511016E-2</v>
      </c>
      <c r="L70" s="29">
        <f t="shared" si="34"/>
        <v>0.13069016152716592</v>
      </c>
      <c r="M70" s="29">
        <f t="shared" si="34"/>
        <v>2.643171806167401E-2</v>
      </c>
    </row>
    <row r="71" spans="1:13" ht="12" customHeight="1" x14ac:dyDescent="0.2">
      <c r="A71" s="157"/>
      <c r="B71" s="157"/>
      <c r="C71" s="35"/>
      <c r="D71" s="231" t="s">
        <v>117</v>
      </c>
      <c r="E71" s="34"/>
      <c r="F71" s="141">
        <v>6</v>
      </c>
      <c r="G71" s="144">
        <v>2</v>
      </c>
      <c r="H71" s="33">
        <v>2</v>
      </c>
      <c r="I71" s="33">
        <v>3</v>
      </c>
      <c r="J71" s="33">
        <v>0</v>
      </c>
      <c r="K71" s="33">
        <v>0</v>
      </c>
      <c r="L71" s="33">
        <v>1</v>
      </c>
      <c r="M71" s="33">
        <v>0</v>
      </c>
    </row>
    <row r="72" spans="1:13" ht="12" customHeight="1" x14ac:dyDescent="0.2">
      <c r="A72" s="157"/>
      <c r="B72" s="157"/>
      <c r="C72" s="32"/>
      <c r="D72" s="232"/>
      <c r="E72" s="31"/>
      <c r="F72" s="36"/>
      <c r="G72" s="127">
        <f t="shared" ref="G72:M72" si="35">IF(G71=0,0,G71/$F71)</f>
        <v>0.33333333333333331</v>
      </c>
      <c r="H72" s="29">
        <f t="shared" si="35"/>
        <v>0.33333333333333331</v>
      </c>
      <c r="I72" s="29">
        <f t="shared" si="35"/>
        <v>0.5</v>
      </c>
      <c r="J72" s="29">
        <f t="shared" si="35"/>
        <v>0</v>
      </c>
      <c r="K72" s="29">
        <f t="shared" si="35"/>
        <v>0</v>
      </c>
      <c r="L72" s="29">
        <f t="shared" si="35"/>
        <v>0.16666666666666666</v>
      </c>
      <c r="M72" s="29">
        <f t="shared" si="35"/>
        <v>0</v>
      </c>
    </row>
    <row r="73" spans="1:13" ht="12" customHeight="1" x14ac:dyDescent="0.2">
      <c r="A73" s="157"/>
      <c r="B73" s="157"/>
      <c r="C73" s="35"/>
      <c r="D73" s="231" t="s">
        <v>13</v>
      </c>
      <c r="E73" s="34"/>
      <c r="F73" s="141">
        <v>77</v>
      </c>
      <c r="G73" s="144">
        <v>28</v>
      </c>
      <c r="H73" s="33">
        <v>35</v>
      </c>
      <c r="I73" s="33">
        <v>39</v>
      </c>
      <c r="J73" s="33">
        <v>20</v>
      </c>
      <c r="K73" s="33">
        <v>0</v>
      </c>
      <c r="L73" s="33">
        <v>24</v>
      </c>
      <c r="M73" s="33">
        <v>2</v>
      </c>
    </row>
    <row r="74" spans="1:13" ht="12" customHeight="1" x14ac:dyDescent="0.2">
      <c r="A74" s="157"/>
      <c r="B74" s="157"/>
      <c r="C74" s="32"/>
      <c r="D74" s="232"/>
      <c r="E74" s="31"/>
      <c r="F74" s="36"/>
      <c r="G74" s="127">
        <f t="shared" ref="G74:M74" si="36">IF(G73=0,0,G73/$F73)</f>
        <v>0.36363636363636365</v>
      </c>
      <c r="H74" s="29">
        <f t="shared" si="36"/>
        <v>0.45454545454545453</v>
      </c>
      <c r="I74" s="29">
        <f t="shared" si="36"/>
        <v>0.50649350649350644</v>
      </c>
      <c r="J74" s="29">
        <f t="shared" si="36"/>
        <v>0.25974025974025972</v>
      </c>
      <c r="K74" s="29">
        <f t="shared" si="36"/>
        <v>0</v>
      </c>
      <c r="L74" s="29">
        <f t="shared" si="36"/>
        <v>0.31168831168831168</v>
      </c>
      <c r="M74" s="29">
        <f t="shared" si="36"/>
        <v>2.5974025974025976E-2</v>
      </c>
    </row>
    <row r="75" spans="1:13" ht="12" customHeight="1" x14ac:dyDescent="0.2">
      <c r="A75" s="157"/>
      <c r="B75" s="157"/>
      <c r="C75" s="35"/>
      <c r="D75" s="231" t="s">
        <v>12</v>
      </c>
      <c r="E75" s="34"/>
      <c r="F75" s="141">
        <v>13</v>
      </c>
      <c r="G75" s="144">
        <v>5</v>
      </c>
      <c r="H75" s="33">
        <v>9</v>
      </c>
      <c r="I75" s="33">
        <v>12</v>
      </c>
      <c r="J75" s="33">
        <v>4</v>
      </c>
      <c r="K75" s="33">
        <v>0</v>
      </c>
      <c r="L75" s="33">
        <v>0</v>
      </c>
      <c r="M75" s="33">
        <v>0</v>
      </c>
    </row>
    <row r="76" spans="1:13" ht="12" customHeight="1" x14ac:dyDescent="0.2">
      <c r="A76" s="157"/>
      <c r="B76" s="157"/>
      <c r="C76" s="32"/>
      <c r="D76" s="232"/>
      <c r="E76" s="31"/>
      <c r="F76" s="36"/>
      <c r="G76" s="127">
        <f t="shared" ref="G76:M76" si="37">IF(G75=0,0,G75/$F75)</f>
        <v>0.38461538461538464</v>
      </c>
      <c r="H76" s="29">
        <f t="shared" si="37"/>
        <v>0.69230769230769229</v>
      </c>
      <c r="I76" s="29">
        <f t="shared" si="37"/>
        <v>0.92307692307692313</v>
      </c>
      <c r="J76" s="29">
        <f t="shared" si="37"/>
        <v>0.30769230769230771</v>
      </c>
      <c r="K76" s="29">
        <f t="shared" si="37"/>
        <v>0</v>
      </c>
      <c r="L76" s="29">
        <f t="shared" si="37"/>
        <v>0</v>
      </c>
      <c r="M76" s="29">
        <f t="shared" si="37"/>
        <v>0</v>
      </c>
    </row>
    <row r="77" spans="1:13" ht="12" customHeight="1" x14ac:dyDescent="0.2">
      <c r="A77" s="157"/>
      <c r="B77" s="157"/>
      <c r="C77" s="35"/>
      <c r="D77" s="231" t="s">
        <v>11</v>
      </c>
      <c r="E77" s="34"/>
      <c r="F77" s="141">
        <v>15</v>
      </c>
      <c r="G77" s="144">
        <v>11</v>
      </c>
      <c r="H77" s="33">
        <v>12</v>
      </c>
      <c r="I77" s="33">
        <v>11</v>
      </c>
      <c r="J77" s="33">
        <v>10</v>
      </c>
      <c r="K77" s="33">
        <v>0</v>
      </c>
      <c r="L77" s="33">
        <v>1</v>
      </c>
      <c r="M77" s="33">
        <v>0</v>
      </c>
    </row>
    <row r="78" spans="1:13" ht="12" customHeight="1" x14ac:dyDescent="0.2">
      <c r="A78" s="157"/>
      <c r="B78" s="157"/>
      <c r="C78" s="32"/>
      <c r="D78" s="232"/>
      <c r="E78" s="31"/>
      <c r="F78" s="36"/>
      <c r="G78" s="127">
        <f t="shared" ref="G78:M78" si="38">IF(G77=0,0,G77/$F77)</f>
        <v>0.73333333333333328</v>
      </c>
      <c r="H78" s="29">
        <f t="shared" si="38"/>
        <v>0.8</v>
      </c>
      <c r="I78" s="29">
        <f t="shared" si="38"/>
        <v>0.73333333333333328</v>
      </c>
      <c r="J78" s="29">
        <f t="shared" si="38"/>
        <v>0.66666666666666663</v>
      </c>
      <c r="K78" s="29">
        <f t="shared" si="38"/>
        <v>0</v>
      </c>
      <c r="L78" s="29">
        <f t="shared" si="38"/>
        <v>6.6666666666666666E-2</v>
      </c>
      <c r="M78" s="29">
        <f t="shared" si="38"/>
        <v>0</v>
      </c>
    </row>
    <row r="79" spans="1:13" ht="12" customHeight="1" x14ac:dyDescent="0.2">
      <c r="A79" s="157"/>
      <c r="B79" s="157"/>
      <c r="C79" s="35"/>
      <c r="D79" s="231" t="s">
        <v>10</v>
      </c>
      <c r="E79" s="34"/>
      <c r="F79" s="141">
        <v>38</v>
      </c>
      <c r="G79" s="144">
        <v>26</v>
      </c>
      <c r="H79" s="33">
        <v>27</v>
      </c>
      <c r="I79" s="33">
        <v>25</v>
      </c>
      <c r="J79" s="33">
        <v>15</v>
      </c>
      <c r="K79" s="33">
        <v>2</v>
      </c>
      <c r="L79" s="33">
        <v>4</v>
      </c>
      <c r="M79" s="33">
        <v>0</v>
      </c>
    </row>
    <row r="80" spans="1:13" ht="12" customHeight="1" x14ac:dyDescent="0.2">
      <c r="A80" s="157"/>
      <c r="B80" s="157"/>
      <c r="C80" s="32"/>
      <c r="D80" s="232"/>
      <c r="E80" s="31"/>
      <c r="F80" s="36"/>
      <c r="G80" s="127">
        <f t="shared" ref="G80:M80" si="39">IF(G79=0,0,G79/$F79)</f>
        <v>0.68421052631578949</v>
      </c>
      <c r="H80" s="29">
        <f t="shared" si="39"/>
        <v>0.71052631578947367</v>
      </c>
      <c r="I80" s="29">
        <f t="shared" si="39"/>
        <v>0.65789473684210531</v>
      </c>
      <c r="J80" s="29">
        <f t="shared" si="39"/>
        <v>0.39473684210526316</v>
      </c>
      <c r="K80" s="29">
        <f t="shared" si="39"/>
        <v>5.2631578947368418E-2</v>
      </c>
      <c r="L80" s="29">
        <f t="shared" si="39"/>
        <v>0.10526315789473684</v>
      </c>
      <c r="M80" s="29">
        <f t="shared" si="39"/>
        <v>0</v>
      </c>
    </row>
    <row r="81" spans="1:13" ht="12" customHeight="1" x14ac:dyDescent="0.2">
      <c r="A81" s="157"/>
      <c r="B81" s="157"/>
      <c r="C81" s="35"/>
      <c r="D81" s="231" t="s">
        <v>9</v>
      </c>
      <c r="E81" s="34"/>
      <c r="F81" s="141">
        <v>154</v>
      </c>
      <c r="G81" s="144">
        <v>84</v>
      </c>
      <c r="H81" s="33">
        <v>98</v>
      </c>
      <c r="I81" s="33">
        <v>101</v>
      </c>
      <c r="J81" s="33">
        <v>69</v>
      </c>
      <c r="K81" s="33">
        <v>9</v>
      </c>
      <c r="L81" s="33">
        <v>21</v>
      </c>
      <c r="M81" s="33">
        <v>8</v>
      </c>
    </row>
    <row r="82" spans="1:13" ht="12" customHeight="1" x14ac:dyDescent="0.2">
      <c r="A82" s="157"/>
      <c r="B82" s="157"/>
      <c r="C82" s="32"/>
      <c r="D82" s="232"/>
      <c r="E82" s="31"/>
      <c r="F82" s="36"/>
      <c r="G82" s="127">
        <f t="shared" ref="G82:M82" si="40">IF(G81=0,0,G81/$F81)</f>
        <v>0.54545454545454541</v>
      </c>
      <c r="H82" s="29">
        <f t="shared" si="40"/>
        <v>0.63636363636363635</v>
      </c>
      <c r="I82" s="29">
        <f t="shared" si="40"/>
        <v>0.6558441558441559</v>
      </c>
      <c r="J82" s="29">
        <f t="shared" si="40"/>
        <v>0.44805194805194803</v>
      </c>
      <c r="K82" s="29">
        <f t="shared" si="40"/>
        <v>5.844155844155844E-2</v>
      </c>
      <c r="L82" s="29">
        <f t="shared" si="40"/>
        <v>0.13636363636363635</v>
      </c>
      <c r="M82" s="29">
        <f t="shared" si="40"/>
        <v>5.1948051948051951E-2</v>
      </c>
    </row>
    <row r="83" spans="1:13" ht="12" customHeight="1" x14ac:dyDescent="0.2">
      <c r="A83" s="157"/>
      <c r="B83" s="157"/>
      <c r="C83" s="35"/>
      <c r="D83" s="231" t="s">
        <v>8</v>
      </c>
      <c r="E83" s="34"/>
      <c r="F83" s="141">
        <v>22</v>
      </c>
      <c r="G83" s="144">
        <v>17</v>
      </c>
      <c r="H83" s="33">
        <v>21</v>
      </c>
      <c r="I83" s="33">
        <v>20</v>
      </c>
      <c r="J83" s="33">
        <v>18</v>
      </c>
      <c r="K83" s="33">
        <v>1</v>
      </c>
      <c r="L83" s="33">
        <v>0</v>
      </c>
      <c r="M83" s="33">
        <v>0</v>
      </c>
    </row>
    <row r="84" spans="1:13" ht="12" customHeight="1" x14ac:dyDescent="0.2">
      <c r="A84" s="157"/>
      <c r="B84" s="157"/>
      <c r="C84" s="32"/>
      <c r="D84" s="232"/>
      <c r="E84" s="31"/>
      <c r="F84" s="36"/>
      <c r="G84" s="127">
        <f t="shared" ref="G84:M84" si="41">IF(G83=0,0,G83/$F83)</f>
        <v>0.77272727272727271</v>
      </c>
      <c r="H84" s="29">
        <f t="shared" si="41"/>
        <v>0.95454545454545459</v>
      </c>
      <c r="I84" s="29">
        <f t="shared" si="41"/>
        <v>0.90909090909090906</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4"/>
      <c r="F85" s="141">
        <v>10</v>
      </c>
      <c r="G85" s="144">
        <v>6</v>
      </c>
      <c r="H85" s="33">
        <v>7</v>
      </c>
      <c r="I85" s="33">
        <v>6</v>
      </c>
      <c r="J85" s="33">
        <v>6</v>
      </c>
      <c r="K85" s="33">
        <v>0</v>
      </c>
      <c r="L85" s="33">
        <v>1</v>
      </c>
      <c r="M85" s="33">
        <v>1</v>
      </c>
    </row>
    <row r="86" spans="1:13" ht="12" customHeight="1" x14ac:dyDescent="0.2">
      <c r="A86" s="157"/>
      <c r="B86" s="157"/>
      <c r="C86" s="32"/>
      <c r="D86" s="232"/>
      <c r="E86" s="31"/>
      <c r="F86" s="36"/>
      <c r="G86" s="127">
        <f t="shared" ref="G86:M86" si="42">IF(G85=0,0,G85/$F85)</f>
        <v>0.6</v>
      </c>
      <c r="H86" s="29">
        <f t="shared" si="42"/>
        <v>0.7</v>
      </c>
      <c r="I86" s="29">
        <f t="shared" si="42"/>
        <v>0.6</v>
      </c>
      <c r="J86" s="29">
        <f t="shared" si="42"/>
        <v>0.6</v>
      </c>
      <c r="K86" s="29">
        <f t="shared" si="42"/>
        <v>0</v>
      </c>
      <c r="L86" s="29">
        <f t="shared" si="42"/>
        <v>0.1</v>
      </c>
      <c r="M86" s="29">
        <f t="shared" si="42"/>
        <v>0.1</v>
      </c>
    </row>
    <row r="87" spans="1:13" ht="13.5" customHeight="1" x14ac:dyDescent="0.2">
      <c r="A87" s="157"/>
      <c r="B87" s="157"/>
      <c r="C87" s="35"/>
      <c r="D87" s="248" t="s">
        <v>116</v>
      </c>
      <c r="E87" s="34"/>
      <c r="F87" s="141">
        <v>17</v>
      </c>
      <c r="G87" s="144">
        <v>7</v>
      </c>
      <c r="H87" s="33">
        <v>10</v>
      </c>
      <c r="I87" s="33">
        <v>10</v>
      </c>
      <c r="J87" s="33">
        <v>5</v>
      </c>
      <c r="K87" s="33">
        <v>0</v>
      </c>
      <c r="L87" s="33">
        <v>5</v>
      </c>
      <c r="M87" s="33">
        <v>0</v>
      </c>
    </row>
    <row r="88" spans="1:13" ht="13.5" customHeight="1" x14ac:dyDescent="0.2">
      <c r="A88" s="157"/>
      <c r="B88" s="157"/>
      <c r="C88" s="32"/>
      <c r="D88" s="232"/>
      <c r="E88" s="31"/>
      <c r="F88" s="36"/>
      <c r="G88" s="127">
        <f t="shared" ref="G88:M88" si="43">IF(G87=0,0,G87/$F87)</f>
        <v>0.41176470588235292</v>
      </c>
      <c r="H88" s="29">
        <f t="shared" si="43"/>
        <v>0.58823529411764708</v>
      </c>
      <c r="I88" s="29">
        <f t="shared" si="43"/>
        <v>0.58823529411764708</v>
      </c>
      <c r="J88" s="29">
        <f t="shared" si="43"/>
        <v>0.29411764705882354</v>
      </c>
      <c r="K88" s="29">
        <f t="shared" si="43"/>
        <v>0</v>
      </c>
      <c r="L88" s="29">
        <f t="shared" si="43"/>
        <v>0.29411764705882354</v>
      </c>
      <c r="M88" s="29">
        <f t="shared" si="43"/>
        <v>0</v>
      </c>
    </row>
    <row r="89" spans="1:13" ht="12" customHeight="1" x14ac:dyDescent="0.2">
      <c r="A89" s="157"/>
      <c r="B89" s="157"/>
      <c r="C89" s="35"/>
      <c r="D89" s="231" t="s">
        <v>5</v>
      </c>
      <c r="E89" s="34"/>
      <c r="F89" s="141">
        <v>41</v>
      </c>
      <c r="G89" s="144">
        <v>20</v>
      </c>
      <c r="H89" s="33">
        <v>25</v>
      </c>
      <c r="I89" s="33">
        <v>21</v>
      </c>
      <c r="J89" s="33">
        <v>14</v>
      </c>
      <c r="K89" s="33">
        <v>3</v>
      </c>
      <c r="L89" s="33">
        <v>8</v>
      </c>
      <c r="M89" s="33">
        <v>3</v>
      </c>
    </row>
    <row r="90" spans="1:13" ht="12" customHeight="1" x14ac:dyDescent="0.2">
      <c r="A90" s="157"/>
      <c r="B90" s="157"/>
      <c r="C90" s="32"/>
      <c r="D90" s="232"/>
      <c r="E90" s="31"/>
      <c r="F90" s="36"/>
      <c r="G90" s="127">
        <f t="shared" ref="G90:M90" si="44">IF(G89=0,0,G89/$F89)</f>
        <v>0.48780487804878048</v>
      </c>
      <c r="H90" s="29">
        <f t="shared" si="44"/>
        <v>0.6097560975609756</v>
      </c>
      <c r="I90" s="29">
        <f t="shared" si="44"/>
        <v>0.51219512195121952</v>
      </c>
      <c r="J90" s="29">
        <f t="shared" si="44"/>
        <v>0.34146341463414637</v>
      </c>
      <c r="K90" s="29">
        <f t="shared" si="44"/>
        <v>7.3170731707317069E-2</v>
      </c>
      <c r="L90" s="29">
        <f t="shared" si="44"/>
        <v>0.1951219512195122</v>
      </c>
      <c r="M90" s="29">
        <f t="shared" si="44"/>
        <v>7.3170731707317069E-2</v>
      </c>
    </row>
    <row r="91" spans="1:13" ht="12" customHeight="1" x14ac:dyDescent="0.2">
      <c r="A91" s="157"/>
      <c r="B91" s="157"/>
      <c r="C91" s="35"/>
      <c r="D91" s="231" t="s">
        <v>4</v>
      </c>
      <c r="E91" s="34"/>
      <c r="F91" s="141">
        <v>23</v>
      </c>
      <c r="G91" s="144">
        <v>14</v>
      </c>
      <c r="H91" s="33">
        <v>12</v>
      </c>
      <c r="I91" s="33">
        <v>12</v>
      </c>
      <c r="J91" s="33">
        <v>3</v>
      </c>
      <c r="K91" s="33">
        <v>0</v>
      </c>
      <c r="L91" s="33">
        <v>5</v>
      </c>
      <c r="M91" s="33">
        <v>0</v>
      </c>
    </row>
    <row r="92" spans="1:13" ht="12" customHeight="1" x14ac:dyDescent="0.2">
      <c r="A92" s="157"/>
      <c r="B92" s="157"/>
      <c r="C92" s="32"/>
      <c r="D92" s="232"/>
      <c r="E92" s="31"/>
      <c r="F92" s="36"/>
      <c r="G92" s="127">
        <f t="shared" ref="G92:M92" si="45">IF(G91=0,0,G91/$F91)</f>
        <v>0.60869565217391308</v>
      </c>
      <c r="H92" s="29">
        <f t="shared" si="45"/>
        <v>0.52173913043478259</v>
      </c>
      <c r="I92" s="29">
        <f t="shared" si="45"/>
        <v>0.52173913043478259</v>
      </c>
      <c r="J92" s="29">
        <f t="shared" si="45"/>
        <v>0.13043478260869565</v>
      </c>
      <c r="K92" s="29">
        <f t="shared" si="45"/>
        <v>0</v>
      </c>
      <c r="L92" s="29">
        <f t="shared" si="45"/>
        <v>0.21739130434782608</v>
      </c>
      <c r="M92" s="29">
        <f t="shared" si="45"/>
        <v>0</v>
      </c>
    </row>
    <row r="93" spans="1:13" ht="12" customHeight="1" x14ac:dyDescent="0.2">
      <c r="A93" s="157"/>
      <c r="B93" s="157"/>
      <c r="C93" s="35"/>
      <c r="D93" s="231" t="s">
        <v>3</v>
      </c>
      <c r="E93" s="34"/>
      <c r="F93" s="141">
        <v>24</v>
      </c>
      <c r="G93" s="144">
        <v>13</v>
      </c>
      <c r="H93" s="33">
        <v>19</v>
      </c>
      <c r="I93" s="33">
        <v>20</v>
      </c>
      <c r="J93" s="33">
        <v>16</v>
      </c>
      <c r="K93" s="33">
        <v>1</v>
      </c>
      <c r="L93" s="33">
        <v>1</v>
      </c>
      <c r="M93" s="33">
        <v>0</v>
      </c>
    </row>
    <row r="94" spans="1:13" ht="12" customHeight="1" x14ac:dyDescent="0.2">
      <c r="A94" s="157"/>
      <c r="B94" s="157"/>
      <c r="C94" s="32"/>
      <c r="D94" s="232"/>
      <c r="E94" s="31"/>
      <c r="F94" s="36"/>
      <c r="G94" s="127">
        <f t="shared" ref="G94:M94" si="46">IF(G93=0,0,G93/$F93)</f>
        <v>0.54166666666666663</v>
      </c>
      <c r="H94" s="29">
        <f t="shared" si="46"/>
        <v>0.79166666666666663</v>
      </c>
      <c r="I94" s="29">
        <f t="shared" si="46"/>
        <v>0.83333333333333337</v>
      </c>
      <c r="J94" s="29">
        <f t="shared" si="46"/>
        <v>0.66666666666666663</v>
      </c>
      <c r="K94" s="29">
        <f t="shared" si="46"/>
        <v>4.1666666666666664E-2</v>
      </c>
      <c r="L94" s="29">
        <f t="shared" si="46"/>
        <v>4.1666666666666664E-2</v>
      </c>
      <c r="M94" s="29">
        <f t="shared" si="46"/>
        <v>0</v>
      </c>
    </row>
    <row r="95" spans="1:13" ht="12" customHeight="1" x14ac:dyDescent="0.2">
      <c r="A95" s="157"/>
      <c r="B95" s="157"/>
      <c r="C95" s="35"/>
      <c r="D95" s="231" t="s">
        <v>2</v>
      </c>
      <c r="E95" s="34"/>
      <c r="F95" s="141">
        <v>159</v>
      </c>
      <c r="G95" s="144">
        <v>94</v>
      </c>
      <c r="H95" s="33">
        <v>134</v>
      </c>
      <c r="I95" s="33">
        <v>132</v>
      </c>
      <c r="J95" s="33">
        <v>83</v>
      </c>
      <c r="K95" s="33">
        <v>7</v>
      </c>
      <c r="L95" s="33">
        <v>9</v>
      </c>
      <c r="M95" s="33">
        <v>1</v>
      </c>
    </row>
    <row r="96" spans="1:13" ht="12" customHeight="1" x14ac:dyDescent="0.2">
      <c r="A96" s="157"/>
      <c r="B96" s="157"/>
      <c r="C96" s="32"/>
      <c r="D96" s="232"/>
      <c r="E96" s="31"/>
      <c r="F96" s="36"/>
      <c r="G96" s="127">
        <f t="shared" ref="G96:M96" si="47">IF(G95=0,0,G95/$F95)</f>
        <v>0.5911949685534591</v>
      </c>
      <c r="H96" s="29">
        <f t="shared" si="47"/>
        <v>0.84276729559748431</v>
      </c>
      <c r="I96" s="29">
        <f t="shared" si="47"/>
        <v>0.83018867924528306</v>
      </c>
      <c r="J96" s="29">
        <f t="shared" si="47"/>
        <v>0.5220125786163522</v>
      </c>
      <c r="K96" s="29">
        <f t="shared" si="47"/>
        <v>4.40251572327044E-2</v>
      </c>
      <c r="L96" s="29">
        <f t="shared" si="47"/>
        <v>5.6603773584905662E-2</v>
      </c>
      <c r="M96" s="29">
        <f t="shared" si="47"/>
        <v>6.2893081761006293E-3</v>
      </c>
    </row>
    <row r="97" spans="1:13" ht="12" customHeight="1" x14ac:dyDescent="0.2">
      <c r="A97" s="157"/>
      <c r="B97" s="157"/>
      <c r="C97" s="35"/>
      <c r="D97" s="231" t="s">
        <v>1</v>
      </c>
      <c r="E97" s="34"/>
      <c r="F97" s="141">
        <v>21</v>
      </c>
      <c r="G97" s="144">
        <v>14</v>
      </c>
      <c r="H97" s="33">
        <v>17</v>
      </c>
      <c r="I97" s="33">
        <v>16</v>
      </c>
      <c r="J97" s="33">
        <v>20</v>
      </c>
      <c r="K97" s="33">
        <v>2</v>
      </c>
      <c r="L97" s="33">
        <v>1</v>
      </c>
      <c r="M97" s="33">
        <v>0</v>
      </c>
    </row>
    <row r="98" spans="1:13" ht="12" customHeight="1" x14ac:dyDescent="0.2">
      <c r="A98" s="157"/>
      <c r="B98" s="157"/>
      <c r="C98" s="32"/>
      <c r="D98" s="232"/>
      <c r="E98" s="31"/>
      <c r="F98" s="36"/>
      <c r="G98" s="127">
        <f t="shared" ref="G98:M98" si="48">IF(G97=0,0,G97/$F97)</f>
        <v>0.66666666666666663</v>
      </c>
      <c r="H98" s="29">
        <f t="shared" si="48"/>
        <v>0.80952380952380953</v>
      </c>
      <c r="I98" s="29">
        <f t="shared" si="48"/>
        <v>0.76190476190476186</v>
      </c>
      <c r="J98" s="29">
        <f t="shared" si="48"/>
        <v>0.95238095238095233</v>
      </c>
      <c r="K98" s="29">
        <f t="shared" si="48"/>
        <v>9.5238095238095233E-2</v>
      </c>
      <c r="L98" s="29">
        <f t="shared" si="48"/>
        <v>4.7619047619047616E-2</v>
      </c>
      <c r="M98" s="29">
        <f t="shared" si="48"/>
        <v>0</v>
      </c>
    </row>
    <row r="99" spans="1:13" ht="12.75" customHeight="1" x14ac:dyDescent="0.2">
      <c r="A99" s="157"/>
      <c r="B99" s="157"/>
      <c r="C99" s="35"/>
      <c r="D99" s="231" t="s">
        <v>0</v>
      </c>
      <c r="E99" s="34"/>
      <c r="F99" s="141">
        <v>61</v>
      </c>
      <c r="G99" s="144">
        <v>33</v>
      </c>
      <c r="H99" s="33">
        <v>43</v>
      </c>
      <c r="I99" s="33">
        <v>40</v>
      </c>
      <c r="J99" s="33">
        <v>30</v>
      </c>
      <c r="K99" s="33">
        <v>2</v>
      </c>
      <c r="L99" s="33">
        <v>8</v>
      </c>
      <c r="M99" s="33">
        <v>3</v>
      </c>
    </row>
    <row r="100" spans="1:13" ht="12.75" customHeight="1" x14ac:dyDescent="0.2">
      <c r="A100" s="158"/>
      <c r="B100" s="158"/>
      <c r="C100" s="32"/>
      <c r="D100" s="232"/>
      <c r="E100" s="31"/>
      <c r="F100" s="30"/>
      <c r="G100" s="127">
        <f t="shared" ref="G100:M100" si="49">IF(G99=0,0,G99/$F99)</f>
        <v>0.54098360655737709</v>
      </c>
      <c r="H100" s="29">
        <f t="shared" si="49"/>
        <v>0.70491803278688525</v>
      </c>
      <c r="I100" s="29">
        <f t="shared" si="49"/>
        <v>0.65573770491803274</v>
      </c>
      <c r="J100" s="29">
        <f t="shared" si="49"/>
        <v>0.49180327868852458</v>
      </c>
      <c r="K100" s="29">
        <f t="shared" si="49"/>
        <v>3.2786885245901641E-2</v>
      </c>
      <c r="L100" s="29">
        <f t="shared" si="49"/>
        <v>0.13114754098360656</v>
      </c>
      <c r="M100" s="29">
        <f t="shared" si="49"/>
        <v>4.9180327868852458E-2</v>
      </c>
    </row>
  </sheetData>
  <mergeCells count="60">
    <mergeCell ref="D93:D94"/>
    <mergeCell ref="D65:D66"/>
    <mergeCell ref="D67:D68"/>
    <mergeCell ref="D59:D60"/>
    <mergeCell ref="B69:B100"/>
    <mergeCell ref="D69:D70"/>
    <mergeCell ref="D71:D72"/>
    <mergeCell ref="D73:D74"/>
    <mergeCell ref="D75:D76"/>
    <mergeCell ref="D99:D100"/>
    <mergeCell ref="D77:D78"/>
    <mergeCell ref="D79:D80"/>
    <mergeCell ref="D81:D82"/>
    <mergeCell ref="D83:D84"/>
    <mergeCell ref="D95:D96"/>
    <mergeCell ref="D97:D98"/>
    <mergeCell ref="D85:D86"/>
    <mergeCell ref="D87:D88"/>
    <mergeCell ref="D89:D90"/>
    <mergeCell ref="D91:D92"/>
    <mergeCell ref="D61:D62"/>
    <mergeCell ref="D63:D64"/>
    <mergeCell ref="D55:D56"/>
    <mergeCell ref="D45:D46"/>
    <mergeCell ref="D47:D48"/>
    <mergeCell ref="D49:D50"/>
    <mergeCell ref="D51:D52"/>
    <mergeCell ref="D53:D54"/>
    <mergeCell ref="D57:D5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100"/>
  <sheetViews>
    <sheetView view="pageBreakPreview" topLeftCell="A7"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638</v>
      </c>
    </row>
    <row r="2" spans="1:13" x14ac:dyDescent="0.2">
      <c r="M2" s="38" t="s">
        <v>453</v>
      </c>
    </row>
    <row r="3" spans="1:13" ht="14.25" customHeight="1" x14ac:dyDescent="0.2">
      <c r="A3" s="233" t="s">
        <v>63</v>
      </c>
      <c r="B3" s="234"/>
      <c r="C3" s="234"/>
      <c r="D3" s="234"/>
      <c r="E3" s="235"/>
      <c r="F3" s="334" t="s">
        <v>126</v>
      </c>
      <c r="G3" s="306" t="s">
        <v>581</v>
      </c>
      <c r="H3" s="215" t="s">
        <v>582</v>
      </c>
      <c r="I3" s="215" t="s">
        <v>583</v>
      </c>
      <c r="J3" s="215" t="s">
        <v>617</v>
      </c>
      <c r="K3" s="215" t="s">
        <v>486</v>
      </c>
      <c r="L3" s="215" t="s">
        <v>584</v>
      </c>
      <c r="M3" s="215" t="s">
        <v>389</v>
      </c>
    </row>
    <row r="4" spans="1:13" ht="42" customHeight="1" x14ac:dyDescent="0.2">
      <c r="A4" s="236"/>
      <c r="B4" s="237"/>
      <c r="C4" s="237"/>
      <c r="D4" s="237"/>
      <c r="E4" s="238"/>
      <c r="F4" s="259"/>
      <c r="G4" s="335"/>
      <c r="H4" s="216"/>
      <c r="I4" s="216"/>
      <c r="J4" s="216"/>
      <c r="K4" s="216"/>
      <c r="L4" s="216"/>
      <c r="M4" s="332"/>
    </row>
    <row r="5" spans="1:13" ht="14.25" customHeight="1" x14ac:dyDescent="0.2">
      <c r="A5" s="236"/>
      <c r="B5" s="237"/>
      <c r="C5" s="237"/>
      <c r="D5" s="237"/>
      <c r="E5" s="238"/>
      <c r="F5" s="259"/>
      <c r="G5" s="335"/>
      <c r="H5" s="216"/>
      <c r="I5" s="216"/>
      <c r="J5" s="216"/>
      <c r="K5" s="216"/>
      <c r="L5" s="216"/>
      <c r="M5" s="332"/>
    </row>
    <row r="6" spans="1:13" ht="19.5" customHeight="1" x14ac:dyDescent="0.2">
      <c r="A6" s="239"/>
      <c r="B6" s="240"/>
      <c r="C6" s="240"/>
      <c r="D6" s="240"/>
      <c r="E6" s="241"/>
      <c r="F6" s="259"/>
      <c r="G6" s="302"/>
      <c r="H6" s="217"/>
      <c r="I6" s="217"/>
      <c r="J6" s="217"/>
      <c r="K6" s="217"/>
      <c r="L6" s="217"/>
      <c r="M6" s="333"/>
    </row>
    <row r="7" spans="1:13" ht="12" customHeight="1" x14ac:dyDescent="0.2">
      <c r="A7" s="170" t="s">
        <v>49</v>
      </c>
      <c r="B7" s="171"/>
      <c r="C7" s="171"/>
      <c r="D7" s="171"/>
      <c r="E7" s="172"/>
      <c r="F7" s="141">
        <v>920</v>
      </c>
      <c r="G7" s="144">
        <f t="shared" ref="G7:M7" si="0">SUM(G9,G11,G13,G15,G17)</f>
        <v>534</v>
      </c>
      <c r="H7" s="33">
        <f t="shared" si="0"/>
        <v>671</v>
      </c>
      <c r="I7" s="33">
        <f t="shared" si="0"/>
        <v>687</v>
      </c>
      <c r="J7" s="33">
        <f t="shared" si="0"/>
        <v>414</v>
      </c>
      <c r="K7" s="33">
        <f t="shared" si="0"/>
        <v>32</v>
      </c>
      <c r="L7" s="33">
        <f t="shared" si="0"/>
        <v>101</v>
      </c>
      <c r="M7" s="33">
        <f t="shared" si="0"/>
        <v>19</v>
      </c>
    </row>
    <row r="8" spans="1:13" ht="12" customHeight="1" x14ac:dyDescent="0.2">
      <c r="A8" s="173"/>
      <c r="B8" s="174"/>
      <c r="C8" s="174"/>
      <c r="D8" s="174"/>
      <c r="E8" s="175"/>
      <c r="F8" s="36"/>
      <c r="G8" s="127">
        <f t="shared" ref="G8:M8" si="1">IF(G7=0,0,G7/$F7)</f>
        <v>0.58043478260869563</v>
      </c>
      <c r="H8" s="29">
        <f t="shared" si="1"/>
        <v>0.72934782608695647</v>
      </c>
      <c r="I8" s="29">
        <f t="shared" si="1"/>
        <v>0.74673913043478257</v>
      </c>
      <c r="J8" s="29">
        <f t="shared" si="1"/>
        <v>0.45</v>
      </c>
      <c r="K8" s="29">
        <f t="shared" si="1"/>
        <v>3.4782608695652174E-2</v>
      </c>
      <c r="L8" s="29">
        <f t="shared" si="1"/>
        <v>0.10978260869565218</v>
      </c>
      <c r="M8" s="29">
        <f t="shared" si="1"/>
        <v>2.0652173913043477E-2</v>
      </c>
    </row>
    <row r="9" spans="1:13" ht="12" customHeight="1" x14ac:dyDescent="0.2">
      <c r="A9" s="159" t="s">
        <v>48</v>
      </c>
      <c r="B9" s="242" t="s">
        <v>47</v>
      </c>
      <c r="C9" s="243"/>
      <c r="D9" s="243"/>
      <c r="E9" s="244"/>
      <c r="F9" s="141">
        <v>262</v>
      </c>
      <c r="G9" s="144">
        <v>81</v>
      </c>
      <c r="H9" s="33">
        <v>85</v>
      </c>
      <c r="I9" s="33">
        <v>113</v>
      </c>
      <c r="J9" s="33">
        <v>30</v>
      </c>
      <c r="K9" s="33">
        <v>9</v>
      </c>
      <c r="L9" s="33">
        <v>88</v>
      </c>
      <c r="M9" s="33">
        <v>13</v>
      </c>
    </row>
    <row r="10" spans="1:13" ht="12" customHeight="1" x14ac:dyDescent="0.2">
      <c r="A10" s="160"/>
      <c r="B10" s="245"/>
      <c r="C10" s="246"/>
      <c r="D10" s="246"/>
      <c r="E10" s="247"/>
      <c r="F10" s="36"/>
      <c r="G10" s="127">
        <f t="shared" ref="G10:M10" si="2">IF(G9=0,0,G9/$F9)</f>
        <v>0.30916030534351147</v>
      </c>
      <c r="H10" s="29">
        <f t="shared" si="2"/>
        <v>0.32442748091603052</v>
      </c>
      <c r="I10" s="29">
        <f t="shared" si="2"/>
        <v>0.43129770992366412</v>
      </c>
      <c r="J10" s="29">
        <f t="shared" si="2"/>
        <v>0.11450381679389313</v>
      </c>
      <c r="K10" s="29">
        <f t="shared" si="2"/>
        <v>3.4351145038167941E-2</v>
      </c>
      <c r="L10" s="29">
        <f t="shared" si="2"/>
        <v>0.33587786259541985</v>
      </c>
      <c r="M10" s="29">
        <f t="shared" si="2"/>
        <v>4.9618320610687022E-2</v>
      </c>
    </row>
    <row r="11" spans="1:13" ht="12" customHeight="1" x14ac:dyDescent="0.2">
      <c r="A11" s="160"/>
      <c r="B11" s="242" t="s">
        <v>46</v>
      </c>
      <c r="C11" s="243"/>
      <c r="D11" s="243"/>
      <c r="E11" s="244"/>
      <c r="F11" s="141">
        <v>136</v>
      </c>
      <c r="G11" s="144">
        <v>74</v>
      </c>
      <c r="H11" s="33">
        <v>94</v>
      </c>
      <c r="I11" s="33">
        <v>104</v>
      </c>
      <c r="J11" s="33">
        <v>46</v>
      </c>
      <c r="K11" s="33">
        <v>7</v>
      </c>
      <c r="L11" s="33">
        <v>10</v>
      </c>
      <c r="M11" s="33">
        <v>3</v>
      </c>
    </row>
    <row r="12" spans="1:13" ht="12" customHeight="1" x14ac:dyDescent="0.2">
      <c r="A12" s="160"/>
      <c r="B12" s="245"/>
      <c r="C12" s="246"/>
      <c r="D12" s="246"/>
      <c r="E12" s="247"/>
      <c r="F12" s="36"/>
      <c r="G12" s="127">
        <f t="shared" ref="G12:M12" si="3">IF(G11=0,0,G11/$F11)</f>
        <v>0.54411764705882348</v>
      </c>
      <c r="H12" s="29">
        <f t="shared" si="3"/>
        <v>0.69117647058823528</v>
      </c>
      <c r="I12" s="29">
        <f t="shared" si="3"/>
        <v>0.76470588235294112</v>
      </c>
      <c r="J12" s="29">
        <f t="shared" si="3"/>
        <v>0.33823529411764708</v>
      </c>
      <c r="K12" s="29">
        <f t="shared" si="3"/>
        <v>5.1470588235294115E-2</v>
      </c>
      <c r="L12" s="29">
        <f t="shared" si="3"/>
        <v>7.3529411764705885E-2</v>
      </c>
      <c r="M12" s="29">
        <f t="shared" si="3"/>
        <v>2.2058823529411766E-2</v>
      </c>
    </row>
    <row r="13" spans="1:13" ht="12" customHeight="1" x14ac:dyDescent="0.2">
      <c r="A13" s="160"/>
      <c r="B13" s="242" t="s">
        <v>45</v>
      </c>
      <c r="C13" s="243"/>
      <c r="D13" s="243"/>
      <c r="E13" s="244"/>
      <c r="F13" s="141">
        <v>249</v>
      </c>
      <c r="G13" s="144">
        <v>181</v>
      </c>
      <c r="H13" s="33">
        <v>228</v>
      </c>
      <c r="I13" s="33">
        <v>231</v>
      </c>
      <c r="J13" s="33">
        <v>125</v>
      </c>
      <c r="K13" s="33">
        <v>7</v>
      </c>
      <c r="L13" s="33">
        <v>2</v>
      </c>
      <c r="M13" s="33">
        <v>1</v>
      </c>
    </row>
    <row r="14" spans="1:13" ht="12" customHeight="1" x14ac:dyDescent="0.2">
      <c r="A14" s="160"/>
      <c r="B14" s="245"/>
      <c r="C14" s="246"/>
      <c r="D14" s="246"/>
      <c r="E14" s="247"/>
      <c r="F14" s="36"/>
      <c r="G14" s="127">
        <f t="shared" ref="G14:M14" si="4">IF(G13=0,0,G13/$F13)</f>
        <v>0.7269076305220884</v>
      </c>
      <c r="H14" s="29">
        <f t="shared" si="4"/>
        <v>0.91566265060240959</v>
      </c>
      <c r="I14" s="29">
        <f t="shared" si="4"/>
        <v>0.92771084337349397</v>
      </c>
      <c r="J14" s="29">
        <f t="shared" si="4"/>
        <v>0.50200803212851408</v>
      </c>
      <c r="K14" s="29">
        <f t="shared" si="4"/>
        <v>2.8112449799196786E-2</v>
      </c>
      <c r="L14" s="29">
        <f t="shared" si="4"/>
        <v>8.0321285140562242E-3</v>
      </c>
      <c r="M14" s="29">
        <f t="shared" si="4"/>
        <v>4.0160642570281121E-3</v>
      </c>
    </row>
    <row r="15" spans="1:13" ht="12" customHeight="1" x14ac:dyDescent="0.2">
      <c r="A15" s="160"/>
      <c r="B15" s="242" t="s">
        <v>44</v>
      </c>
      <c r="C15" s="243"/>
      <c r="D15" s="243"/>
      <c r="E15" s="244"/>
      <c r="F15" s="141">
        <v>72</v>
      </c>
      <c r="G15" s="144">
        <v>47</v>
      </c>
      <c r="H15" s="33">
        <v>66</v>
      </c>
      <c r="I15" s="33">
        <v>58</v>
      </c>
      <c r="J15" s="33">
        <v>45</v>
      </c>
      <c r="K15" s="33">
        <v>5</v>
      </c>
      <c r="L15" s="33">
        <v>1</v>
      </c>
      <c r="M15" s="33">
        <v>1</v>
      </c>
    </row>
    <row r="16" spans="1:13" ht="12" customHeight="1" x14ac:dyDescent="0.2">
      <c r="A16" s="160"/>
      <c r="B16" s="245"/>
      <c r="C16" s="246"/>
      <c r="D16" s="246"/>
      <c r="E16" s="247"/>
      <c r="F16" s="36"/>
      <c r="G16" s="127">
        <f t="shared" ref="G16:M16" si="5">IF(G15=0,0,G15/$F15)</f>
        <v>0.65277777777777779</v>
      </c>
      <c r="H16" s="29">
        <f t="shared" si="5"/>
        <v>0.91666666666666663</v>
      </c>
      <c r="I16" s="29">
        <f t="shared" si="5"/>
        <v>0.80555555555555558</v>
      </c>
      <c r="J16" s="29">
        <f t="shared" si="5"/>
        <v>0.625</v>
      </c>
      <c r="K16" s="29">
        <f t="shared" si="5"/>
        <v>6.9444444444444448E-2</v>
      </c>
      <c r="L16" s="29">
        <f t="shared" si="5"/>
        <v>1.3888888888888888E-2</v>
      </c>
      <c r="M16" s="29">
        <f t="shared" si="5"/>
        <v>1.3888888888888888E-2</v>
      </c>
    </row>
    <row r="17" spans="1:13" ht="12" customHeight="1" x14ac:dyDescent="0.2">
      <c r="A17" s="160"/>
      <c r="B17" s="242" t="s">
        <v>43</v>
      </c>
      <c r="C17" s="243"/>
      <c r="D17" s="243"/>
      <c r="E17" s="244"/>
      <c r="F17" s="141">
        <v>201</v>
      </c>
      <c r="G17" s="144">
        <v>151</v>
      </c>
      <c r="H17" s="33">
        <v>198</v>
      </c>
      <c r="I17" s="33">
        <v>181</v>
      </c>
      <c r="J17" s="33">
        <v>168</v>
      </c>
      <c r="K17" s="33">
        <v>4</v>
      </c>
      <c r="L17" s="33">
        <v>0</v>
      </c>
      <c r="M17" s="33">
        <v>1</v>
      </c>
    </row>
    <row r="18" spans="1:13" ht="12" customHeight="1" x14ac:dyDescent="0.2">
      <c r="A18" s="161"/>
      <c r="B18" s="245"/>
      <c r="C18" s="246"/>
      <c r="D18" s="246"/>
      <c r="E18" s="247"/>
      <c r="F18" s="36"/>
      <c r="G18" s="127">
        <f t="shared" ref="G18:M18" si="6">IF(G17=0,0,G17/$F17)</f>
        <v>0.75124378109452739</v>
      </c>
      <c r="H18" s="29">
        <f t="shared" si="6"/>
        <v>0.9850746268656716</v>
      </c>
      <c r="I18" s="29">
        <f t="shared" si="6"/>
        <v>0.90049751243781095</v>
      </c>
      <c r="J18" s="29">
        <f t="shared" si="6"/>
        <v>0.83582089552238803</v>
      </c>
      <c r="K18" s="29">
        <f t="shared" si="6"/>
        <v>1.9900497512437811E-2</v>
      </c>
      <c r="L18" s="29">
        <f t="shared" si="6"/>
        <v>0</v>
      </c>
      <c r="M18" s="29">
        <f t="shared" si="6"/>
        <v>4.9751243781094526E-3</v>
      </c>
    </row>
    <row r="19" spans="1:13" ht="12" customHeight="1" x14ac:dyDescent="0.2">
      <c r="A19" s="156" t="s">
        <v>42</v>
      </c>
      <c r="B19" s="156" t="s">
        <v>41</v>
      </c>
      <c r="C19" s="35"/>
      <c r="D19" s="231" t="s">
        <v>15</v>
      </c>
      <c r="E19" s="34"/>
      <c r="F19" s="141">
        <v>239</v>
      </c>
      <c r="G19" s="144">
        <f t="shared" ref="G19:M19" si="7">SUM(G21,G23,G25,G27,G29,G31,G33,G35,G37,G39,G41,G43,G45,G47,G49,G51,G53,G55,G57,G59,G61,G63,G65,G67)</f>
        <v>163</v>
      </c>
      <c r="H19" s="33">
        <f t="shared" si="7"/>
        <v>199</v>
      </c>
      <c r="I19" s="33">
        <f t="shared" si="7"/>
        <v>197</v>
      </c>
      <c r="J19" s="33">
        <f t="shared" si="7"/>
        <v>115</v>
      </c>
      <c r="K19" s="33">
        <f t="shared" si="7"/>
        <v>8</v>
      </c>
      <c r="L19" s="33">
        <f t="shared" si="7"/>
        <v>13</v>
      </c>
      <c r="M19" s="33">
        <f t="shared" si="7"/>
        <v>3</v>
      </c>
    </row>
    <row r="20" spans="1:13" ht="12" customHeight="1" x14ac:dyDescent="0.2">
      <c r="A20" s="157"/>
      <c r="B20" s="157"/>
      <c r="C20" s="32"/>
      <c r="D20" s="232"/>
      <c r="E20" s="31"/>
      <c r="F20" s="36"/>
      <c r="G20" s="127">
        <f t="shared" ref="G20:M20" si="8">IF(G19=0,0,G19/$F19)</f>
        <v>0.68200836820083677</v>
      </c>
      <c r="H20" s="29">
        <f t="shared" si="8"/>
        <v>0.83263598326359833</v>
      </c>
      <c r="I20" s="29">
        <f t="shared" si="8"/>
        <v>0.82426778242677823</v>
      </c>
      <c r="J20" s="29">
        <f t="shared" si="8"/>
        <v>0.48117154811715479</v>
      </c>
      <c r="K20" s="29">
        <f t="shared" si="8"/>
        <v>3.3472803347280332E-2</v>
      </c>
      <c r="L20" s="29">
        <f t="shared" si="8"/>
        <v>5.4393305439330547E-2</v>
      </c>
      <c r="M20" s="29">
        <f t="shared" si="8"/>
        <v>1.2552301255230125E-2</v>
      </c>
    </row>
    <row r="21" spans="1:13" ht="12" customHeight="1" x14ac:dyDescent="0.2">
      <c r="A21" s="157"/>
      <c r="B21" s="157"/>
      <c r="C21" s="35"/>
      <c r="D21" s="231" t="s">
        <v>354</v>
      </c>
      <c r="E21" s="34"/>
      <c r="F21" s="141">
        <v>32</v>
      </c>
      <c r="G21" s="144">
        <v>21</v>
      </c>
      <c r="H21" s="33">
        <v>28</v>
      </c>
      <c r="I21" s="33">
        <v>28</v>
      </c>
      <c r="J21" s="33">
        <v>17</v>
      </c>
      <c r="K21" s="33">
        <v>2</v>
      </c>
      <c r="L21" s="33">
        <v>1</v>
      </c>
      <c r="M21" s="33">
        <v>0</v>
      </c>
    </row>
    <row r="22" spans="1:13" ht="12" customHeight="1" x14ac:dyDescent="0.2">
      <c r="A22" s="157"/>
      <c r="B22" s="157"/>
      <c r="C22" s="32"/>
      <c r="D22" s="232"/>
      <c r="E22" s="31"/>
      <c r="F22" s="36"/>
      <c r="G22" s="127">
        <f t="shared" ref="G22:M22" si="9">IF(G21=0,0,G21/$F21)</f>
        <v>0.65625</v>
      </c>
      <c r="H22" s="29">
        <f t="shared" si="9"/>
        <v>0.875</v>
      </c>
      <c r="I22" s="29">
        <f t="shared" si="9"/>
        <v>0.875</v>
      </c>
      <c r="J22" s="29">
        <f t="shared" si="9"/>
        <v>0.53125</v>
      </c>
      <c r="K22" s="29">
        <f t="shared" si="9"/>
        <v>6.25E-2</v>
      </c>
      <c r="L22" s="29">
        <f t="shared" si="9"/>
        <v>3.125E-2</v>
      </c>
      <c r="M22" s="29">
        <f t="shared" si="9"/>
        <v>0</v>
      </c>
    </row>
    <row r="23" spans="1:13" ht="12" customHeight="1" x14ac:dyDescent="0.2">
      <c r="A23" s="157"/>
      <c r="B23" s="157"/>
      <c r="C23" s="35"/>
      <c r="D23" s="231" t="s">
        <v>355</v>
      </c>
      <c r="E23" s="34"/>
      <c r="F23" s="141">
        <v>4</v>
      </c>
      <c r="G23" s="144">
        <v>3</v>
      </c>
      <c r="H23" s="33">
        <v>3</v>
      </c>
      <c r="I23" s="33">
        <v>4</v>
      </c>
      <c r="J23" s="33">
        <v>1</v>
      </c>
      <c r="K23" s="33">
        <v>0</v>
      </c>
      <c r="L23" s="33">
        <v>0</v>
      </c>
      <c r="M23" s="33">
        <v>0</v>
      </c>
    </row>
    <row r="24" spans="1:13" ht="12" customHeight="1" x14ac:dyDescent="0.2">
      <c r="A24" s="157"/>
      <c r="B24" s="157"/>
      <c r="C24" s="32"/>
      <c r="D24" s="232"/>
      <c r="E24" s="31"/>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4"/>
      <c r="F25" s="141">
        <v>11</v>
      </c>
      <c r="G25" s="144">
        <v>8</v>
      </c>
      <c r="H25" s="33">
        <v>9</v>
      </c>
      <c r="I25" s="33">
        <v>9</v>
      </c>
      <c r="J25" s="33">
        <v>1</v>
      </c>
      <c r="K25" s="33">
        <v>0</v>
      </c>
      <c r="L25" s="33">
        <v>0</v>
      </c>
      <c r="M25" s="33">
        <v>1</v>
      </c>
    </row>
    <row r="26" spans="1:13" ht="12" customHeight="1" x14ac:dyDescent="0.2">
      <c r="A26" s="157"/>
      <c r="B26" s="157"/>
      <c r="C26" s="32"/>
      <c r="D26" s="232"/>
      <c r="E26" s="31"/>
      <c r="F26" s="36"/>
      <c r="G26" s="127">
        <f t="shared" ref="G26:M26" si="11">IF(G25=0,0,G25/$F25)</f>
        <v>0.72727272727272729</v>
      </c>
      <c r="H26" s="29">
        <f t="shared" si="11"/>
        <v>0.81818181818181823</v>
      </c>
      <c r="I26" s="29">
        <f t="shared" si="11"/>
        <v>0.81818181818181823</v>
      </c>
      <c r="J26" s="29">
        <f t="shared" si="11"/>
        <v>9.0909090909090912E-2</v>
      </c>
      <c r="K26" s="29">
        <f t="shared" si="11"/>
        <v>0</v>
      </c>
      <c r="L26" s="29">
        <f t="shared" si="11"/>
        <v>0</v>
      </c>
      <c r="M26" s="29">
        <f t="shared" si="11"/>
        <v>9.0909090909090912E-2</v>
      </c>
    </row>
    <row r="27" spans="1:13" ht="12" customHeight="1" x14ac:dyDescent="0.2">
      <c r="A27" s="157"/>
      <c r="B27" s="157"/>
      <c r="C27" s="35"/>
      <c r="D27" s="231" t="s">
        <v>357</v>
      </c>
      <c r="E27" s="34"/>
      <c r="F27" s="141">
        <v>2</v>
      </c>
      <c r="G27" s="144">
        <v>2</v>
      </c>
      <c r="H27" s="33">
        <v>2</v>
      </c>
      <c r="I27" s="33">
        <v>2</v>
      </c>
      <c r="J27" s="33">
        <v>2</v>
      </c>
      <c r="K27" s="33">
        <v>0</v>
      </c>
      <c r="L27" s="33">
        <v>0</v>
      </c>
      <c r="M27" s="33">
        <v>0</v>
      </c>
    </row>
    <row r="28" spans="1:13" ht="12" customHeight="1" x14ac:dyDescent="0.2">
      <c r="A28" s="157"/>
      <c r="B28" s="157"/>
      <c r="C28" s="32"/>
      <c r="D28" s="232"/>
      <c r="E28" s="31"/>
      <c r="F28" s="36"/>
      <c r="G28" s="127">
        <f t="shared" ref="G28:M28" si="12">IF(G27=0,0,G27/$F27)</f>
        <v>1</v>
      </c>
      <c r="H28" s="29">
        <f t="shared" si="12"/>
        <v>1</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4"/>
      <c r="F29" s="141">
        <v>6</v>
      </c>
      <c r="G29" s="144">
        <v>4</v>
      </c>
      <c r="H29" s="33">
        <v>5</v>
      </c>
      <c r="I29" s="33">
        <v>4</v>
      </c>
      <c r="J29" s="33">
        <v>1</v>
      </c>
      <c r="K29" s="33">
        <v>0</v>
      </c>
      <c r="L29" s="33">
        <v>1</v>
      </c>
      <c r="M29" s="33">
        <v>0</v>
      </c>
    </row>
    <row r="30" spans="1:13" ht="12" customHeight="1" x14ac:dyDescent="0.2">
      <c r="A30" s="157"/>
      <c r="B30" s="157"/>
      <c r="C30" s="32"/>
      <c r="D30" s="232"/>
      <c r="E30" s="31"/>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4"/>
      <c r="F31" s="141">
        <v>1</v>
      </c>
      <c r="G31" s="144">
        <v>1</v>
      </c>
      <c r="H31" s="33">
        <v>1</v>
      </c>
      <c r="I31" s="33">
        <v>1</v>
      </c>
      <c r="J31" s="33">
        <v>1</v>
      </c>
      <c r="K31" s="33">
        <v>0</v>
      </c>
      <c r="L31" s="33">
        <v>0</v>
      </c>
      <c r="M31" s="33">
        <v>0</v>
      </c>
    </row>
    <row r="32" spans="1:13" ht="12" customHeight="1" x14ac:dyDescent="0.2">
      <c r="A32" s="157"/>
      <c r="B32" s="157"/>
      <c r="C32" s="32"/>
      <c r="D32" s="232"/>
      <c r="E32" s="31"/>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4"/>
      <c r="F33" s="141">
        <v>8</v>
      </c>
      <c r="G33" s="144">
        <v>8</v>
      </c>
      <c r="H33" s="33">
        <v>7</v>
      </c>
      <c r="I33" s="33">
        <v>7</v>
      </c>
      <c r="J33" s="33">
        <v>3</v>
      </c>
      <c r="K33" s="33">
        <v>0</v>
      </c>
      <c r="L33" s="33">
        <v>0</v>
      </c>
      <c r="M33" s="33">
        <v>0</v>
      </c>
    </row>
    <row r="34" spans="1:13" ht="12" customHeight="1" x14ac:dyDescent="0.2">
      <c r="A34" s="157"/>
      <c r="B34" s="157"/>
      <c r="C34" s="32"/>
      <c r="D34" s="232"/>
      <c r="E34" s="31"/>
      <c r="F34" s="36"/>
      <c r="G34" s="127">
        <f t="shared" ref="G34:M34" si="15">IF(G33=0,0,G33/$F33)</f>
        <v>1</v>
      </c>
      <c r="H34" s="29">
        <f t="shared" si="15"/>
        <v>0.875</v>
      </c>
      <c r="I34" s="29">
        <f t="shared" si="15"/>
        <v>0.875</v>
      </c>
      <c r="J34" s="29">
        <f t="shared" si="15"/>
        <v>0.375</v>
      </c>
      <c r="K34" s="29">
        <f t="shared" si="15"/>
        <v>0</v>
      </c>
      <c r="L34" s="29">
        <f t="shared" si="15"/>
        <v>0</v>
      </c>
      <c r="M34" s="29">
        <f t="shared" si="15"/>
        <v>0</v>
      </c>
    </row>
    <row r="35" spans="1:13" ht="12" customHeight="1" x14ac:dyDescent="0.2">
      <c r="A35" s="157"/>
      <c r="B35" s="157"/>
      <c r="C35" s="35"/>
      <c r="D35" s="231" t="s">
        <v>361</v>
      </c>
      <c r="E35" s="34"/>
      <c r="F35" s="141">
        <v>7</v>
      </c>
      <c r="G35" s="144">
        <v>5</v>
      </c>
      <c r="H35" s="33">
        <v>7</v>
      </c>
      <c r="I35" s="33">
        <v>6</v>
      </c>
      <c r="J35" s="33">
        <v>5</v>
      </c>
      <c r="K35" s="33">
        <v>0</v>
      </c>
      <c r="L35" s="33">
        <v>0</v>
      </c>
      <c r="M35" s="33">
        <v>0</v>
      </c>
    </row>
    <row r="36" spans="1:13" ht="12" customHeight="1" x14ac:dyDescent="0.2">
      <c r="A36" s="157"/>
      <c r="B36" s="157"/>
      <c r="C36" s="32"/>
      <c r="D36" s="232"/>
      <c r="E36" s="31"/>
      <c r="F36" s="36"/>
      <c r="G36" s="127">
        <f t="shared" ref="G36:M36" si="16">IF(G35=0,0,G35/$F35)</f>
        <v>0.7142857142857143</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4"/>
      <c r="F37" s="141">
        <v>1</v>
      </c>
      <c r="G37" s="144">
        <v>0</v>
      </c>
      <c r="H37" s="33">
        <v>1</v>
      </c>
      <c r="I37" s="33">
        <v>1</v>
      </c>
      <c r="J37" s="33">
        <v>1</v>
      </c>
      <c r="K37" s="33">
        <v>0</v>
      </c>
      <c r="L37" s="33">
        <v>0</v>
      </c>
      <c r="M37" s="33">
        <v>0</v>
      </c>
    </row>
    <row r="38" spans="1:13" ht="12" customHeight="1" x14ac:dyDescent="0.2">
      <c r="A38" s="157"/>
      <c r="B38" s="157"/>
      <c r="C38" s="32"/>
      <c r="D38" s="232"/>
      <c r="E38" s="31"/>
      <c r="F38" s="36"/>
      <c r="G38" s="127">
        <f t="shared" ref="G38:M38" si="17">IF(G37=0,0,G37/$F37)</f>
        <v>0</v>
      </c>
      <c r="H38" s="29">
        <f t="shared" si="17"/>
        <v>1</v>
      </c>
      <c r="I38" s="29">
        <f t="shared" si="17"/>
        <v>1</v>
      </c>
      <c r="J38" s="29">
        <f t="shared" si="17"/>
        <v>1</v>
      </c>
      <c r="K38" s="29">
        <f t="shared" si="17"/>
        <v>0</v>
      </c>
      <c r="L38" s="29">
        <f t="shared" si="17"/>
        <v>0</v>
      </c>
      <c r="M38" s="29">
        <f t="shared" si="17"/>
        <v>0</v>
      </c>
    </row>
    <row r="39" spans="1:13" ht="12" customHeight="1" x14ac:dyDescent="0.2">
      <c r="A39" s="157"/>
      <c r="B39" s="157"/>
      <c r="C39" s="35"/>
      <c r="D39" s="231" t="s">
        <v>363</v>
      </c>
      <c r="E39" s="34"/>
      <c r="F39" s="141">
        <v>9</v>
      </c>
      <c r="G39" s="144">
        <v>3</v>
      </c>
      <c r="H39" s="33">
        <v>7</v>
      </c>
      <c r="I39" s="33">
        <v>8</v>
      </c>
      <c r="J39" s="33">
        <v>0</v>
      </c>
      <c r="K39" s="33">
        <v>1</v>
      </c>
      <c r="L39" s="33">
        <v>1</v>
      </c>
      <c r="M39" s="33">
        <v>0</v>
      </c>
    </row>
    <row r="40" spans="1:13" ht="12" customHeight="1" x14ac:dyDescent="0.2">
      <c r="A40" s="157"/>
      <c r="B40" s="157"/>
      <c r="C40" s="32"/>
      <c r="D40" s="232"/>
      <c r="E40" s="31"/>
      <c r="F40" s="36"/>
      <c r="G40" s="127">
        <f t="shared" ref="G40:M40" si="18">IF(G39=0,0,G39/$F39)</f>
        <v>0.33333333333333331</v>
      </c>
      <c r="H40" s="29">
        <f t="shared" si="18"/>
        <v>0.77777777777777779</v>
      </c>
      <c r="I40" s="29">
        <f t="shared" si="18"/>
        <v>0.88888888888888884</v>
      </c>
      <c r="J40" s="29">
        <f t="shared" si="18"/>
        <v>0</v>
      </c>
      <c r="K40" s="29">
        <f t="shared" si="18"/>
        <v>0.1111111111111111</v>
      </c>
      <c r="L40" s="29">
        <f t="shared" si="18"/>
        <v>0.1111111111111111</v>
      </c>
      <c r="M40" s="29">
        <f t="shared" si="18"/>
        <v>0</v>
      </c>
    </row>
    <row r="41" spans="1:13" ht="12" customHeight="1" x14ac:dyDescent="0.2">
      <c r="A41" s="157"/>
      <c r="B41" s="157"/>
      <c r="C41" s="35"/>
      <c r="D41" s="231" t="s">
        <v>364</v>
      </c>
      <c r="E41" s="34"/>
      <c r="F41" s="141">
        <v>1</v>
      </c>
      <c r="G41" s="144">
        <v>1</v>
      </c>
      <c r="H41" s="33">
        <v>1</v>
      </c>
      <c r="I41" s="33">
        <v>1</v>
      </c>
      <c r="J41" s="33">
        <v>1</v>
      </c>
      <c r="K41" s="33">
        <v>0</v>
      </c>
      <c r="L41" s="33">
        <v>0</v>
      </c>
      <c r="M41" s="33">
        <v>0</v>
      </c>
    </row>
    <row r="42" spans="1:13" ht="12" customHeight="1" x14ac:dyDescent="0.2">
      <c r="A42" s="157"/>
      <c r="B42" s="157"/>
      <c r="C42" s="32"/>
      <c r="D42" s="232"/>
      <c r="E42" s="31"/>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4"/>
      <c r="F43" s="141">
        <v>2</v>
      </c>
      <c r="G43" s="144">
        <v>2</v>
      </c>
      <c r="H43" s="33">
        <v>2</v>
      </c>
      <c r="I43" s="33">
        <v>2</v>
      </c>
      <c r="J43" s="33">
        <v>2</v>
      </c>
      <c r="K43" s="33">
        <v>0</v>
      </c>
      <c r="L43" s="33">
        <v>0</v>
      </c>
      <c r="M43" s="33">
        <v>0</v>
      </c>
    </row>
    <row r="44" spans="1:13" ht="12" customHeight="1" x14ac:dyDescent="0.2">
      <c r="A44" s="157"/>
      <c r="B44" s="157"/>
      <c r="C44" s="32"/>
      <c r="D44" s="232"/>
      <c r="E44" s="31"/>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4"/>
      <c r="F45" s="141">
        <v>11</v>
      </c>
      <c r="G45" s="144">
        <v>7</v>
      </c>
      <c r="H45" s="33">
        <v>9</v>
      </c>
      <c r="I45" s="33">
        <v>10</v>
      </c>
      <c r="J45" s="33">
        <v>7</v>
      </c>
      <c r="K45" s="33">
        <v>0</v>
      </c>
      <c r="L45" s="33">
        <v>1</v>
      </c>
      <c r="M45" s="33">
        <v>0</v>
      </c>
    </row>
    <row r="46" spans="1:13" ht="12" customHeight="1" x14ac:dyDescent="0.2">
      <c r="A46" s="157"/>
      <c r="B46" s="157"/>
      <c r="C46" s="32"/>
      <c r="D46" s="232"/>
      <c r="E46" s="31"/>
      <c r="F46" s="36"/>
      <c r="G46" s="127">
        <f t="shared" ref="G46:M46" si="21">IF(G45=0,0,G45/$F45)</f>
        <v>0.63636363636363635</v>
      </c>
      <c r="H46" s="29">
        <f t="shared" si="21"/>
        <v>0.81818181818181823</v>
      </c>
      <c r="I46" s="29">
        <f t="shared" si="21"/>
        <v>0.90909090909090906</v>
      </c>
      <c r="J46" s="29">
        <f t="shared" si="21"/>
        <v>0.63636363636363635</v>
      </c>
      <c r="K46" s="29">
        <f t="shared" si="21"/>
        <v>0</v>
      </c>
      <c r="L46" s="29">
        <f t="shared" si="21"/>
        <v>9.0909090909090912E-2</v>
      </c>
      <c r="M46" s="29">
        <f t="shared" si="21"/>
        <v>0</v>
      </c>
    </row>
    <row r="47" spans="1:13" ht="12" customHeight="1" x14ac:dyDescent="0.2">
      <c r="A47" s="157"/>
      <c r="B47" s="157"/>
      <c r="C47" s="35"/>
      <c r="D47" s="231" t="s">
        <v>367</v>
      </c>
      <c r="E47" s="34"/>
      <c r="F47" s="141">
        <v>4</v>
      </c>
      <c r="G47" s="144">
        <v>2</v>
      </c>
      <c r="H47" s="33">
        <v>3</v>
      </c>
      <c r="I47" s="33">
        <v>2</v>
      </c>
      <c r="J47" s="33">
        <v>1</v>
      </c>
      <c r="K47" s="33">
        <v>0</v>
      </c>
      <c r="L47" s="33">
        <v>0</v>
      </c>
      <c r="M47" s="33">
        <v>0</v>
      </c>
    </row>
    <row r="48" spans="1:13" ht="12" customHeight="1" x14ac:dyDescent="0.2">
      <c r="A48" s="157"/>
      <c r="B48" s="157"/>
      <c r="C48" s="32"/>
      <c r="D48" s="232"/>
      <c r="E48" s="31"/>
      <c r="F48" s="36"/>
      <c r="G48" s="127">
        <f t="shared" ref="G48:M48" si="22">IF(G47=0,0,G47/$F47)</f>
        <v>0.5</v>
      </c>
      <c r="H48" s="29">
        <f t="shared" si="22"/>
        <v>0.75</v>
      </c>
      <c r="I48" s="29">
        <f t="shared" si="22"/>
        <v>0.5</v>
      </c>
      <c r="J48" s="29">
        <f t="shared" si="22"/>
        <v>0.25</v>
      </c>
      <c r="K48" s="29">
        <f t="shared" si="22"/>
        <v>0</v>
      </c>
      <c r="L48" s="29">
        <f t="shared" si="22"/>
        <v>0</v>
      </c>
      <c r="M48" s="29">
        <f t="shared" si="22"/>
        <v>0</v>
      </c>
    </row>
    <row r="49" spans="1:13" ht="12" customHeight="1" x14ac:dyDescent="0.2">
      <c r="A49" s="157"/>
      <c r="B49" s="157"/>
      <c r="C49" s="35"/>
      <c r="D49" s="231" t="s">
        <v>368</v>
      </c>
      <c r="E49" s="34"/>
      <c r="F49" s="141">
        <v>5</v>
      </c>
      <c r="G49" s="144">
        <v>4</v>
      </c>
      <c r="H49" s="33">
        <v>4</v>
      </c>
      <c r="I49" s="33">
        <v>3</v>
      </c>
      <c r="J49" s="33">
        <v>4</v>
      </c>
      <c r="K49" s="33">
        <v>0</v>
      </c>
      <c r="L49" s="33">
        <v>1</v>
      </c>
      <c r="M49" s="33">
        <v>0</v>
      </c>
    </row>
    <row r="50" spans="1:13" ht="12" customHeight="1" x14ac:dyDescent="0.2">
      <c r="A50" s="157"/>
      <c r="B50" s="157"/>
      <c r="C50" s="32"/>
      <c r="D50" s="232"/>
      <c r="E50" s="31"/>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4"/>
      <c r="F51" s="141">
        <v>13</v>
      </c>
      <c r="G51" s="144">
        <v>9</v>
      </c>
      <c r="H51" s="33">
        <v>10</v>
      </c>
      <c r="I51" s="33">
        <v>12</v>
      </c>
      <c r="J51" s="33">
        <v>4</v>
      </c>
      <c r="K51" s="33">
        <v>1</v>
      </c>
      <c r="L51" s="33">
        <v>1</v>
      </c>
      <c r="M51" s="33">
        <v>0</v>
      </c>
    </row>
    <row r="52" spans="1:13" ht="12" customHeight="1" x14ac:dyDescent="0.2">
      <c r="A52" s="157"/>
      <c r="B52" s="157"/>
      <c r="C52" s="32"/>
      <c r="D52" s="232"/>
      <c r="E52" s="31"/>
      <c r="F52" s="36"/>
      <c r="G52" s="127">
        <f t="shared" ref="G52:M52" si="24">IF(G51=0,0,G51/$F51)</f>
        <v>0.69230769230769229</v>
      </c>
      <c r="H52" s="29">
        <f t="shared" si="24"/>
        <v>0.76923076923076927</v>
      </c>
      <c r="I52" s="29">
        <f t="shared" si="24"/>
        <v>0.92307692307692313</v>
      </c>
      <c r="J52" s="29">
        <f t="shared" si="24"/>
        <v>0.30769230769230771</v>
      </c>
      <c r="K52" s="29">
        <f t="shared" si="24"/>
        <v>7.6923076923076927E-2</v>
      </c>
      <c r="L52" s="29">
        <f t="shared" si="24"/>
        <v>7.6923076923076927E-2</v>
      </c>
      <c r="M52" s="29">
        <f t="shared" si="24"/>
        <v>0</v>
      </c>
    </row>
    <row r="53" spans="1:13" ht="12" customHeight="1" x14ac:dyDescent="0.2">
      <c r="A53" s="157"/>
      <c r="B53" s="157"/>
      <c r="C53" s="35"/>
      <c r="D53" s="231" t="s">
        <v>370</v>
      </c>
      <c r="E53" s="34"/>
      <c r="F53" s="141">
        <v>5</v>
      </c>
      <c r="G53" s="144">
        <v>3</v>
      </c>
      <c r="H53" s="33">
        <v>4</v>
      </c>
      <c r="I53" s="33">
        <v>4</v>
      </c>
      <c r="J53" s="33">
        <v>2</v>
      </c>
      <c r="K53" s="33">
        <v>0</v>
      </c>
      <c r="L53" s="33">
        <v>0</v>
      </c>
      <c r="M53" s="33">
        <v>0</v>
      </c>
    </row>
    <row r="54" spans="1:13" ht="12" customHeight="1" x14ac:dyDescent="0.2">
      <c r="A54" s="157"/>
      <c r="B54" s="157"/>
      <c r="C54" s="32"/>
      <c r="D54" s="232"/>
      <c r="E54" s="31"/>
      <c r="F54" s="36"/>
      <c r="G54" s="127">
        <f t="shared" ref="G54:M54" si="25">IF(G53=0,0,G53/$F53)</f>
        <v>0.6</v>
      </c>
      <c r="H54" s="29">
        <f t="shared" si="25"/>
        <v>0.8</v>
      </c>
      <c r="I54" s="29">
        <f t="shared" si="25"/>
        <v>0.8</v>
      </c>
      <c r="J54" s="29">
        <f t="shared" si="25"/>
        <v>0.4</v>
      </c>
      <c r="K54" s="29">
        <f t="shared" si="25"/>
        <v>0</v>
      </c>
      <c r="L54" s="29">
        <f t="shared" si="25"/>
        <v>0</v>
      </c>
      <c r="M54" s="29">
        <f t="shared" si="25"/>
        <v>0</v>
      </c>
    </row>
    <row r="55" spans="1:13" ht="12" customHeight="1" x14ac:dyDescent="0.2">
      <c r="A55" s="157"/>
      <c r="B55" s="157"/>
      <c r="C55" s="35"/>
      <c r="D55" s="231" t="s">
        <v>371</v>
      </c>
      <c r="E55" s="34"/>
      <c r="F55" s="141">
        <v>33</v>
      </c>
      <c r="G55" s="144">
        <v>18</v>
      </c>
      <c r="H55" s="33">
        <v>23</v>
      </c>
      <c r="I55" s="33">
        <v>20</v>
      </c>
      <c r="J55" s="33">
        <v>12</v>
      </c>
      <c r="K55" s="33">
        <v>0</v>
      </c>
      <c r="L55" s="33">
        <v>5</v>
      </c>
      <c r="M55" s="33">
        <v>1</v>
      </c>
    </row>
    <row r="56" spans="1:13" ht="12" customHeight="1" x14ac:dyDescent="0.2">
      <c r="A56" s="157"/>
      <c r="B56" s="157"/>
      <c r="C56" s="32"/>
      <c r="D56" s="232"/>
      <c r="E56" s="31"/>
      <c r="F56" s="36"/>
      <c r="G56" s="127">
        <f t="shared" ref="G56:M56" si="26">IF(G55=0,0,G55/$F55)</f>
        <v>0.54545454545454541</v>
      </c>
      <c r="H56" s="29">
        <f t="shared" si="26"/>
        <v>0.69696969696969702</v>
      </c>
      <c r="I56" s="29">
        <f t="shared" si="26"/>
        <v>0.60606060606060608</v>
      </c>
      <c r="J56" s="29">
        <f t="shared" si="26"/>
        <v>0.36363636363636365</v>
      </c>
      <c r="K56" s="29">
        <f t="shared" si="26"/>
        <v>0</v>
      </c>
      <c r="L56" s="29">
        <f t="shared" si="26"/>
        <v>0.15151515151515152</v>
      </c>
      <c r="M56" s="29">
        <f t="shared" si="26"/>
        <v>3.0303030303030304E-2</v>
      </c>
    </row>
    <row r="57" spans="1:13" ht="12" customHeight="1" x14ac:dyDescent="0.2">
      <c r="A57" s="157"/>
      <c r="B57" s="157"/>
      <c r="C57" s="35"/>
      <c r="D57" s="231" t="s">
        <v>372</v>
      </c>
      <c r="E57" s="34"/>
      <c r="F57" s="141">
        <v>5</v>
      </c>
      <c r="G57" s="144">
        <v>4</v>
      </c>
      <c r="H57" s="33">
        <v>4</v>
      </c>
      <c r="I57" s="33">
        <v>4</v>
      </c>
      <c r="J57" s="33">
        <v>1</v>
      </c>
      <c r="K57" s="33">
        <v>0</v>
      </c>
      <c r="L57" s="33">
        <v>0</v>
      </c>
      <c r="M57" s="33">
        <v>0</v>
      </c>
    </row>
    <row r="58" spans="1:13" ht="12" customHeight="1" x14ac:dyDescent="0.2">
      <c r="A58" s="157"/>
      <c r="B58" s="157"/>
      <c r="C58" s="32"/>
      <c r="D58" s="232"/>
      <c r="E58" s="31"/>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4"/>
      <c r="F59" s="141">
        <v>32</v>
      </c>
      <c r="G59" s="144">
        <v>24</v>
      </c>
      <c r="H59" s="33">
        <v>29</v>
      </c>
      <c r="I59" s="33">
        <v>29</v>
      </c>
      <c r="J59" s="33">
        <v>22</v>
      </c>
      <c r="K59" s="33">
        <v>1</v>
      </c>
      <c r="L59" s="33">
        <v>1</v>
      </c>
      <c r="M59" s="33">
        <v>0</v>
      </c>
    </row>
    <row r="60" spans="1:13" ht="12.75" customHeight="1" x14ac:dyDescent="0.2">
      <c r="A60" s="157"/>
      <c r="B60" s="157"/>
      <c r="C60" s="32"/>
      <c r="D60" s="232"/>
      <c r="E60" s="31"/>
      <c r="F60" s="36"/>
      <c r="G60" s="127">
        <f t="shared" ref="G60:M60" si="28">IF(G59=0,0,G59/$F59)</f>
        <v>0.75</v>
      </c>
      <c r="H60" s="29">
        <f t="shared" si="28"/>
        <v>0.90625</v>
      </c>
      <c r="I60" s="29">
        <f t="shared" si="28"/>
        <v>0.90625</v>
      </c>
      <c r="J60" s="29">
        <f t="shared" si="28"/>
        <v>0.6875</v>
      </c>
      <c r="K60" s="29">
        <f t="shared" si="28"/>
        <v>3.125E-2</v>
      </c>
      <c r="L60" s="29">
        <f t="shared" si="28"/>
        <v>3.125E-2</v>
      </c>
      <c r="M60" s="29">
        <f t="shared" si="28"/>
        <v>0</v>
      </c>
    </row>
    <row r="61" spans="1:13" ht="12" customHeight="1" x14ac:dyDescent="0.2">
      <c r="A61" s="157"/>
      <c r="B61" s="157"/>
      <c r="C61" s="35"/>
      <c r="D61" s="231" t="s">
        <v>20</v>
      </c>
      <c r="E61" s="34"/>
      <c r="F61" s="141">
        <v>17</v>
      </c>
      <c r="G61" s="144">
        <v>13</v>
      </c>
      <c r="H61" s="33">
        <v>12</v>
      </c>
      <c r="I61" s="33">
        <v>15</v>
      </c>
      <c r="J61" s="33">
        <v>10</v>
      </c>
      <c r="K61" s="33">
        <v>0</v>
      </c>
      <c r="L61" s="33">
        <v>0</v>
      </c>
      <c r="M61" s="33">
        <v>1</v>
      </c>
    </row>
    <row r="62" spans="1:13" ht="12" customHeight="1" x14ac:dyDescent="0.2">
      <c r="A62" s="157"/>
      <c r="B62" s="157"/>
      <c r="C62" s="32"/>
      <c r="D62" s="232"/>
      <c r="E62" s="31"/>
      <c r="F62" s="36"/>
      <c r="G62" s="127">
        <f t="shared" ref="G62:M62" si="29">IF(G61=0,0,G61/$F61)</f>
        <v>0.76470588235294112</v>
      </c>
      <c r="H62" s="29">
        <f t="shared" si="29"/>
        <v>0.70588235294117652</v>
      </c>
      <c r="I62" s="29">
        <f t="shared" si="29"/>
        <v>0.88235294117647056</v>
      </c>
      <c r="J62" s="29">
        <f t="shared" si="29"/>
        <v>0.58823529411764708</v>
      </c>
      <c r="K62" s="29">
        <f t="shared" si="29"/>
        <v>0</v>
      </c>
      <c r="L62" s="29">
        <f t="shared" si="29"/>
        <v>0</v>
      </c>
      <c r="M62" s="29">
        <f t="shared" si="29"/>
        <v>5.8823529411764705E-2</v>
      </c>
    </row>
    <row r="63" spans="1:13" ht="12" customHeight="1" x14ac:dyDescent="0.2">
      <c r="A63" s="157"/>
      <c r="B63" s="157"/>
      <c r="C63" s="35"/>
      <c r="D63" s="231" t="s">
        <v>374</v>
      </c>
      <c r="E63" s="34"/>
      <c r="F63" s="141">
        <v>8</v>
      </c>
      <c r="G63" s="144">
        <v>7</v>
      </c>
      <c r="H63" s="33">
        <v>8</v>
      </c>
      <c r="I63" s="33">
        <v>7</v>
      </c>
      <c r="J63" s="33">
        <v>6</v>
      </c>
      <c r="K63" s="33">
        <v>0</v>
      </c>
      <c r="L63" s="33">
        <v>0</v>
      </c>
      <c r="M63" s="33">
        <v>0</v>
      </c>
    </row>
    <row r="64" spans="1:13" ht="12" customHeight="1" x14ac:dyDescent="0.2">
      <c r="A64" s="157"/>
      <c r="B64" s="157"/>
      <c r="C64" s="32"/>
      <c r="D64" s="232"/>
      <c r="E64" s="31"/>
      <c r="F64" s="36"/>
      <c r="G64" s="127">
        <f t="shared" ref="G64:M64" si="30">IF(G63=0,0,G63/$F63)</f>
        <v>0.875</v>
      </c>
      <c r="H64" s="29">
        <f t="shared" si="30"/>
        <v>1</v>
      </c>
      <c r="I64" s="29">
        <f t="shared" si="30"/>
        <v>0.875</v>
      </c>
      <c r="J64" s="29">
        <f t="shared" si="30"/>
        <v>0.75</v>
      </c>
      <c r="K64" s="29">
        <f t="shared" si="30"/>
        <v>0</v>
      </c>
      <c r="L64" s="29">
        <f t="shared" si="30"/>
        <v>0</v>
      </c>
      <c r="M64" s="29">
        <f t="shared" si="30"/>
        <v>0</v>
      </c>
    </row>
    <row r="65" spans="1:13" ht="12" customHeight="1" x14ac:dyDescent="0.2">
      <c r="A65" s="157"/>
      <c r="B65" s="157"/>
      <c r="C65" s="35"/>
      <c r="D65" s="231" t="s">
        <v>375</v>
      </c>
      <c r="E65" s="34"/>
      <c r="F65" s="141">
        <v>14</v>
      </c>
      <c r="G65" s="144">
        <v>9</v>
      </c>
      <c r="H65" s="33">
        <v>13</v>
      </c>
      <c r="I65" s="33">
        <v>12</v>
      </c>
      <c r="J65" s="33">
        <v>5</v>
      </c>
      <c r="K65" s="33">
        <v>2</v>
      </c>
      <c r="L65" s="33">
        <v>0</v>
      </c>
      <c r="M65" s="33">
        <v>0</v>
      </c>
    </row>
    <row r="66" spans="1:13" ht="12" customHeight="1" x14ac:dyDescent="0.2">
      <c r="A66" s="157"/>
      <c r="B66" s="157"/>
      <c r="C66" s="32"/>
      <c r="D66" s="232"/>
      <c r="E66" s="31"/>
      <c r="F66" s="36"/>
      <c r="G66" s="127">
        <f t="shared" ref="G66:M66" si="31">IF(G65=0,0,G65/$F65)</f>
        <v>0.6428571428571429</v>
      </c>
      <c r="H66" s="29">
        <f t="shared" si="31"/>
        <v>0.9285714285714286</v>
      </c>
      <c r="I66" s="29">
        <f t="shared" si="31"/>
        <v>0.8571428571428571</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4"/>
      <c r="F67" s="141">
        <v>8</v>
      </c>
      <c r="G67" s="144">
        <v>5</v>
      </c>
      <c r="H67" s="33">
        <v>7</v>
      </c>
      <c r="I67" s="33">
        <v>6</v>
      </c>
      <c r="J67" s="33">
        <v>6</v>
      </c>
      <c r="K67" s="33">
        <v>1</v>
      </c>
      <c r="L67" s="33">
        <v>1</v>
      </c>
      <c r="M67" s="33">
        <v>0</v>
      </c>
    </row>
    <row r="68" spans="1:13" ht="12" customHeight="1" x14ac:dyDescent="0.2">
      <c r="A68" s="157"/>
      <c r="B68" s="158"/>
      <c r="C68" s="32"/>
      <c r="D68" s="232"/>
      <c r="E68" s="31"/>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4"/>
      <c r="F69" s="141">
        <v>681</v>
      </c>
      <c r="G69" s="144">
        <f t="shared" ref="G69:M69" si="33">SUM(G71,G73,G75,G77,G79,G81,G83,G85,G87,G89,G91,G93,G95,G97,G99)</f>
        <v>371</v>
      </c>
      <c r="H69" s="33">
        <f t="shared" si="33"/>
        <v>472</v>
      </c>
      <c r="I69" s="33">
        <f t="shared" si="33"/>
        <v>490</v>
      </c>
      <c r="J69" s="33">
        <f t="shared" si="33"/>
        <v>299</v>
      </c>
      <c r="K69" s="33">
        <f t="shared" si="33"/>
        <v>24</v>
      </c>
      <c r="L69" s="33">
        <f t="shared" si="33"/>
        <v>88</v>
      </c>
      <c r="M69" s="33">
        <f t="shared" si="33"/>
        <v>16</v>
      </c>
    </row>
    <row r="70" spans="1:13" ht="12" customHeight="1" x14ac:dyDescent="0.2">
      <c r="A70" s="157"/>
      <c r="B70" s="157"/>
      <c r="C70" s="32"/>
      <c r="D70" s="232"/>
      <c r="E70" s="31"/>
      <c r="F70" s="36"/>
      <c r="G70" s="127">
        <f t="shared" ref="G70:M70" si="34">IF(G69=0,0,G69/$F69)</f>
        <v>0.54478707782672542</v>
      </c>
      <c r="H70" s="29">
        <f t="shared" si="34"/>
        <v>0.69309838472834062</v>
      </c>
      <c r="I70" s="29">
        <f t="shared" si="34"/>
        <v>0.71953010279001473</v>
      </c>
      <c r="J70" s="29">
        <f t="shared" si="34"/>
        <v>0.43906020558002939</v>
      </c>
      <c r="K70" s="29">
        <f t="shared" si="34"/>
        <v>3.5242290748898682E-2</v>
      </c>
      <c r="L70" s="29">
        <f t="shared" si="34"/>
        <v>0.12922173274596183</v>
      </c>
      <c r="M70" s="29">
        <f t="shared" si="34"/>
        <v>2.3494860499265784E-2</v>
      </c>
    </row>
    <row r="71" spans="1:13" ht="12" customHeight="1" x14ac:dyDescent="0.2">
      <c r="A71" s="157"/>
      <c r="B71" s="157"/>
      <c r="C71" s="35"/>
      <c r="D71" s="231" t="s">
        <v>117</v>
      </c>
      <c r="E71" s="34"/>
      <c r="F71" s="141">
        <v>6</v>
      </c>
      <c r="G71" s="144">
        <v>2</v>
      </c>
      <c r="H71" s="33">
        <v>2</v>
      </c>
      <c r="I71" s="33">
        <v>3</v>
      </c>
      <c r="J71" s="33">
        <v>0</v>
      </c>
      <c r="K71" s="33">
        <v>0</v>
      </c>
      <c r="L71" s="33">
        <v>1</v>
      </c>
      <c r="M71" s="33">
        <v>0</v>
      </c>
    </row>
    <row r="72" spans="1:13" ht="12" customHeight="1" x14ac:dyDescent="0.2">
      <c r="A72" s="157"/>
      <c r="B72" s="157"/>
      <c r="C72" s="32"/>
      <c r="D72" s="232"/>
      <c r="E72" s="31"/>
      <c r="F72" s="36"/>
      <c r="G72" s="127">
        <f t="shared" ref="G72:M72" si="35">IF(G71=0,0,G71/$F71)</f>
        <v>0.33333333333333331</v>
      </c>
      <c r="H72" s="29">
        <f t="shared" si="35"/>
        <v>0.33333333333333331</v>
      </c>
      <c r="I72" s="29">
        <f t="shared" si="35"/>
        <v>0.5</v>
      </c>
      <c r="J72" s="29">
        <f t="shared" si="35"/>
        <v>0</v>
      </c>
      <c r="K72" s="29">
        <f t="shared" si="35"/>
        <v>0</v>
      </c>
      <c r="L72" s="29">
        <f t="shared" si="35"/>
        <v>0.16666666666666666</v>
      </c>
      <c r="M72" s="29">
        <f t="shared" si="35"/>
        <v>0</v>
      </c>
    </row>
    <row r="73" spans="1:13" ht="12" customHeight="1" x14ac:dyDescent="0.2">
      <c r="A73" s="157"/>
      <c r="B73" s="157"/>
      <c r="C73" s="35"/>
      <c r="D73" s="231" t="s">
        <v>13</v>
      </c>
      <c r="E73" s="34"/>
      <c r="F73" s="141">
        <v>77</v>
      </c>
      <c r="G73" s="144">
        <v>24</v>
      </c>
      <c r="H73" s="33">
        <v>34</v>
      </c>
      <c r="I73" s="33">
        <v>41</v>
      </c>
      <c r="J73" s="33">
        <v>19</v>
      </c>
      <c r="K73" s="33">
        <v>0</v>
      </c>
      <c r="L73" s="33">
        <v>24</v>
      </c>
      <c r="M73" s="33">
        <v>3</v>
      </c>
    </row>
    <row r="74" spans="1:13" ht="12" customHeight="1" x14ac:dyDescent="0.2">
      <c r="A74" s="157"/>
      <c r="B74" s="157"/>
      <c r="C74" s="32"/>
      <c r="D74" s="232"/>
      <c r="E74" s="31"/>
      <c r="F74" s="36"/>
      <c r="G74" s="127">
        <f t="shared" ref="G74:M74" si="36">IF(G73=0,0,G73/$F73)</f>
        <v>0.31168831168831168</v>
      </c>
      <c r="H74" s="29">
        <f t="shared" si="36"/>
        <v>0.44155844155844154</v>
      </c>
      <c r="I74" s="29">
        <f t="shared" si="36"/>
        <v>0.53246753246753242</v>
      </c>
      <c r="J74" s="29">
        <f t="shared" si="36"/>
        <v>0.24675324675324675</v>
      </c>
      <c r="K74" s="29">
        <f t="shared" si="36"/>
        <v>0</v>
      </c>
      <c r="L74" s="29">
        <f t="shared" si="36"/>
        <v>0.31168831168831168</v>
      </c>
      <c r="M74" s="29">
        <f t="shared" si="36"/>
        <v>3.896103896103896E-2</v>
      </c>
    </row>
    <row r="75" spans="1:13" ht="12" customHeight="1" x14ac:dyDescent="0.2">
      <c r="A75" s="157"/>
      <c r="B75" s="157"/>
      <c r="C75" s="35"/>
      <c r="D75" s="231" t="s">
        <v>12</v>
      </c>
      <c r="E75" s="34"/>
      <c r="F75" s="141">
        <v>13</v>
      </c>
      <c r="G75" s="144">
        <v>5</v>
      </c>
      <c r="H75" s="33">
        <v>9</v>
      </c>
      <c r="I75" s="33">
        <v>12</v>
      </c>
      <c r="J75" s="33">
        <v>4</v>
      </c>
      <c r="K75" s="33">
        <v>0</v>
      </c>
      <c r="L75" s="33">
        <v>0</v>
      </c>
      <c r="M75" s="33">
        <v>0</v>
      </c>
    </row>
    <row r="76" spans="1:13" ht="12" customHeight="1" x14ac:dyDescent="0.2">
      <c r="A76" s="157"/>
      <c r="B76" s="157"/>
      <c r="C76" s="32"/>
      <c r="D76" s="232"/>
      <c r="E76" s="31"/>
      <c r="F76" s="36"/>
      <c r="G76" s="127">
        <f t="shared" ref="G76:M76" si="37">IF(G75=0,0,G75/$F75)</f>
        <v>0.38461538461538464</v>
      </c>
      <c r="H76" s="29">
        <f t="shared" si="37"/>
        <v>0.69230769230769229</v>
      </c>
      <c r="I76" s="29">
        <f t="shared" si="37"/>
        <v>0.92307692307692313</v>
      </c>
      <c r="J76" s="29">
        <f t="shared" si="37"/>
        <v>0.30769230769230771</v>
      </c>
      <c r="K76" s="29">
        <f t="shared" si="37"/>
        <v>0</v>
      </c>
      <c r="L76" s="29">
        <f t="shared" si="37"/>
        <v>0</v>
      </c>
      <c r="M76" s="29">
        <f t="shared" si="37"/>
        <v>0</v>
      </c>
    </row>
    <row r="77" spans="1:13" ht="12" customHeight="1" x14ac:dyDescent="0.2">
      <c r="A77" s="157"/>
      <c r="B77" s="157"/>
      <c r="C77" s="35"/>
      <c r="D77" s="231" t="s">
        <v>11</v>
      </c>
      <c r="E77" s="34"/>
      <c r="F77" s="141">
        <v>15</v>
      </c>
      <c r="G77" s="144">
        <v>11</v>
      </c>
      <c r="H77" s="33">
        <v>12</v>
      </c>
      <c r="I77" s="33">
        <v>11</v>
      </c>
      <c r="J77" s="33">
        <v>8</v>
      </c>
      <c r="K77" s="33">
        <v>0</v>
      </c>
      <c r="L77" s="33">
        <v>1</v>
      </c>
      <c r="M77" s="33">
        <v>0</v>
      </c>
    </row>
    <row r="78" spans="1:13" ht="12" customHeight="1" x14ac:dyDescent="0.2">
      <c r="A78" s="157"/>
      <c r="B78" s="157"/>
      <c r="C78" s="32"/>
      <c r="D78" s="232"/>
      <c r="E78" s="31"/>
      <c r="F78" s="36"/>
      <c r="G78" s="127">
        <f t="shared" ref="G78:M78" si="38">IF(G77=0,0,G77/$F77)</f>
        <v>0.73333333333333328</v>
      </c>
      <c r="H78" s="29">
        <f t="shared" si="38"/>
        <v>0.8</v>
      </c>
      <c r="I78" s="29">
        <f t="shared" si="38"/>
        <v>0.73333333333333328</v>
      </c>
      <c r="J78" s="29">
        <f t="shared" si="38"/>
        <v>0.53333333333333333</v>
      </c>
      <c r="K78" s="29">
        <f t="shared" si="38"/>
        <v>0</v>
      </c>
      <c r="L78" s="29">
        <f t="shared" si="38"/>
        <v>6.6666666666666666E-2</v>
      </c>
      <c r="M78" s="29">
        <f t="shared" si="38"/>
        <v>0</v>
      </c>
    </row>
    <row r="79" spans="1:13" ht="12" customHeight="1" x14ac:dyDescent="0.2">
      <c r="A79" s="157"/>
      <c r="B79" s="157"/>
      <c r="C79" s="35"/>
      <c r="D79" s="231" t="s">
        <v>10</v>
      </c>
      <c r="E79" s="34"/>
      <c r="F79" s="141">
        <v>38</v>
      </c>
      <c r="G79" s="144">
        <v>25</v>
      </c>
      <c r="H79" s="33">
        <v>27</v>
      </c>
      <c r="I79" s="33">
        <v>27</v>
      </c>
      <c r="J79" s="33">
        <v>14</v>
      </c>
      <c r="K79" s="33">
        <v>1</v>
      </c>
      <c r="L79" s="33">
        <v>4</v>
      </c>
      <c r="M79" s="33">
        <v>0</v>
      </c>
    </row>
    <row r="80" spans="1:13" ht="12" customHeight="1" x14ac:dyDescent="0.2">
      <c r="A80" s="157"/>
      <c r="B80" s="157"/>
      <c r="C80" s="32"/>
      <c r="D80" s="232"/>
      <c r="E80" s="31"/>
      <c r="F80" s="36"/>
      <c r="G80" s="127">
        <f t="shared" ref="G80:M80" si="39">IF(G79=0,0,G79/$F79)</f>
        <v>0.65789473684210531</v>
      </c>
      <c r="H80" s="29">
        <f t="shared" si="39"/>
        <v>0.71052631578947367</v>
      </c>
      <c r="I80" s="29">
        <f t="shared" si="39"/>
        <v>0.71052631578947367</v>
      </c>
      <c r="J80" s="29">
        <f t="shared" si="39"/>
        <v>0.36842105263157893</v>
      </c>
      <c r="K80" s="29">
        <f t="shared" si="39"/>
        <v>2.6315789473684209E-2</v>
      </c>
      <c r="L80" s="29">
        <f t="shared" si="39"/>
        <v>0.10526315789473684</v>
      </c>
      <c r="M80" s="29">
        <f t="shared" si="39"/>
        <v>0</v>
      </c>
    </row>
    <row r="81" spans="1:13" ht="12" customHeight="1" x14ac:dyDescent="0.2">
      <c r="A81" s="157"/>
      <c r="B81" s="157"/>
      <c r="C81" s="35"/>
      <c r="D81" s="231" t="s">
        <v>9</v>
      </c>
      <c r="E81" s="34"/>
      <c r="F81" s="141">
        <v>154</v>
      </c>
      <c r="G81" s="144">
        <v>84</v>
      </c>
      <c r="H81" s="33">
        <v>96</v>
      </c>
      <c r="I81" s="33">
        <v>105</v>
      </c>
      <c r="J81" s="33">
        <v>67</v>
      </c>
      <c r="K81" s="33">
        <v>9</v>
      </c>
      <c r="L81" s="33">
        <v>20</v>
      </c>
      <c r="M81" s="33">
        <v>7</v>
      </c>
    </row>
    <row r="82" spans="1:13" ht="12" customHeight="1" x14ac:dyDescent="0.2">
      <c r="A82" s="157"/>
      <c r="B82" s="157"/>
      <c r="C82" s="32"/>
      <c r="D82" s="232"/>
      <c r="E82" s="31"/>
      <c r="F82" s="36"/>
      <c r="G82" s="127">
        <f t="shared" ref="G82:M82" si="40">IF(G81=0,0,G81/$F81)</f>
        <v>0.54545454545454541</v>
      </c>
      <c r="H82" s="29">
        <f t="shared" si="40"/>
        <v>0.62337662337662336</v>
      </c>
      <c r="I82" s="29">
        <f t="shared" si="40"/>
        <v>0.68181818181818177</v>
      </c>
      <c r="J82" s="29">
        <f t="shared" si="40"/>
        <v>0.43506493506493504</v>
      </c>
      <c r="K82" s="29">
        <f t="shared" si="40"/>
        <v>5.844155844155844E-2</v>
      </c>
      <c r="L82" s="29">
        <f t="shared" si="40"/>
        <v>0.12987012987012986</v>
      </c>
      <c r="M82" s="29">
        <f t="shared" si="40"/>
        <v>4.5454545454545456E-2</v>
      </c>
    </row>
    <row r="83" spans="1:13" ht="12" customHeight="1" x14ac:dyDescent="0.2">
      <c r="A83" s="157"/>
      <c r="B83" s="157"/>
      <c r="C83" s="35"/>
      <c r="D83" s="231" t="s">
        <v>8</v>
      </c>
      <c r="E83" s="34"/>
      <c r="F83" s="141">
        <v>22</v>
      </c>
      <c r="G83" s="144">
        <v>17</v>
      </c>
      <c r="H83" s="33">
        <v>21</v>
      </c>
      <c r="I83" s="33">
        <v>20</v>
      </c>
      <c r="J83" s="33">
        <v>18</v>
      </c>
      <c r="K83" s="33">
        <v>1</v>
      </c>
      <c r="L83" s="33">
        <v>0</v>
      </c>
      <c r="M83" s="33">
        <v>0</v>
      </c>
    </row>
    <row r="84" spans="1:13" ht="12" customHeight="1" x14ac:dyDescent="0.2">
      <c r="A84" s="157"/>
      <c r="B84" s="157"/>
      <c r="C84" s="32"/>
      <c r="D84" s="232"/>
      <c r="E84" s="31"/>
      <c r="F84" s="36"/>
      <c r="G84" s="127">
        <f t="shared" ref="G84:M84" si="41">IF(G83=0,0,G83/$F83)</f>
        <v>0.77272727272727271</v>
      </c>
      <c r="H84" s="29">
        <f t="shared" si="41"/>
        <v>0.95454545454545459</v>
      </c>
      <c r="I84" s="29">
        <f t="shared" si="41"/>
        <v>0.90909090909090906</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4"/>
      <c r="F85" s="141">
        <v>10</v>
      </c>
      <c r="G85" s="144">
        <v>6</v>
      </c>
      <c r="H85" s="33">
        <v>7</v>
      </c>
      <c r="I85" s="33">
        <v>6</v>
      </c>
      <c r="J85" s="33">
        <v>6</v>
      </c>
      <c r="K85" s="33">
        <v>0</v>
      </c>
      <c r="L85" s="33">
        <v>1</v>
      </c>
      <c r="M85" s="33">
        <v>1</v>
      </c>
    </row>
    <row r="86" spans="1:13" ht="12" customHeight="1" x14ac:dyDescent="0.2">
      <c r="A86" s="157"/>
      <c r="B86" s="157"/>
      <c r="C86" s="32"/>
      <c r="D86" s="232"/>
      <c r="E86" s="31"/>
      <c r="F86" s="36"/>
      <c r="G86" s="127">
        <f t="shared" ref="G86:M86" si="42">IF(G85=0,0,G85/$F85)</f>
        <v>0.6</v>
      </c>
      <c r="H86" s="29">
        <f t="shared" si="42"/>
        <v>0.7</v>
      </c>
      <c r="I86" s="29">
        <f t="shared" si="42"/>
        <v>0.6</v>
      </c>
      <c r="J86" s="29">
        <f t="shared" si="42"/>
        <v>0.6</v>
      </c>
      <c r="K86" s="29">
        <f t="shared" si="42"/>
        <v>0</v>
      </c>
      <c r="L86" s="29">
        <f t="shared" si="42"/>
        <v>0.1</v>
      </c>
      <c r="M86" s="29">
        <f t="shared" si="42"/>
        <v>0.1</v>
      </c>
    </row>
    <row r="87" spans="1:13" ht="13.5" customHeight="1" x14ac:dyDescent="0.2">
      <c r="A87" s="157"/>
      <c r="B87" s="157"/>
      <c r="C87" s="35"/>
      <c r="D87" s="248" t="s">
        <v>116</v>
      </c>
      <c r="E87" s="34"/>
      <c r="F87" s="141">
        <v>17</v>
      </c>
      <c r="G87" s="144">
        <v>7</v>
      </c>
      <c r="H87" s="33">
        <v>10</v>
      </c>
      <c r="I87" s="33">
        <v>10</v>
      </c>
      <c r="J87" s="33">
        <v>5</v>
      </c>
      <c r="K87" s="33">
        <v>0</v>
      </c>
      <c r="L87" s="33">
        <v>5</v>
      </c>
      <c r="M87" s="33">
        <v>0</v>
      </c>
    </row>
    <row r="88" spans="1:13" ht="13.5" customHeight="1" x14ac:dyDescent="0.2">
      <c r="A88" s="157"/>
      <c r="B88" s="157"/>
      <c r="C88" s="32"/>
      <c r="D88" s="232"/>
      <c r="E88" s="31"/>
      <c r="F88" s="36"/>
      <c r="G88" s="127">
        <f t="shared" ref="G88:M88" si="43">IF(G87=0,0,G87/$F87)</f>
        <v>0.41176470588235292</v>
      </c>
      <c r="H88" s="29">
        <f t="shared" si="43"/>
        <v>0.58823529411764708</v>
      </c>
      <c r="I88" s="29">
        <f t="shared" si="43"/>
        <v>0.58823529411764708</v>
      </c>
      <c r="J88" s="29">
        <f t="shared" si="43"/>
        <v>0.29411764705882354</v>
      </c>
      <c r="K88" s="29">
        <f t="shared" si="43"/>
        <v>0</v>
      </c>
      <c r="L88" s="29">
        <f t="shared" si="43"/>
        <v>0.29411764705882354</v>
      </c>
      <c r="M88" s="29">
        <f t="shared" si="43"/>
        <v>0</v>
      </c>
    </row>
    <row r="89" spans="1:13" ht="12" customHeight="1" x14ac:dyDescent="0.2">
      <c r="A89" s="157"/>
      <c r="B89" s="157"/>
      <c r="C89" s="35"/>
      <c r="D89" s="231" t="s">
        <v>5</v>
      </c>
      <c r="E89" s="34"/>
      <c r="F89" s="141">
        <v>41</v>
      </c>
      <c r="G89" s="144">
        <v>20</v>
      </c>
      <c r="H89" s="33">
        <v>25</v>
      </c>
      <c r="I89" s="33">
        <v>24</v>
      </c>
      <c r="J89" s="33">
        <v>12</v>
      </c>
      <c r="K89" s="33">
        <v>2</v>
      </c>
      <c r="L89" s="33">
        <v>9</v>
      </c>
      <c r="M89" s="33">
        <v>2</v>
      </c>
    </row>
    <row r="90" spans="1:13" ht="12" customHeight="1" x14ac:dyDescent="0.2">
      <c r="A90" s="157"/>
      <c r="B90" s="157"/>
      <c r="C90" s="32"/>
      <c r="D90" s="232"/>
      <c r="E90" s="31"/>
      <c r="F90" s="36"/>
      <c r="G90" s="127">
        <f t="shared" ref="G90:M90" si="44">IF(G89=0,0,G89/$F89)</f>
        <v>0.48780487804878048</v>
      </c>
      <c r="H90" s="29">
        <f t="shared" si="44"/>
        <v>0.6097560975609756</v>
      </c>
      <c r="I90" s="29">
        <f t="shared" si="44"/>
        <v>0.58536585365853655</v>
      </c>
      <c r="J90" s="29">
        <f t="shared" si="44"/>
        <v>0.29268292682926828</v>
      </c>
      <c r="K90" s="29">
        <f t="shared" si="44"/>
        <v>4.878048780487805E-2</v>
      </c>
      <c r="L90" s="29">
        <f t="shared" si="44"/>
        <v>0.21951219512195122</v>
      </c>
      <c r="M90" s="29">
        <f t="shared" si="44"/>
        <v>4.878048780487805E-2</v>
      </c>
    </row>
    <row r="91" spans="1:13" ht="12" customHeight="1" x14ac:dyDescent="0.2">
      <c r="A91" s="157"/>
      <c r="B91" s="157"/>
      <c r="C91" s="35"/>
      <c r="D91" s="231" t="s">
        <v>4</v>
      </c>
      <c r="E91" s="34"/>
      <c r="F91" s="141">
        <v>23</v>
      </c>
      <c r="G91" s="144">
        <v>14</v>
      </c>
      <c r="H91" s="33">
        <v>12</v>
      </c>
      <c r="I91" s="33">
        <v>13</v>
      </c>
      <c r="J91" s="33">
        <v>3</v>
      </c>
      <c r="K91" s="33">
        <v>0</v>
      </c>
      <c r="L91" s="33">
        <v>5</v>
      </c>
      <c r="M91" s="33">
        <v>0</v>
      </c>
    </row>
    <row r="92" spans="1:13" ht="12" customHeight="1" x14ac:dyDescent="0.2">
      <c r="A92" s="157"/>
      <c r="B92" s="157"/>
      <c r="C92" s="32"/>
      <c r="D92" s="232"/>
      <c r="E92" s="31"/>
      <c r="F92" s="36"/>
      <c r="G92" s="127">
        <f t="shared" ref="G92:M92" si="45">IF(G91=0,0,G91/$F91)</f>
        <v>0.60869565217391308</v>
      </c>
      <c r="H92" s="29">
        <f t="shared" si="45"/>
        <v>0.52173913043478259</v>
      </c>
      <c r="I92" s="29">
        <f t="shared" si="45"/>
        <v>0.56521739130434778</v>
      </c>
      <c r="J92" s="29">
        <f t="shared" si="45"/>
        <v>0.13043478260869565</v>
      </c>
      <c r="K92" s="29">
        <f t="shared" si="45"/>
        <v>0</v>
      </c>
      <c r="L92" s="29">
        <f t="shared" si="45"/>
        <v>0.21739130434782608</v>
      </c>
      <c r="M92" s="29">
        <f t="shared" si="45"/>
        <v>0</v>
      </c>
    </row>
    <row r="93" spans="1:13" ht="12" customHeight="1" x14ac:dyDescent="0.2">
      <c r="A93" s="157"/>
      <c r="B93" s="157"/>
      <c r="C93" s="35"/>
      <c r="D93" s="231" t="s">
        <v>3</v>
      </c>
      <c r="E93" s="34"/>
      <c r="F93" s="141">
        <v>24</v>
      </c>
      <c r="G93" s="144">
        <v>14</v>
      </c>
      <c r="H93" s="33">
        <v>20</v>
      </c>
      <c r="I93" s="33">
        <v>20</v>
      </c>
      <c r="J93" s="33">
        <v>15</v>
      </c>
      <c r="K93" s="33">
        <v>1</v>
      </c>
      <c r="L93" s="33">
        <v>1</v>
      </c>
      <c r="M93" s="33">
        <v>0</v>
      </c>
    </row>
    <row r="94" spans="1:13" ht="12" customHeight="1" x14ac:dyDescent="0.2">
      <c r="A94" s="157"/>
      <c r="B94" s="157"/>
      <c r="C94" s="32"/>
      <c r="D94" s="232"/>
      <c r="E94" s="31"/>
      <c r="F94" s="36"/>
      <c r="G94" s="127">
        <f t="shared" ref="G94:M94" si="46">IF(G93=0,0,G93/$F93)</f>
        <v>0.58333333333333337</v>
      </c>
      <c r="H94" s="29">
        <f t="shared" si="46"/>
        <v>0.83333333333333337</v>
      </c>
      <c r="I94" s="29">
        <f t="shared" si="46"/>
        <v>0.83333333333333337</v>
      </c>
      <c r="J94" s="29">
        <f t="shared" si="46"/>
        <v>0.625</v>
      </c>
      <c r="K94" s="29">
        <f t="shared" si="46"/>
        <v>4.1666666666666664E-2</v>
      </c>
      <c r="L94" s="29">
        <f t="shared" si="46"/>
        <v>4.1666666666666664E-2</v>
      </c>
      <c r="M94" s="29">
        <f t="shared" si="46"/>
        <v>0</v>
      </c>
    </row>
    <row r="95" spans="1:13" ht="12" customHeight="1" x14ac:dyDescent="0.2">
      <c r="A95" s="157"/>
      <c r="B95" s="157"/>
      <c r="C95" s="35"/>
      <c r="D95" s="231" t="s">
        <v>2</v>
      </c>
      <c r="E95" s="34"/>
      <c r="F95" s="141">
        <v>159</v>
      </c>
      <c r="G95" s="144">
        <v>93</v>
      </c>
      <c r="H95" s="33">
        <v>136</v>
      </c>
      <c r="I95" s="33">
        <v>136</v>
      </c>
      <c r="J95" s="33">
        <v>80</v>
      </c>
      <c r="K95" s="33">
        <v>6</v>
      </c>
      <c r="L95" s="33">
        <v>10</v>
      </c>
      <c r="M95" s="33">
        <v>1</v>
      </c>
    </row>
    <row r="96" spans="1:13" ht="12" customHeight="1" x14ac:dyDescent="0.2">
      <c r="A96" s="157"/>
      <c r="B96" s="157"/>
      <c r="C96" s="32"/>
      <c r="D96" s="232"/>
      <c r="E96" s="31"/>
      <c r="F96" s="36"/>
      <c r="G96" s="127">
        <f t="shared" ref="G96:M96" si="47">IF(G95=0,0,G95/$F95)</f>
        <v>0.58490566037735847</v>
      </c>
      <c r="H96" s="29">
        <f t="shared" si="47"/>
        <v>0.85534591194968557</v>
      </c>
      <c r="I96" s="29">
        <f t="shared" si="47"/>
        <v>0.85534591194968557</v>
      </c>
      <c r="J96" s="29">
        <f t="shared" si="47"/>
        <v>0.50314465408805031</v>
      </c>
      <c r="K96" s="29">
        <f t="shared" si="47"/>
        <v>3.7735849056603772E-2</v>
      </c>
      <c r="L96" s="29">
        <f t="shared" si="47"/>
        <v>6.2893081761006289E-2</v>
      </c>
      <c r="M96" s="29">
        <f t="shared" si="47"/>
        <v>6.2893081761006293E-3</v>
      </c>
    </row>
    <row r="97" spans="1:13" ht="12" customHeight="1" x14ac:dyDescent="0.2">
      <c r="A97" s="157"/>
      <c r="B97" s="157"/>
      <c r="C97" s="35"/>
      <c r="D97" s="231" t="s">
        <v>1</v>
      </c>
      <c r="E97" s="34"/>
      <c r="F97" s="141">
        <v>21</v>
      </c>
      <c r="G97" s="144">
        <v>14</v>
      </c>
      <c r="H97" s="33">
        <v>17</v>
      </c>
      <c r="I97" s="33">
        <v>17</v>
      </c>
      <c r="J97" s="33">
        <v>20</v>
      </c>
      <c r="K97" s="33">
        <v>2</v>
      </c>
      <c r="L97" s="33">
        <v>0</v>
      </c>
      <c r="M97" s="33">
        <v>0</v>
      </c>
    </row>
    <row r="98" spans="1:13" ht="12" customHeight="1" x14ac:dyDescent="0.2">
      <c r="A98" s="157"/>
      <c r="B98" s="157"/>
      <c r="C98" s="32"/>
      <c r="D98" s="232"/>
      <c r="E98" s="31"/>
      <c r="F98" s="36"/>
      <c r="G98" s="127">
        <f t="shared" ref="G98:M98" si="48">IF(G97=0,0,G97/$F97)</f>
        <v>0.66666666666666663</v>
      </c>
      <c r="H98" s="29">
        <f t="shared" si="48"/>
        <v>0.80952380952380953</v>
      </c>
      <c r="I98" s="29">
        <f t="shared" si="48"/>
        <v>0.80952380952380953</v>
      </c>
      <c r="J98" s="29">
        <f t="shared" si="48"/>
        <v>0.95238095238095233</v>
      </c>
      <c r="K98" s="29">
        <f t="shared" si="48"/>
        <v>9.5238095238095233E-2</v>
      </c>
      <c r="L98" s="29">
        <f t="shared" si="48"/>
        <v>0</v>
      </c>
      <c r="M98" s="29">
        <f t="shared" si="48"/>
        <v>0</v>
      </c>
    </row>
    <row r="99" spans="1:13" ht="12.75" customHeight="1" x14ac:dyDescent="0.2">
      <c r="A99" s="157"/>
      <c r="B99" s="157"/>
      <c r="C99" s="35"/>
      <c r="D99" s="231" t="s">
        <v>0</v>
      </c>
      <c r="E99" s="34"/>
      <c r="F99" s="141">
        <v>61</v>
      </c>
      <c r="G99" s="144">
        <v>35</v>
      </c>
      <c r="H99" s="33">
        <v>44</v>
      </c>
      <c r="I99" s="33">
        <v>45</v>
      </c>
      <c r="J99" s="33">
        <v>28</v>
      </c>
      <c r="K99" s="33">
        <v>2</v>
      </c>
      <c r="L99" s="33">
        <v>7</v>
      </c>
      <c r="M99" s="33">
        <v>2</v>
      </c>
    </row>
    <row r="100" spans="1:13" ht="12.75" customHeight="1" x14ac:dyDescent="0.2">
      <c r="A100" s="158"/>
      <c r="B100" s="158"/>
      <c r="C100" s="32"/>
      <c r="D100" s="232"/>
      <c r="E100" s="31"/>
      <c r="F100" s="30"/>
      <c r="G100" s="127">
        <f t="shared" ref="G100:M100" si="49">IF(G99=0,0,G99/$F99)</f>
        <v>0.57377049180327866</v>
      </c>
      <c r="H100" s="29">
        <f t="shared" si="49"/>
        <v>0.72131147540983609</v>
      </c>
      <c r="I100" s="29">
        <f t="shared" si="49"/>
        <v>0.73770491803278693</v>
      </c>
      <c r="J100" s="29">
        <f t="shared" si="49"/>
        <v>0.45901639344262296</v>
      </c>
      <c r="K100" s="29">
        <f t="shared" si="49"/>
        <v>3.2786885245901641E-2</v>
      </c>
      <c r="L100" s="29">
        <f t="shared" si="49"/>
        <v>0.11475409836065574</v>
      </c>
      <c r="M100" s="29">
        <f t="shared" si="49"/>
        <v>3.2786885245901641E-2</v>
      </c>
    </row>
  </sheetData>
  <mergeCells count="60">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93:D94"/>
    <mergeCell ref="D95:D96"/>
    <mergeCell ref="D57:D58"/>
    <mergeCell ref="D59:D60"/>
    <mergeCell ref="D61:D62"/>
    <mergeCell ref="D63:D64"/>
    <mergeCell ref="D65:D66"/>
    <mergeCell ref="D97:D98"/>
    <mergeCell ref="D99:D100"/>
    <mergeCell ref="D67:D68"/>
    <mergeCell ref="B69:B100"/>
    <mergeCell ref="D69:D70"/>
    <mergeCell ref="D71:D72"/>
    <mergeCell ref="D73:D74"/>
    <mergeCell ref="D75:D76"/>
    <mergeCell ref="D77:D78"/>
    <mergeCell ref="D79:D80"/>
    <mergeCell ref="D81:D82"/>
    <mergeCell ref="D83:D84"/>
    <mergeCell ref="D85:D86"/>
    <mergeCell ref="D87:D88"/>
    <mergeCell ref="D89:D90"/>
    <mergeCell ref="D91:D92"/>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639</v>
      </c>
    </row>
    <row r="2" spans="1:13" x14ac:dyDescent="0.2">
      <c r="M2" s="38" t="s">
        <v>453</v>
      </c>
    </row>
    <row r="3" spans="1:13" ht="14.25" customHeight="1" x14ac:dyDescent="0.2">
      <c r="A3" s="233" t="s">
        <v>63</v>
      </c>
      <c r="B3" s="234"/>
      <c r="C3" s="234"/>
      <c r="D3" s="234"/>
      <c r="E3" s="235"/>
      <c r="F3" s="334" t="s">
        <v>126</v>
      </c>
      <c r="G3" s="306" t="s">
        <v>581</v>
      </c>
      <c r="H3" s="215" t="s">
        <v>582</v>
      </c>
      <c r="I3" s="215" t="s">
        <v>583</v>
      </c>
      <c r="J3" s="215" t="s">
        <v>617</v>
      </c>
      <c r="K3" s="215" t="s">
        <v>486</v>
      </c>
      <c r="L3" s="215" t="s">
        <v>584</v>
      </c>
      <c r="M3" s="215" t="s">
        <v>389</v>
      </c>
    </row>
    <row r="4" spans="1:13" ht="42" customHeight="1" x14ac:dyDescent="0.2">
      <c r="A4" s="236"/>
      <c r="B4" s="237"/>
      <c r="C4" s="237"/>
      <c r="D4" s="237"/>
      <c r="E4" s="238"/>
      <c r="F4" s="259"/>
      <c r="G4" s="335"/>
      <c r="H4" s="216"/>
      <c r="I4" s="216"/>
      <c r="J4" s="216"/>
      <c r="K4" s="216"/>
      <c r="L4" s="216"/>
      <c r="M4" s="332"/>
    </row>
    <row r="5" spans="1:13" ht="14.25" customHeight="1" x14ac:dyDescent="0.2">
      <c r="A5" s="236"/>
      <c r="B5" s="237"/>
      <c r="C5" s="237"/>
      <c r="D5" s="237"/>
      <c r="E5" s="238"/>
      <c r="F5" s="259"/>
      <c r="G5" s="335"/>
      <c r="H5" s="216"/>
      <c r="I5" s="216"/>
      <c r="J5" s="216"/>
      <c r="K5" s="216"/>
      <c r="L5" s="216"/>
      <c r="M5" s="332"/>
    </row>
    <row r="6" spans="1:13" ht="19.5" customHeight="1" x14ac:dyDescent="0.2">
      <c r="A6" s="239"/>
      <c r="B6" s="240"/>
      <c r="C6" s="240"/>
      <c r="D6" s="240"/>
      <c r="E6" s="241"/>
      <c r="F6" s="259"/>
      <c r="G6" s="302"/>
      <c r="H6" s="217"/>
      <c r="I6" s="217"/>
      <c r="J6" s="217"/>
      <c r="K6" s="217"/>
      <c r="L6" s="217"/>
      <c r="M6" s="333"/>
    </row>
    <row r="7" spans="1:13" ht="12" customHeight="1" x14ac:dyDescent="0.2">
      <c r="A7" s="170" t="s">
        <v>49</v>
      </c>
      <c r="B7" s="171"/>
      <c r="C7" s="171"/>
      <c r="D7" s="171"/>
      <c r="E7" s="171"/>
      <c r="F7" s="141">
        <v>920</v>
      </c>
      <c r="G7" s="144">
        <f t="shared" ref="G7:M7" si="0">SUM(G9,G11,G13,G15,G17)</f>
        <v>498</v>
      </c>
      <c r="H7" s="33">
        <f t="shared" si="0"/>
        <v>627</v>
      </c>
      <c r="I7" s="33">
        <f t="shared" si="0"/>
        <v>606</v>
      </c>
      <c r="J7" s="33">
        <f t="shared" si="0"/>
        <v>397</v>
      </c>
      <c r="K7" s="33">
        <f t="shared" si="0"/>
        <v>30</v>
      </c>
      <c r="L7" s="33">
        <f t="shared" si="0"/>
        <v>142</v>
      </c>
      <c r="M7" s="33">
        <f t="shared" si="0"/>
        <v>40</v>
      </c>
    </row>
    <row r="8" spans="1:13" ht="12" customHeight="1" x14ac:dyDescent="0.2">
      <c r="A8" s="173"/>
      <c r="B8" s="174"/>
      <c r="C8" s="174"/>
      <c r="D8" s="174"/>
      <c r="E8" s="174"/>
      <c r="F8" s="36"/>
      <c r="G8" s="127">
        <f t="shared" ref="G8:M8" si="1">IF(G7=0,0,G7/$F7)</f>
        <v>0.54130434782608694</v>
      </c>
      <c r="H8" s="29">
        <f t="shared" si="1"/>
        <v>0.68152173913043479</v>
      </c>
      <c r="I8" s="29">
        <f t="shared" si="1"/>
        <v>0.65869565217391302</v>
      </c>
      <c r="J8" s="29">
        <f t="shared" si="1"/>
        <v>0.43152173913043479</v>
      </c>
      <c r="K8" s="29">
        <f t="shared" si="1"/>
        <v>3.2608695652173912E-2</v>
      </c>
      <c r="L8" s="29">
        <f t="shared" si="1"/>
        <v>0.15434782608695652</v>
      </c>
      <c r="M8" s="29">
        <f t="shared" si="1"/>
        <v>4.3478260869565216E-2</v>
      </c>
    </row>
    <row r="9" spans="1:13" ht="12" customHeight="1" x14ac:dyDescent="0.2">
      <c r="A9" s="159" t="s">
        <v>48</v>
      </c>
      <c r="B9" s="242" t="s">
        <v>47</v>
      </c>
      <c r="C9" s="243"/>
      <c r="D9" s="243"/>
      <c r="E9" s="243"/>
      <c r="F9" s="141">
        <v>262</v>
      </c>
      <c r="G9" s="144">
        <v>71</v>
      </c>
      <c r="H9" s="33">
        <v>73</v>
      </c>
      <c r="I9" s="33">
        <v>85</v>
      </c>
      <c r="J9" s="33">
        <v>22</v>
      </c>
      <c r="K9" s="33">
        <v>9</v>
      </c>
      <c r="L9" s="33">
        <v>110</v>
      </c>
      <c r="M9" s="33">
        <v>25</v>
      </c>
    </row>
    <row r="10" spans="1:13" ht="12" customHeight="1" x14ac:dyDescent="0.2">
      <c r="A10" s="160"/>
      <c r="B10" s="245"/>
      <c r="C10" s="246"/>
      <c r="D10" s="246"/>
      <c r="E10" s="246"/>
      <c r="F10" s="36"/>
      <c r="G10" s="127">
        <f t="shared" ref="G10:M10" si="2">IF(G9=0,0,G9/$F9)</f>
        <v>0.27099236641221375</v>
      </c>
      <c r="H10" s="29">
        <f t="shared" si="2"/>
        <v>0.2786259541984733</v>
      </c>
      <c r="I10" s="29">
        <f t="shared" si="2"/>
        <v>0.32442748091603052</v>
      </c>
      <c r="J10" s="29">
        <f t="shared" si="2"/>
        <v>8.3969465648854963E-2</v>
      </c>
      <c r="K10" s="29">
        <f t="shared" si="2"/>
        <v>3.4351145038167941E-2</v>
      </c>
      <c r="L10" s="29">
        <f t="shared" si="2"/>
        <v>0.41984732824427479</v>
      </c>
      <c r="M10" s="29">
        <f t="shared" si="2"/>
        <v>9.5419847328244281E-2</v>
      </c>
    </row>
    <row r="11" spans="1:13" ht="12" customHeight="1" x14ac:dyDescent="0.2">
      <c r="A11" s="160"/>
      <c r="B11" s="242" t="s">
        <v>46</v>
      </c>
      <c r="C11" s="243"/>
      <c r="D11" s="243"/>
      <c r="E11" s="243"/>
      <c r="F11" s="141">
        <v>136</v>
      </c>
      <c r="G11" s="144">
        <v>71</v>
      </c>
      <c r="H11" s="33">
        <v>79</v>
      </c>
      <c r="I11" s="33">
        <v>82</v>
      </c>
      <c r="J11" s="33">
        <v>42</v>
      </c>
      <c r="K11" s="33">
        <v>6</v>
      </c>
      <c r="L11" s="33">
        <v>21</v>
      </c>
      <c r="M11" s="33">
        <v>8</v>
      </c>
    </row>
    <row r="12" spans="1:13" ht="12" customHeight="1" x14ac:dyDescent="0.2">
      <c r="A12" s="160"/>
      <c r="B12" s="245"/>
      <c r="C12" s="246"/>
      <c r="D12" s="246"/>
      <c r="E12" s="246"/>
      <c r="F12" s="36"/>
      <c r="G12" s="127">
        <f t="shared" ref="G12:M12" si="3">IF(G11=0,0,G11/$F11)</f>
        <v>0.5220588235294118</v>
      </c>
      <c r="H12" s="29">
        <f t="shared" si="3"/>
        <v>0.58088235294117652</v>
      </c>
      <c r="I12" s="29">
        <f t="shared" si="3"/>
        <v>0.6029411764705882</v>
      </c>
      <c r="J12" s="29">
        <f t="shared" si="3"/>
        <v>0.30882352941176472</v>
      </c>
      <c r="K12" s="29">
        <f t="shared" si="3"/>
        <v>4.4117647058823532E-2</v>
      </c>
      <c r="L12" s="29">
        <f t="shared" si="3"/>
        <v>0.15441176470588236</v>
      </c>
      <c r="M12" s="29">
        <f t="shared" si="3"/>
        <v>5.8823529411764705E-2</v>
      </c>
    </row>
    <row r="13" spans="1:13" ht="12" customHeight="1" x14ac:dyDescent="0.2">
      <c r="A13" s="160"/>
      <c r="B13" s="242" t="s">
        <v>45</v>
      </c>
      <c r="C13" s="243"/>
      <c r="D13" s="243"/>
      <c r="E13" s="243"/>
      <c r="F13" s="141">
        <v>249</v>
      </c>
      <c r="G13" s="144">
        <v>170</v>
      </c>
      <c r="H13" s="33">
        <v>220</v>
      </c>
      <c r="I13" s="33">
        <v>215</v>
      </c>
      <c r="J13" s="33">
        <v>122</v>
      </c>
      <c r="K13" s="33">
        <v>6</v>
      </c>
      <c r="L13" s="33">
        <v>9</v>
      </c>
      <c r="M13" s="33">
        <v>5</v>
      </c>
    </row>
    <row r="14" spans="1:13" ht="12" customHeight="1" x14ac:dyDescent="0.2">
      <c r="A14" s="160"/>
      <c r="B14" s="245"/>
      <c r="C14" s="246"/>
      <c r="D14" s="246"/>
      <c r="E14" s="246"/>
      <c r="F14" s="36"/>
      <c r="G14" s="127">
        <f t="shared" ref="G14:M14" si="4">IF(G13=0,0,G13/$F13)</f>
        <v>0.68273092369477917</v>
      </c>
      <c r="H14" s="29">
        <f t="shared" si="4"/>
        <v>0.88353413654618473</v>
      </c>
      <c r="I14" s="29">
        <f t="shared" si="4"/>
        <v>0.86345381526104414</v>
      </c>
      <c r="J14" s="29">
        <f t="shared" si="4"/>
        <v>0.48995983935742971</v>
      </c>
      <c r="K14" s="29">
        <f t="shared" si="4"/>
        <v>2.4096385542168676E-2</v>
      </c>
      <c r="L14" s="29">
        <f t="shared" si="4"/>
        <v>3.614457831325301E-2</v>
      </c>
      <c r="M14" s="29">
        <f t="shared" si="4"/>
        <v>2.0080321285140562E-2</v>
      </c>
    </row>
    <row r="15" spans="1:13" ht="12" customHeight="1" x14ac:dyDescent="0.2">
      <c r="A15" s="160"/>
      <c r="B15" s="242" t="s">
        <v>44</v>
      </c>
      <c r="C15" s="243"/>
      <c r="D15" s="243"/>
      <c r="E15" s="243"/>
      <c r="F15" s="141">
        <v>72</v>
      </c>
      <c r="G15" s="144">
        <v>46</v>
      </c>
      <c r="H15" s="33">
        <v>65</v>
      </c>
      <c r="I15" s="33">
        <v>55</v>
      </c>
      <c r="J15" s="33">
        <v>45</v>
      </c>
      <c r="K15" s="33">
        <v>5</v>
      </c>
      <c r="L15" s="33">
        <v>0</v>
      </c>
      <c r="M15" s="33">
        <v>0</v>
      </c>
    </row>
    <row r="16" spans="1:13" ht="12" customHeight="1" x14ac:dyDescent="0.2">
      <c r="A16" s="160"/>
      <c r="B16" s="245"/>
      <c r="C16" s="246"/>
      <c r="D16" s="246"/>
      <c r="E16" s="246"/>
      <c r="F16" s="36"/>
      <c r="G16" s="127">
        <f t="shared" ref="G16:M16" si="5">IF(G15=0,0,G15/$F15)</f>
        <v>0.63888888888888884</v>
      </c>
      <c r="H16" s="29">
        <f t="shared" si="5"/>
        <v>0.90277777777777779</v>
      </c>
      <c r="I16" s="29">
        <f t="shared" si="5"/>
        <v>0.76388888888888884</v>
      </c>
      <c r="J16" s="29">
        <f t="shared" si="5"/>
        <v>0.625</v>
      </c>
      <c r="K16" s="29">
        <f t="shared" si="5"/>
        <v>6.9444444444444448E-2</v>
      </c>
      <c r="L16" s="29">
        <f t="shared" si="5"/>
        <v>0</v>
      </c>
      <c r="M16" s="29">
        <f t="shared" si="5"/>
        <v>0</v>
      </c>
    </row>
    <row r="17" spans="1:13" ht="12" customHeight="1" x14ac:dyDescent="0.2">
      <c r="A17" s="160"/>
      <c r="B17" s="242" t="s">
        <v>43</v>
      </c>
      <c r="C17" s="243"/>
      <c r="D17" s="243"/>
      <c r="E17" s="243"/>
      <c r="F17" s="141">
        <v>201</v>
      </c>
      <c r="G17" s="144">
        <v>140</v>
      </c>
      <c r="H17" s="33">
        <v>190</v>
      </c>
      <c r="I17" s="33">
        <v>169</v>
      </c>
      <c r="J17" s="33">
        <v>166</v>
      </c>
      <c r="K17" s="33">
        <v>4</v>
      </c>
      <c r="L17" s="33">
        <v>2</v>
      </c>
      <c r="M17" s="33">
        <v>2</v>
      </c>
    </row>
    <row r="18" spans="1:13" ht="12" customHeight="1" x14ac:dyDescent="0.2">
      <c r="A18" s="161"/>
      <c r="B18" s="245"/>
      <c r="C18" s="246"/>
      <c r="D18" s="246"/>
      <c r="E18" s="246"/>
      <c r="F18" s="36"/>
      <c r="G18" s="127">
        <f t="shared" ref="G18:M18" si="6">IF(G17=0,0,G17/$F17)</f>
        <v>0.69651741293532343</v>
      </c>
      <c r="H18" s="29">
        <f t="shared" si="6"/>
        <v>0.94527363184079605</v>
      </c>
      <c r="I18" s="29">
        <f t="shared" si="6"/>
        <v>0.84079601990049746</v>
      </c>
      <c r="J18" s="29">
        <f t="shared" si="6"/>
        <v>0.82587064676616917</v>
      </c>
      <c r="K18" s="29">
        <f t="shared" si="6"/>
        <v>1.9900497512437811E-2</v>
      </c>
      <c r="L18" s="29">
        <f t="shared" si="6"/>
        <v>9.9502487562189053E-3</v>
      </c>
      <c r="M18" s="29">
        <f t="shared" si="6"/>
        <v>9.9502487562189053E-3</v>
      </c>
    </row>
    <row r="19" spans="1:13" ht="12" customHeight="1" x14ac:dyDescent="0.2">
      <c r="A19" s="156" t="s">
        <v>42</v>
      </c>
      <c r="B19" s="156" t="s">
        <v>41</v>
      </c>
      <c r="C19" s="35"/>
      <c r="D19" s="231" t="s">
        <v>15</v>
      </c>
      <c r="E19" s="35"/>
      <c r="F19" s="141">
        <v>239</v>
      </c>
      <c r="G19" s="144">
        <f t="shared" ref="G19:M19" si="7">SUM(G21,G23,G25,G27,G29,G31,G33,G35,G37,G39,G41,G43,G45,G47,G49,G51,G53,G55,G57,G59,G61,G63,G65,G67)</f>
        <v>150</v>
      </c>
      <c r="H19" s="33">
        <f t="shared" si="7"/>
        <v>187</v>
      </c>
      <c r="I19" s="33">
        <f t="shared" si="7"/>
        <v>177</v>
      </c>
      <c r="J19" s="33">
        <f t="shared" si="7"/>
        <v>113</v>
      </c>
      <c r="K19" s="33">
        <f t="shared" si="7"/>
        <v>6</v>
      </c>
      <c r="L19" s="33">
        <f t="shared" si="7"/>
        <v>19</v>
      </c>
      <c r="M19" s="33">
        <f t="shared" si="7"/>
        <v>11</v>
      </c>
    </row>
    <row r="20" spans="1:13" ht="12" customHeight="1" x14ac:dyDescent="0.2">
      <c r="A20" s="157"/>
      <c r="B20" s="157"/>
      <c r="C20" s="32"/>
      <c r="D20" s="232"/>
      <c r="E20" s="32"/>
      <c r="F20" s="36"/>
      <c r="G20" s="127">
        <f t="shared" ref="G20:M20" si="8">IF(G19=0,0,G19/$F19)</f>
        <v>0.62761506276150625</v>
      </c>
      <c r="H20" s="29">
        <f t="shared" si="8"/>
        <v>0.78242677824267781</v>
      </c>
      <c r="I20" s="29">
        <f t="shared" si="8"/>
        <v>0.7405857740585774</v>
      </c>
      <c r="J20" s="29">
        <f t="shared" si="8"/>
        <v>0.47280334728033474</v>
      </c>
      <c r="K20" s="29">
        <f t="shared" si="8"/>
        <v>2.5104602510460251E-2</v>
      </c>
      <c r="L20" s="29">
        <f t="shared" si="8"/>
        <v>7.9497907949790794E-2</v>
      </c>
      <c r="M20" s="29">
        <f t="shared" si="8"/>
        <v>4.6025104602510462E-2</v>
      </c>
    </row>
    <row r="21" spans="1:13" ht="12" customHeight="1" x14ac:dyDescent="0.2">
      <c r="A21" s="157"/>
      <c r="B21" s="157"/>
      <c r="C21" s="35"/>
      <c r="D21" s="231" t="s">
        <v>354</v>
      </c>
      <c r="E21" s="35"/>
      <c r="F21" s="141">
        <v>32</v>
      </c>
      <c r="G21" s="144">
        <v>19</v>
      </c>
      <c r="H21" s="33">
        <v>24</v>
      </c>
      <c r="I21" s="33">
        <v>24</v>
      </c>
      <c r="J21" s="33">
        <v>17</v>
      </c>
      <c r="K21" s="33">
        <v>1</v>
      </c>
      <c r="L21" s="33">
        <v>1</v>
      </c>
      <c r="M21" s="33">
        <v>2</v>
      </c>
    </row>
    <row r="22" spans="1:13" ht="12" customHeight="1" x14ac:dyDescent="0.2">
      <c r="A22" s="157"/>
      <c r="B22" s="157"/>
      <c r="C22" s="32"/>
      <c r="D22" s="232"/>
      <c r="E22" s="32"/>
      <c r="F22" s="36"/>
      <c r="G22" s="127">
        <f t="shared" ref="G22:M22" si="9">IF(G21=0,0,G21/$F21)</f>
        <v>0.59375</v>
      </c>
      <c r="H22" s="29">
        <f t="shared" si="9"/>
        <v>0.75</v>
      </c>
      <c r="I22" s="29">
        <f t="shared" si="9"/>
        <v>0.75</v>
      </c>
      <c r="J22" s="29">
        <f t="shared" si="9"/>
        <v>0.53125</v>
      </c>
      <c r="K22" s="29">
        <f t="shared" si="9"/>
        <v>3.125E-2</v>
      </c>
      <c r="L22" s="29">
        <f t="shared" si="9"/>
        <v>3.125E-2</v>
      </c>
      <c r="M22" s="29">
        <f t="shared" si="9"/>
        <v>6.25E-2</v>
      </c>
    </row>
    <row r="23" spans="1:13" ht="12" customHeight="1" x14ac:dyDescent="0.2">
      <c r="A23" s="157"/>
      <c r="B23" s="157"/>
      <c r="C23" s="35"/>
      <c r="D23" s="231" t="s">
        <v>355</v>
      </c>
      <c r="E23" s="35"/>
      <c r="F23" s="141">
        <v>4</v>
      </c>
      <c r="G23" s="144">
        <v>3</v>
      </c>
      <c r="H23" s="33">
        <v>3</v>
      </c>
      <c r="I23" s="33">
        <v>4</v>
      </c>
      <c r="J23" s="33">
        <v>1</v>
      </c>
      <c r="K23" s="33">
        <v>0</v>
      </c>
      <c r="L23" s="33">
        <v>0</v>
      </c>
      <c r="M23" s="33">
        <v>0</v>
      </c>
    </row>
    <row r="24" spans="1:13" ht="12" customHeight="1" x14ac:dyDescent="0.2">
      <c r="A24" s="157"/>
      <c r="B24" s="157"/>
      <c r="C24" s="32"/>
      <c r="D24" s="232"/>
      <c r="E24" s="32"/>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5"/>
      <c r="F25" s="141">
        <v>11</v>
      </c>
      <c r="G25" s="144">
        <v>6</v>
      </c>
      <c r="H25" s="33">
        <v>8</v>
      </c>
      <c r="I25" s="33">
        <v>8</v>
      </c>
      <c r="J25" s="33">
        <v>1</v>
      </c>
      <c r="K25" s="33">
        <v>0</v>
      </c>
      <c r="L25" s="33">
        <v>0</v>
      </c>
      <c r="M25" s="33">
        <v>3</v>
      </c>
    </row>
    <row r="26" spans="1:13" ht="12" customHeight="1" x14ac:dyDescent="0.2">
      <c r="A26" s="157"/>
      <c r="B26" s="157"/>
      <c r="C26" s="32"/>
      <c r="D26" s="232"/>
      <c r="E26" s="32"/>
      <c r="F26" s="36"/>
      <c r="G26" s="127">
        <f t="shared" ref="G26:M26" si="11">IF(G25=0,0,G25/$F25)</f>
        <v>0.54545454545454541</v>
      </c>
      <c r="H26" s="29">
        <f t="shared" si="11"/>
        <v>0.72727272727272729</v>
      </c>
      <c r="I26" s="29">
        <f t="shared" si="11"/>
        <v>0.72727272727272729</v>
      </c>
      <c r="J26" s="29">
        <f t="shared" si="11"/>
        <v>9.0909090909090912E-2</v>
      </c>
      <c r="K26" s="29">
        <f>IF(K25=0,0,K25/$F25)</f>
        <v>0</v>
      </c>
      <c r="L26" s="29">
        <f t="shared" si="11"/>
        <v>0</v>
      </c>
      <c r="M26" s="29">
        <f t="shared" si="11"/>
        <v>0.27272727272727271</v>
      </c>
    </row>
    <row r="27" spans="1:13" ht="12" customHeight="1" x14ac:dyDescent="0.2">
      <c r="A27" s="157"/>
      <c r="B27" s="157"/>
      <c r="C27" s="35"/>
      <c r="D27" s="231" t="s">
        <v>357</v>
      </c>
      <c r="E27" s="35"/>
      <c r="F27" s="141">
        <v>2</v>
      </c>
      <c r="G27" s="144">
        <v>1</v>
      </c>
      <c r="H27" s="33">
        <v>1</v>
      </c>
      <c r="I27" s="33">
        <v>2</v>
      </c>
      <c r="J27" s="33">
        <v>2</v>
      </c>
      <c r="K27" s="33">
        <v>0</v>
      </c>
      <c r="L27" s="33">
        <v>0</v>
      </c>
      <c r="M27" s="33">
        <v>0</v>
      </c>
    </row>
    <row r="28" spans="1:13" ht="12" customHeight="1" x14ac:dyDescent="0.2">
      <c r="A28" s="157"/>
      <c r="B28" s="157"/>
      <c r="C28" s="32"/>
      <c r="D28" s="232"/>
      <c r="E28" s="32"/>
      <c r="F28" s="36"/>
      <c r="G28" s="127">
        <f t="shared" ref="G28:M28" si="12">IF(G27=0,0,G27/$F27)</f>
        <v>0.5</v>
      </c>
      <c r="H28" s="29">
        <f t="shared" si="12"/>
        <v>0.5</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5"/>
      <c r="F29" s="141">
        <v>6</v>
      </c>
      <c r="G29" s="144">
        <v>4</v>
      </c>
      <c r="H29" s="33">
        <v>5</v>
      </c>
      <c r="I29" s="33">
        <v>4</v>
      </c>
      <c r="J29" s="33">
        <v>1</v>
      </c>
      <c r="K29" s="33">
        <v>0</v>
      </c>
      <c r="L29" s="33">
        <v>1</v>
      </c>
      <c r="M29" s="33">
        <v>0</v>
      </c>
    </row>
    <row r="30" spans="1:13" ht="12" customHeight="1" x14ac:dyDescent="0.2">
      <c r="A30" s="157"/>
      <c r="B30" s="157"/>
      <c r="C30" s="32"/>
      <c r="D30" s="232"/>
      <c r="E30" s="32"/>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5"/>
      <c r="F31" s="141">
        <v>1</v>
      </c>
      <c r="G31" s="144">
        <v>1</v>
      </c>
      <c r="H31" s="33">
        <v>1</v>
      </c>
      <c r="I31" s="33">
        <v>1</v>
      </c>
      <c r="J31" s="33">
        <v>1</v>
      </c>
      <c r="K31" s="33">
        <v>0</v>
      </c>
      <c r="L31" s="33">
        <v>0</v>
      </c>
      <c r="M31" s="33">
        <v>0</v>
      </c>
    </row>
    <row r="32" spans="1:13" ht="12" customHeight="1" x14ac:dyDescent="0.2">
      <c r="A32" s="157"/>
      <c r="B32" s="157"/>
      <c r="C32" s="32"/>
      <c r="D32" s="232"/>
      <c r="E32" s="32"/>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5"/>
      <c r="F33" s="141">
        <v>8</v>
      </c>
      <c r="G33" s="144">
        <v>6</v>
      </c>
      <c r="H33" s="33">
        <v>5</v>
      </c>
      <c r="I33" s="33">
        <v>5</v>
      </c>
      <c r="J33" s="33">
        <v>2</v>
      </c>
      <c r="K33" s="33">
        <v>0</v>
      </c>
      <c r="L33" s="33">
        <v>1</v>
      </c>
      <c r="M33" s="33">
        <v>1</v>
      </c>
    </row>
    <row r="34" spans="1:13" ht="12" customHeight="1" x14ac:dyDescent="0.2">
      <c r="A34" s="157"/>
      <c r="B34" s="157"/>
      <c r="C34" s="32"/>
      <c r="D34" s="232"/>
      <c r="E34" s="32"/>
      <c r="F34" s="36"/>
      <c r="G34" s="127">
        <f t="shared" ref="G34:M34" si="15">IF(G33=0,0,G33/$F33)</f>
        <v>0.75</v>
      </c>
      <c r="H34" s="29">
        <f t="shared" si="15"/>
        <v>0.625</v>
      </c>
      <c r="I34" s="29">
        <f t="shared" si="15"/>
        <v>0.625</v>
      </c>
      <c r="J34" s="29">
        <f t="shared" si="15"/>
        <v>0.25</v>
      </c>
      <c r="K34" s="29">
        <f t="shared" si="15"/>
        <v>0</v>
      </c>
      <c r="L34" s="29">
        <f t="shared" si="15"/>
        <v>0.125</v>
      </c>
      <c r="M34" s="29">
        <f t="shared" si="15"/>
        <v>0.125</v>
      </c>
    </row>
    <row r="35" spans="1:13" ht="12" customHeight="1" x14ac:dyDescent="0.2">
      <c r="A35" s="157"/>
      <c r="B35" s="157"/>
      <c r="C35" s="35"/>
      <c r="D35" s="231" t="s">
        <v>361</v>
      </c>
      <c r="E35" s="35"/>
      <c r="F35" s="141">
        <v>7</v>
      </c>
      <c r="G35" s="144">
        <v>3</v>
      </c>
      <c r="H35" s="33">
        <v>7</v>
      </c>
      <c r="I35" s="33">
        <v>6</v>
      </c>
      <c r="J35" s="33">
        <v>5</v>
      </c>
      <c r="K35" s="33">
        <v>0</v>
      </c>
      <c r="L35" s="33">
        <v>0</v>
      </c>
      <c r="M35" s="33">
        <v>0</v>
      </c>
    </row>
    <row r="36" spans="1:13" ht="12" customHeight="1" x14ac:dyDescent="0.2">
      <c r="A36" s="157"/>
      <c r="B36" s="157"/>
      <c r="C36" s="32"/>
      <c r="D36" s="232"/>
      <c r="E36" s="32"/>
      <c r="F36" s="36"/>
      <c r="G36" s="127">
        <f t="shared" ref="G36:M36" si="16">IF(G35=0,0,G35/$F35)</f>
        <v>0.42857142857142855</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5"/>
      <c r="F37" s="141">
        <v>1</v>
      </c>
      <c r="G37" s="144">
        <v>0</v>
      </c>
      <c r="H37" s="33">
        <v>1</v>
      </c>
      <c r="I37" s="33">
        <v>1</v>
      </c>
      <c r="J37" s="33">
        <v>1</v>
      </c>
      <c r="K37" s="33">
        <v>0</v>
      </c>
      <c r="L37" s="33">
        <v>0</v>
      </c>
      <c r="M37" s="33">
        <v>0</v>
      </c>
    </row>
    <row r="38" spans="1:13" ht="12" customHeight="1" x14ac:dyDescent="0.2">
      <c r="A38" s="157"/>
      <c r="B38" s="157"/>
      <c r="C38" s="32"/>
      <c r="D38" s="232"/>
      <c r="E38" s="32"/>
      <c r="F38" s="36"/>
      <c r="G38" s="127">
        <f t="shared" ref="G38:M38" si="17">IF(G37=0,0,G37/$F37)</f>
        <v>0</v>
      </c>
      <c r="H38" s="29">
        <f t="shared" si="17"/>
        <v>1</v>
      </c>
      <c r="I38" s="29">
        <f t="shared" si="17"/>
        <v>1</v>
      </c>
      <c r="J38" s="29">
        <f t="shared" si="17"/>
        <v>1</v>
      </c>
      <c r="K38" s="29">
        <f t="shared" si="17"/>
        <v>0</v>
      </c>
      <c r="L38" s="29">
        <f t="shared" si="17"/>
        <v>0</v>
      </c>
      <c r="M38" s="29">
        <f t="shared" si="17"/>
        <v>0</v>
      </c>
    </row>
    <row r="39" spans="1:13" ht="12" customHeight="1" x14ac:dyDescent="0.2">
      <c r="A39" s="157"/>
      <c r="B39" s="157"/>
      <c r="C39" s="35"/>
      <c r="D39" s="231" t="s">
        <v>363</v>
      </c>
      <c r="E39" s="35"/>
      <c r="F39" s="141">
        <v>9</v>
      </c>
      <c r="G39" s="144">
        <v>3</v>
      </c>
      <c r="H39" s="33">
        <v>5</v>
      </c>
      <c r="I39" s="33">
        <v>6</v>
      </c>
      <c r="J39" s="33">
        <v>0</v>
      </c>
      <c r="K39" s="33">
        <v>0</v>
      </c>
      <c r="L39" s="33">
        <v>2</v>
      </c>
      <c r="M39" s="33">
        <v>1</v>
      </c>
    </row>
    <row r="40" spans="1:13" ht="12" customHeight="1" x14ac:dyDescent="0.2">
      <c r="A40" s="157"/>
      <c r="B40" s="157"/>
      <c r="C40" s="32"/>
      <c r="D40" s="232"/>
      <c r="E40" s="32"/>
      <c r="F40" s="36"/>
      <c r="G40" s="127">
        <f t="shared" ref="G40:M40" si="18">IF(G39=0,0,G39/$F39)</f>
        <v>0.33333333333333331</v>
      </c>
      <c r="H40" s="29">
        <f t="shared" si="18"/>
        <v>0.55555555555555558</v>
      </c>
      <c r="I40" s="29">
        <f t="shared" si="18"/>
        <v>0.66666666666666663</v>
      </c>
      <c r="J40" s="29">
        <f t="shared" si="18"/>
        <v>0</v>
      </c>
      <c r="K40" s="29">
        <f t="shared" si="18"/>
        <v>0</v>
      </c>
      <c r="L40" s="29">
        <f t="shared" si="18"/>
        <v>0.22222222222222221</v>
      </c>
      <c r="M40" s="29">
        <f t="shared" si="18"/>
        <v>0.1111111111111111</v>
      </c>
    </row>
    <row r="41" spans="1:13" ht="12" customHeight="1" x14ac:dyDescent="0.2">
      <c r="A41" s="157"/>
      <c r="B41" s="157"/>
      <c r="C41" s="35"/>
      <c r="D41" s="231" t="s">
        <v>364</v>
      </c>
      <c r="E41" s="35"/>
      <c r="F41" s="141">
        <v>1</v>
      </c>
      <c r="G41" s="144">
        <v>1</v>
      </c>
      <c r="H41" s="33">
        <v>1</v>
      </c>
      <c r="I41" s="33">
        <v>1</v>
      </c>
      <c r="J41" s="33">
        <v>1</v>
      </c>
      <c r="K41" s="33">
        <v>0</v>
      </c>
      <c r="L41" s="33">
        <v>0</v>
      </c>
      <c r="M41" s="33">
        <v>0</v>
      </c>
    </row>
    <row r="42" spans="1:13" ht="12" customHeight="1" x14ac:dyDescent="0.2">
      <c r="A42" s="157"/>
      <c r="B42" s="157"/>
      <c r="C42" s="32"/>
      <c r="D42" s="232"/>
      <c r="E42" s="32"/>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5"/>
      <c r="F43" s="141">
        <v>2</v>
      </c>
      <c r="G43" s="144">
        <v>2</v>
      </c>
      <c r="H43" s="33">
        <v>2</v>
      </c>
      <c r="I43" s="33">
        <v>2</v>
      </c>
      <c r="J43" s="33">
        <v>2</v>
      </c>
      <c r="K43" s="33">
        <v>0</v>
      </c>
      <c r="L43" s="33">
        <v>0</v>
      </c>
      <c r="M43" s="33">
        <v>0</v>
      </c>
    </row>
    <row r="44" spans="1:13" ht="12" customHeight="1" x14ac:dyDescent="0.2">
      <c r="A44" s="157"/>
      <c r="B44" s="157"/>
      <c r="C44" s="32"/>
      <c r="D44" s="232"/>
      <c r="E44" s="32"/>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5"/>
      <c r="F45" s="141">
        <v>11</v>
      </c>
      <c r="G45" s="144">
        <v>7</v>
      </c>
      <c r="H45" s="33">
        <v>8</v>
      </c>
      <c r="I45" s="33">
        <v>9</v>
      </c>
      <c r="J45" s="33">
        <v>7</v>
      </c>
      <c r="K45" s="33">
        <v>0</v>
      </c>
      <c r="L45" s="33">
        <v>1</v>
      </c>
      <c r="M45" s="33">
        <v>1</v>
      </c>
    </row>
    <row r="46" spans="1:13" ht="12" customHeight="1" x14ac:dyDescent="0.2">
      <c r="A46" s="157"/>
      <c r="B46" s="157"/>
      <c r="C46" s="32"/>
      <c r="D46" s="232"/>
      <c r="E46" s="32"/>
      <c r="F46" s="36"/>
      <c r="G46" s="127">
        <f t="shared" ref="G46:M46" si="21">IF(G45=0,0,G45/$F45)</f>
        <v>0.63636363636363635</v>
      </c>
      <c r="H46" s="29">
        <f t="shared" si="21"/>
        <v>0.72727272727272729</v>
      </c>
      <c r="I46" s="29">
        <f t="shared" si="21"/>
        <v>0.81818181818181823</v>
      </c>
      <c r="J46" s="29">
        <f t="shared" si="21"/>
        <v>0.63636363636363635</v>
      </c>
      <c r="K46" s="29">
        <f t="shared" si="21"/>
        <v>0</v>
      </c>
      <c r="L46" s="29">
        <f t="shared" si="21"/>
        <v>9.0909090909090912E-2</v>
      </c>
      <c r="M46" s="29">
        <f t="shared" si="21"/>
        <v>9.0909090909090912E-2</v>
      </c>
    </row>
    <row r="47" spans="1:13" ht="12" customHeight="1" x14ac:dyDescent="0.2">
      <c r="A47" s="157"/>
      <c r="B47" s="157"/>
      <c r="C47" s="35"/>
      <c r="D47" s="231" t="s">
        <v>367</v>
      </c>
      <c r="E47" s="35"/>
      <c r="F47" s="141">
        <v>4</v>
      </c>
      <c r="G47" s="144">
        <v>2</v>
      </c>
      <c r="H47" s="33">
        <v>3</v>
      </c>
      <c r="I47" s="33">
        <v>2</v>
      </c>
      <c r="J47" s="33">
        <v>1</v>
      </c>
      <c r="K47" s="33">
        <v>0</v>
      </c>
      <c r="L47" s="33">
        <v>0</v>
      </c>
      <c r="M47" s="33">
        <v>0</v>
      </c>
    </row>
    <row r="48" spans="1:13" ht="12" customHeight="1" x14ac:dyDescent="0.2">
      <c r="A48" s="157"/>
      <c r="B48" s="157"/>
      <c r="C48" s="32"/>
      <c r="D48" s="232"/>
      <c r="E48" s="32"/>
      <c r="F48" s="36"/>
      <c r="G48" s="127">
        <f t="shared" ref="G48:M48" si="22">IF(G47=0,0,G47/$F47)</f>
        <v>0.5</v>
      </c>
      <c r="H48" s="29">
        <f t="shared" si="22"/>
        <v>0.75</v>
      </c>
      <c r="I48" s="29">
        <f t="shared" si="22"/>
        <v>0.5</v>
      </c>
      <c r="J48" s="29">
        <f t="shared" si="22"/>
        <v>0.25</v>
      </c>
      <c r="K48" s="29">
        <f t="shared" si="22"/>
        <v>0</v>
      </c>
      <c r="L48" s="29">
        <f t="shared" si="22"/>
        <v>0</v>
      </c>
      <c r="M48" s="29">
        <f t="shared" si="22"/>
        <v>0</v>
      </c>
    </row>
    <row r="49" spans="1:13" ht="12" customHeight="1" x14ac:dyDescent="0.2">
      <c r="A49" s="157"/>
      <c r="B49" s="157"/>
      <c r="C49" s="35"/>
      <c r="D49" s="231" t="s">
        <v>368</v>
      </c>
      <c r="E49" s="35"/>
      <c r="F49" s="141">
        <v>5</v>
      </c>
      <c r="G49" s="144">
        <v>4</v>
      </c>
      <c r="H49" s="33">
        <v>4</v>
      </c>
      <c r="I49" s="33">
        <v>3</v>
      </c>
      <c r="J49" s="33">
        <v>4</v>
      </c>
      <c r="K49" s="33">
        <v>0</v>
      </c>
      <c r="L49" s="33">
        <v>1</v>
      </c>
      <c r="M49" s="33">
        <v>0</v>
      </c>
    </row>
    <row r="50" spans="1:13" ht="12" customHeight="1" x14ac:dyDescent="0.2">
      <c r="A50" s="157"/>
      <c r="B50" s="157"/>
      <c r="C50" s="32"/>
      <c r="D50" s="232"/>
      <c r="E50" s="32"/>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5"/>
      <c r="F51" s="141">
        <v>13</v>
      </c>
      <c r="G51" s="144">
        <v>7</v>
      </c>
      <c r="H51" s="33">
        <v>9</v>
      </c>
      <c r="I51" s="33">
        <v>11</v>
      </c>
      <c r="J51" s="33">
        <v>4</v>
      </c>
      <c r="K51" s="33">
        <v>1</v>
      </c>
      <c r="L51" s="33">
        <v>2</v>
      </c>
      <c r="M51" s="33">
        <v>0</v>
      </c>
    </row>
    <row r="52" spans="1:13" ht="12" customHeight="1" x14ac:dyDescent="0.2">
      <c r="A52" s="157"/>
      <c r="B52" s="157"/>
      <c r="C52" s="32"/>
      <c r="D52" s="232"/>
      <c r="E52" s="32"/>
      <c r="F52" s="36"/>
      <c r="G52" s="127">
        <f t="shared" ref="G52:M52" si="24">IF(G51=0,0,G51/$F51)</f>
        <v>0.53846153846153844</v>
      </c>
      <c r="H52" s="29">
        <f t="shared" si="24"/>
        <v>0.69230769230769229</v>
      </c>
      <c r="I52" s="29">
        <f t="shared" si="24"/>
        <v>0.84615384615384615</v>
      </c>
      <c r="J52" s="29">
        <f t="shared" si="24"/>
        <v>0.30769230769230771</v>
      </c>
      <c r="K52" s="29">
        <f t="shared" si="24"/>
        <v>7.6923076923076927E-2</v>
      </c>
      <c r="L52" s="29">
        <f t="shared" si="24"/>
        <v>0.15384615384615385</v>
      </c>
      <c r="M52" s="29">
        <f t="shared" si="24"/>
        <v>0</v>
      </c>
    </row>
    <row r="53" spans="1:13" ht="12" customHeight="1" x14ac:dyDescent="0.2">
      <c r="A53" s="157"/>
      <c r="B53" s="157"/>
      <c r="C53" s="35"/>
      <c r="D53" s="231" t="s">
        <v>370</v>
      </c>
      <c r="E53" s="35"/>
      <c r="F53" s="141">
        <v>5</v>
      </c>
      <c r="G53" s="144">
        <v>3</v>
      </c>
      <c r="H53" s="33">
        <v>4</v>
      </c>
      <c r="I53" s="33">
        <v>3</v>
      </c>
      <c r="J53" s="33">
        <v>2</v>
      </c>
      <c r="K53" s="33">
        <v>0</v>
      </c>
      <c r="L53" s="33">
        <v>1</v>
      </c>
      <c r="M53" s="33">
        <v>0</v>
      </c>
    </row>
    <row r="54" spans="1:13" ht="12" customHeight="1" x14ac:dyDescent="0.2">
      <c r="A54" s="157"/>
      <c r="B54" s="157"/>
      <c r="C54" s="32"/>
      <c r="D54" s="232"/>
      <c r="E54" s="32"/>
      <c r="F54" s="36"/>
      <c r="G54" s="127">
        <f t="shared" ref="G54:M54" si="25">IF(G53=0,0,G53/$F53)</f>
        <v>0.6</v>
      </c>
      <c r="H54" s="29">
        <f t="shared" si="25"/>
        <v>0.8</v>
      </c>
      <c r="I54" s="29">
        <f t="shared" si="25"/>
        <v>0.6</v>
      </c>
      <c r="J54" s="29">
        <f t="shared" si="25"/>
        <v>0.4</v>
      </c>
      <c r="K54" s="29">
        <f t="shared" si="25"/>
        <v>0</v>
      </c>
      <c r="L54" s="29">
        <f t="shared" si="25"/>
        <v>0.2</v>
      </c>
      <c r="M54" s="29">
        <f t="shared" si="25"/>
        <v>0</v>
      </c>
    </row>
    <row r="55" spans="1:13" ht="12" customHeight="1" x14ac:dyDescent="0.2">
      <c r="A55" s="157"/>
      <c r="B55" s="157"/>
      <c r="C55" s="35"/>
      <c r="D55" s="231" t="s">
        <v>371</v>
      </c>
      <c r="E55" s="35"/>
      <c r="F55" s="141">
        <v>33</v>
      </c>
      <c r="G55" s="144">
        <v>17</v>
      </c>
      <c r="H55" s="33">
        <v>23</v>
      </c>
      <c r="I55" s="33">
        <v>18</v>
      </c>
      <c r="J55" s="33">
        <v>11</v>
      </c>
      <c r="K55" s="33">
        <v>0</v>
      </c>
      <c r="L55" s="33">
        <v>5</v>
      </c>
      <c r="M55" s="33">
        <v>2</v>
      </c>
    </row>
    <row r="56" spans="1:13" ht="12" customHeight="1" x14ac:dyDescent="0.2">
      <c r="A56" s="157"/>
      <c r="B56" s="157"/>
      <c r="C56" s="32"/>
      <c r="D56" s="232"/>
      <c r="E56" s="32"/>
      <c r="F56" s="36"/>
      <c r="G56" s="127">
        <f t="shared" ref="G56:M56" si="26">IF(G55=0,0,G55/$F55)</f>
        <v>0.51515151515151514</v>
      </c>
      <c r="H56" s="29">
        <f t="shared" si="26"/>
        <v>0.69696969696969702</v>
      </c>
      <c r="I56" s="29">
        <f t="shared" si="26"/>
        <v>0.54545454545454541</v>
      </c>
      <c r="J56" s="29">
        <f t="shared" si="26"/>
        <v>0.33333333333333331</v>
      </c>
      <c r="K56" s="29">
        <f t="shared" si="26"/>
        <v>0</v>
      </c>
      <c r="L56" s="29">
        <f t="shared" si="26"/>
        <v>0.15151515151515152</v>
      </c>
      <c r="M56" s="29">
        <f t="shared" si="26"/>
        <v>6.0606060606060608E-2</v>
      </c>
    </row>
    <row r="57" spans="1:13" ht="12" customHeight="1" x14ac:dyDescent="0.2">
      <c r="A57" s="157"/>
      <c r="B57" s="157"/>
      <c r="C57" s="35"/>
      <c r="D57" s="231" t="s">
        <v>372</v>
      </c>
      <c r="E57" s="35"/>
      <c r="F57" s="141">
        <v>5</v>
      </c>
      <c r="G57" s="144">
        <v>4</v>
      </c>
      <c r="H57" s="33">
        <v>4</v>
      </c>
      <c r="I57" s="33">
        <v>4</v>
      </c>
      <c r="J57" s="33">
        <v>1</v>
      </c>
      <c r="K57" s="33">
        <v>0</v>
      </c>
      <c r="L57" s="33">
        <v>0</v>
      </c>
      <c r="M57" s="33">
        <v>0</v>
      </c>
    </row>
    <row r="58" spans="1:13" ht="12" customHeight="1" x14ac:dyDescent="0.2">
      <c r="A58" s="157"/>
      <c r="B58" s="157"/>
      <c r="C58" s="32"/>
      <c r="D58" s="232"/>
      <c r="E58" s="32"/>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5"/>
      <c r="F59" s="141">
        <v>32</v>
      </c>
      <c r="G59" s="144">
        <v>24</v>
      </c>
      <c r="H59" s="33">
        <v>29</v>
      </c>
      <c r="I59" s="33">
        <v>28</v>
      </c>
      <c r="J59" s="33">
        <v>22</v>
      </c>
      <c r="K59" s="33">
        <v>1</v>
      </c>
      <c r="L59" s="33">
        <v>2</v>
      </c>
      <c r="M59" s="33">
        <v>0</v>
      </c>
    </row>
    <row r="60" spans="1:13" ht="12.75" customHeight="1" x14ac:dyDescent="0.2">
      <c r="A60" s="157"/>
      <c r="B60" s="157"/>
      <c r="C60" s="32"/>
      <c r="D60" s="232"/>
      <c r="E60" s="32"/>
      <c r="F60" s="36"/>
      <c r="G60" s="127">
        <f t="shared" ref="G60:M60" si="28">IF(G59=0,0,G59/$F59)</f>
        <v>0.75</v>
      </c>
      <c r="H60" s="29">
        <f t="shared" si="28"/>
        <v>0.90625</v>
      </c>
      <c r="I60" s="29">
        <f t="shared" si="28"/>
        <v>0.875</v>
      </c>
      <c r="J60" s="29">
        <f t="shared" si="28"/>
        <v>0.6875</v>
      </c>
      <c r="K60" s="29">
        <f t="shared" si="28"/>
        <v>3.125E-2</v>
      </c>
      <c r="L60" s="29">
        <f t="shared" si="28"/>
        <v>6.25E-2</v>
      </c>
      <c r="M60" s="29">
        <f t="shared" si="28"/>
        <v>0</v>
      </c>
    </row>
    <row r="61" spans="1:13" ht="12" customHeight="1" x14ac:dyDescent="0.2">
      <c r="A61" s="157"/>
      <c r="B61" s="157"/>
      <c r="C61" s="35"/>
      <c r="D61" s="231" t="s">
        <v>20</v>
      </c>
      <c r="E61" s="35"/>
      <c r="F61" s="141">
        <v>17</v>
      </c>
      <c r="G61" s="144">
        <v>12</v>
      </c>
      <c r="H61" s="33">
        <v>12</v>
      </c>
      <c r="I61" s="33">
        <v>14</v>
      </c>
      <c r="J61" s="33">
        <v>10</v>
      </c>
      <c r="K61" s="33">
        <v>0</v>
      </c>
      <c r="L61" s="33">
        <v>1</v>
      </c>
      <c r="M61" s="33">
        <v>1</v>
      </c>
    </row>
    <row r="62" spans="1:13" ht="12" customHeight="1" x14ac:dyDescent="0.2">
      <c r="A62" s="157"/>
      <c r="B62" s="157"/>
      <c r="C62" s="32"/>
      <c r="D62" s="232"/>
      <c r="E62" s="32"/>
      <c r="F62" s="36"/>
      <c r="G62" s="127">
        <f t="shared" ref="G62:M62" si="29">IF(G61=0,0,G61/$F61)</f>
        <v>0.70588235294117652</v>
      </c>
      <c r="H62" s="29">
        <f t="shared" si="29"/>
        <v>0.70588235294117652</v>
      </c>
      <c r="I62" s="29">
        <f t="shared" si="29"/>
        <v>0.82352941176470584</v>
      </c>
      <c r="J62" s="29">
        <f t="shared" si="29"/>
        <v>0.58823529411764708</v>
      </c>
      <c r="K62" s="29">
        <f t="shared" si="29"/>
        <v>0</v>
      </c>
      <c r="L62" s="29">
        <f t="shared" si="29"/>
        <v>5.8823529411764705E-2</v>
      </c>
      <c r="M62" s="29">
        <f t="shared" si="29"/>
        <v>5.8823529411764705E-2</v>
      </c>
    </row>
    <row r="63" spans="1:13" ht="12" customHeight="1" x14ac:dyDescent="0.2">
      <c r="A63" s="157"/>
      <c r="B63" s="157"/>
      <c r="C63" s="35"/>
      <c r="D63" s="231" t="s">
        <v>374</v>
      </c>
      <c r="E63" s="35"/>
      <c r="F63" s="141">
        <v>8</v>
      </c>
      <c r="G63" s="144">
        <v>7</v>
      </c>
      <c r="H63" s="33">
        <v>8</v>
      </c>
      <c r="I63" s="33">
        <v>4</v>
      </c>
      <c r="J63" s="33">
        <v>6</v>
      </c>
      <c r="K63" s="33">
        <v>0</v>
      </c>
      <c r="L63" s="33">
        <v>0</v>
      </c>
      <c r="M63" s="33">
        <v>0</v>
      </c>
    </row>
    <row r="64" spans="1:13" ht="12" customHeight="1" x14ac:dyDescent="0.2">
      <c r="A64" s="157"/>
      <c r="B64" s="157"/>
      <c r="C64" s="32"/>
      <c r="D64" s="232"/>
      <c r="E64" s="32"/>
      <c r="F64" s="36"/>
      <c r="G64" s="127">
        <f t="shared" ref="G64:M64" si="30">IF(G63=0,0,G63/$F63)</f>
        <v>0.875</v>
      </c>
      <c r="H64" s="29">
        <f t="shared" si="30"/>
        <v>1</v>
      </c>
      <c r="I64" s="29">
        <f t="shared" si="30"/>
        <v>0.5</v>
      </c>
      <c r="J64" s="29">
        <f t="shared" si="30"/>
        <v>0.75</v>
      </c>
      <c r="K64" s="29">
        <f t="shared" si="30"/>
        <v>0</v>
      </c>
      <c r="L64" s="29">
        <f t="shared" si="30"/>
        <v>0</v>
      </c>
      <c r="M64" s="29">
        <f t="shared" si="30"/>
        <v>0</v>
      </c>
    </row>
    <row r="65" spans="1:13" ht="12" customHeight="1" x14ac:dyDescent="0.2">
      <c r="A65" s="157"/>
      <c r="B65" s="157"/>
      <c r="C65" s="35"/>
      <c r="D65" s="231" t="s">
        <v>375</v>
      </c>
      <c r="E65" s="35"/>
      <c r="F65" s="141">
        <v>14</v>
      </c>
      <c r="G65" s="144">
        <v>9</v>
      </c>
      <c r="H65" s="33">
        <v>13</v>
      </c>
      <c r="I65" s="33">
        <v>11</v>
      </c>
      <c r="J65" s="33">
        <v>5</v>
      </c>
      <c r="K65" s="33">
        <v>2</v>
      </c>
      <c r="L65" s="33">
        <v>0</v>
      </c>
      <c r="M65" s="33">
        <v>0</v>
      </c>
    </row>
    <row r="66" spans="1:13" ht="12" customHeight="1" x14ac:dyDescent="0.2">
      <c r="A66" s="157"/>
      <c r="B66" s="157"/>
      <c r="C66" s="32"/>
      <c r="D66" s="232"/>
      <c r="E66" s="32"/>
      <c r="F66" s="36"/>
      <c r="G66" s="127">
        <f t="shared" ref="G66:M66" si="31">IF(G65=0,0,G65/$F65)</f>
        <v>0.6428571428571429</v>
      </c>
      <c r="H66" s="29">
        <f t="shared" si="31"/>
        <v>0.9285714285714286</v>
      </c>
      <c r="I66" s="29">
        <f t="shared" si="31"/>
        <v>0.7857142857142857</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5"/>
      <c r="F67" s="141">
        <v>8</v>
      </c>
      <c r="G67" s="144">
        <v>5</v>
      </c>
      <c r="H67" s="33">
        <v>7</v>
      </c>
      <c r="I67" s="33">
        <v>6</v>
      </c>
      <c r="J67" s="33">
        <v>6</v>
      </c>
      <c r="K67" s="33">
        <v>1</v>
      </c>
      <c r="L67" s="33">
        <v>1</v>
      </c>
      <c r="M67" s="33">
        <v>0</v>
      </c>
    </row>
    <row r="68" spans="1:13" ht="12" customHeight="1" x14ac:dyDescent="0.2">
      <c r="A68" s="157"/>
      <c r="B68" s="158"/>
      <c r="C68" s="32"/>
      <c r="D68" s="232"/>
      <c r="E68" s="32"/>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5"/>
      <c r="F69" s="141">
        <v>681</v>
      </c>
      <c r="G69" s="144">
        <f t="shared" ref="G69:M69" si="33">SUM(G71,G73,G75,G77,G79,G81,G83,G85,G87,G89,G91,G93,G95,G97,G99)</f>
        <v>348</v>
      </c>
      <c r="H69" s="33">
        <f t="shared" si="33"/>
        <v>440</v>
      </c>
      <c r="I69" s="33">
        <f t="shared" si="33"/>
        <v>429</v>
      </c>
      <c r="J69" s="33">
        <f t="shared" si="33"/>
        <v>284</v>
      </c>
      <c r="K69" s="33">
        <f t="shared" si="33"/>
        <v>24</v>
      </c>
      <c r="L69" s="33">
        <f t="shared" si="33"/>
        <v>123</v>
      </c>
      <c r="M69" s="33">
        <f t="shared" si="33"/>
        <v>29</v>
      </c>
    </row>
    <row r="70" spans="1:13" ht="12" customHeight="1" x14ac:dyDescent="0.2">
      <c r="A70" s="157"/>
      <c r="B70" s="157"/>
      <c r="C70" s="32"/>
      <c r="D70" s="232"/>
      <c r="E70" s="32"/>
      <c r="F70" s="36"/>
      <c r="G70" s="127">
        <f t="shared" ref="G70:M70" si="34">IF(G69=0,0,G69/$F69)</f>
        <v>0.51101321585903081</v>
      </c>
      <c r="H70" s="29">
        <f t="shared" si="34"/>
        <v>0.64610866372980913</v>
      </c>
      <c r="I70" s="29">
        <f t="shared" si="34"/>
        <v>0.62995594713656389</v>
      </c>
      <c r="J70" s="29">
        <f t="shared" si="34"/>
        <v>0.41703377386196772</v>
      </c>
      <c r="K70" s="29">
        <f t="shared" si="34"/>
        <v>3.5242290748898682E-2</v>
      </c>
      <c r="L70" s="29">
        <f t="shared" si="34"/>
        <v>0.18061674008810572</v>
      </c>
      <c r="M70" s="29">
        <f t="shared" si="34"/>
        <v>4.2584434654919234E-2</v>
      </c>
    </row>
    <row r="71" spans="1:13" ht="12" customHeight="1" x14ac:dyDescent="0.2">
      <c r="A71" s="157"/>
      <c r="B71" s="157"/>
      <c r="C71" s="35"/>
      <c r="D71" s="231" t="s">
        <v>117</v>
      </c>
      <c r="E71" s="35"/>
      <c r="F71" s="141">
        <v>6</v>
      </c>
      <c r="G71" s="144">
        <v>1</v>
      </c>
      <c r="H71" s="33">
        <v>2</v>
      </c>
      <c r="I71" s="33">
        <v>3</v>
      </c>
      <c r="J71" s="33">
        <v>0</v>
      </c>
      <c r="K71" s="33">
        <v>0</v>
      </c>
      <c r="L71" s="33">
        <v>2</v>
      </c>
      <c r="M71" s="33">
        <v>0</v>
      </c>
    </row>
    <row r="72" spans="1:13" ht="12" customHeight="1" x14ac:dyDescent="0.2">
      <c r="A72" s="157"/>
      <c r="B72" s="157"/>
      <c r="C72" s="32"/>
      <c r="D72" s="232"/>
      <c r="E72" s="32"/>
      <c r="F72" s="36"/>
      <c r="G72" s="127">
        <f t="shared" ref="G72:M72" si="35">IF(G71=0,0,G71/$F71)</f>
        <v>0.16666666666666666</v>
      </c>
      <c r="H72" s="29">
        <f t="shared" si="35"/>
        <v>0.33333333333333331</v>
      </c>
      <c r="I72" s="29">
        <f t="shared" si="35"/>
        <v>0.5</v>
      </c>
      <c r="J72" s="29">
        <f t="shared" si="35"/>
        <v>0</v>
      </c>
      <c r="K72" s="29">
        <f t="shared" si="35"/>
        <v>0</v>
      </c>
      <c r="L72" s="29">
        <f t="shared" si="35"/>
        <v>0.33333333333333331</v>
      </c>
      <c r="M72" s="29">
        <f t="shared" si="35"/>
        <v>0</v>
      </c>
    </row>
    <row r="73" spans="1:13" ht="12" customHeight="1" x14ac:dyDescent="0.2">
      <c r="A73" s="157"/>
      <c r="B73" s="157"/>
      <c r="C73" s="35"/>
      <c r="D73" s="231" t="s">
        <v>13</v>
      </c>
      <c r="E73" s="35"/>
      <c r="F73" s="141">
        <v>77</v>
      </c>
      <c r="G73" s="144">
        <v>24</v>
      </c>
      <c r="H73" s="33">
        <v>32</v>
      </c>
      <c r="I73" s="33">
        <v>36</v>
      </c>
      <c r="J73" s="33">
        <v>18</v>
      </c>
      <c r="K73" s="33">
        <v>0</v>
      </c>
      <c r="L73" s="33">
        <v>31</v>
      </c>
      <c r="M73" s="33">
        <v>3</v>
      </c>
    </row>
    <row r="74" spans="1:13" ht="12" customHeight="1" x14ac:dyDescent="0.2">
      <c r="A74" s="157"/>
      <c r="B74" s="157"/>
      <c r="C74" s="32"/>
      <c r="D74" s="232"/>
      <c r="E74" s="32"/>
      <c r="F74" s="36"/>
      <c r="G74" s="127">
        <f t="shared" ref="G74:M74" si="36">IF(G73=0,0,G73/$F73)</f>
        <v>0.31168831168831168</v>
      </c>
      <c r="H74" s="29">
        <f t="shared" si="36"/>
        <v>0.41558441558441561</v>
      </c>
      <c r="I74" s="29">
        <f t="shared" si="36"/>
        <v>0.46753246753246752</v>
      </c>
      <c r="J74" s="29">
        <f t="shared" si="36"/>
        <v>0.23376623376623376</v>
      </c>
      <c r="K74" s="29">
        <f t="shared" si="36"/>
        <v>0</v>
      </c>
      <c r="L74" s="29">
        <f t="shared" si="36"/>
        <v>0.40259740259740262</v>
      </c>
      <c r="M74" s="29">
        <f t="shared" si="36"/>
        <v>3.896103896103896E-2</v>
      </c>
    </row>
    <row r="75" spans="1:13" ht="12" customHeight="1" x14ac:dyDescent="0.2">
      <c r="A75" s="157"/>
      <c r="B75" s="157"/>
      <c r="C75" s="35"/>
      <c r="D75" s="231" t="s">
        <v>12</v>
      </c>
      <c r="E75" s="35"/>
      <c r="F75" s="141">
        <v>13</v>
      </c>
      <c r="G75" s="144">
        <v>6</v>
      </c>
      <c r="H75" s="33">
        <v>9</v>
      </c>
      <c r="I75" s="33">
        <v>13</v>
      </c>
      <c r="J75" s="33">
        <v>4</v>
      </c>
      <c r="K75" s="33">
        <v>0</v>
      </c>
      <c r="L75" s="33">
        <v>0</v>
      </c>
      <c r="M75" s="33">
        <v>0</v>
      </c>
    </row>
    <row r="76" spans="1:13" ht="12" customHeight="1" x14ac:dyDescent="0.2">
      <c r="A76" s="157"/>
      <c r="B76" s="157"/>
      <c r="C76" s="32"/>
      <c r="D76" s="232"/>
      <c r="E76" s="32"/>
      <c r="F76" s="36"/>
      <c r="G76" s="127">
        <f t="shared" ref="G76:M76" si="37">IF(G75=0,0,G75/$F75)</f>
        <v>0.46153846153846156</v>
      </c>
      <c r="H76" s="29">
        <f t="shared" si="37"/>
        <v>0.69230769230769229</v>
      </c>
      <c r="I76" s="29">
        <f t="shared" si="37"/>
        <v>1</v>
      </c>
      <c r="J76" s="29">
        <f t="shared" si="37"/>
        <v>0.30769230769230771</v>
      </c>
      <c r="K76" s="29">
        <f t="shared" si="37"/>
        <v>0</v>
      </c>
      <c r="L76" s="29">
        <f t="shared" si="37"/>
        <v>0</v>
      </c>
      <c r="M76" s="29">
        <f t="shared" si="37"/>
        <v>0</v>
      </c>
    </row>
    <row r="77" spans="1:13" ht="12" customHeight="1" x14ac:dyDescent="0.2">
      <c r="A77" s="157"/>
      <c r="B77" s="157"/>
      <c r="C77" s="35"/>
      <c r="D77" s="231" t="s">
        <v>11</v>
      </c>
      <c r="E77" s="35"/>
      <c r="F77" s="141">
        <v>15</v>
      </c>
      <c r="G77" s="144">
        <v>11</v>
      </c>
      <c r="H77" s="33">
        <v>12</v>
      </c>
      <c r="I77" s="33">
        <v>10</v>
      </c>
      <c r="J77" s="33">
        <v>8</v>
      </c>
      <c r="K77" s="33">
        <v>0</v>
      </c>
      <c r="L77" s="33">
        <v>1</v>
      </c>
      <c r="M77" s="33">
        <v>1</v>
      </c>
    </row>
    <row r="78" spans="1:13" ht="12" customHeight="1" x14ac:dyDescent="0.2">
      <c r="A78" s="157"/>
      <c r="B78" s="157"/>
      <c r="C78" s="32"/>
      <c r="D78" s="232"/>
      <c r="E78" s="32"/>
      <c r="F78" s="36"/>
      <c r="G78" s="127">
        <f t="shared" ref="G78:M78" si="38">IF(G77=0,0,G77/$F77)</f>
        <v>0.73333333333333328</v>
      </c>
      <c r="H78" s="29">
        <f t="shared" si="38"/>
        <v>0.8</v>
      </c>
      <c r="I78" s="29">
        <f t="shared" si="38"/>
        <v>0.66666666666666663</v>
      </c>
      <c r="J78" s="29">
        <f t="shared" si="38"/>
        <v>0.53333333333333333</v>
      </c>
      <c r="K78" s="29">
        <f t="shared" si="38"/>
        <v>0</v>
      </c>
      <c r="L78" s="29">
        <f t="shared" si="38"/>
        <v>6.6666666666666666E-2</v>
      </c>
      <c r="M78" s="29">
        <f t="shared" si="38"/>
        <v>6.6666666666666666E-2</v>
      </c>
    </row>
    <row r="79" spans="1:13" ht="12" customHeight="1" x14ac:dyDescent="0.2">
      <c r="A79" s="157"/>
      <c r="B79" s="157"/>
      <c r="C79" s="35"/>
      <c r="D79" s="231" t="s">
        <v>10</v>
      </c>
      <c r="E79" s="35"/>
      <c r="F79" s="141">
        <v>38</v>
      </c>
      <c r="G79" s="144">
        <v>25</v>
      </c>
      <c r="H79" s="33">
        <v>24</v>
      </c>
      <c r="I79" s="33">
        <v>21</v>
      </c>
      <c r="J79" s="33">
        <v>14</v>
      </c>
      <c r="K79" s="33">
        <v>1</v>
      </c>
      <c r="L79" s="33">
        <v>7</v>
      </c>
      <c r="M79" s="33">
        <v>1</v>
      </c>
    </row>
    <row r="80" spans="1:13" ht="12" customHeight="1" x14ac:dyDescent="0.2">
      <c r="A80" s="157"/>
      <c r="B80" s="157"/>
      <c r="C80" s="32"/>
      <c r="D80" s="232"/>
      <c r="E80" s="32"/>
      <c r="F80" s="36"/>
      <c r="G80" s="127">
        <f t="shared" ref="G80:M80" si="39">IF(G79=0,0,G79/$F79)</f>
        <v>0.65789473684210531</v>
      </c>
      <c r="H80" s="29">
        <f t="shared" si="39"/>
        <v>0.63157894736842102</v>
      </c>
      <c r="I80" s="29">
        <f t="shared" si="39"/>
        <v>0.55263157894736847</v>
      </c>
      <c r="J80" s="29">
        <f t="shared" si="39"/>
        <v>0.36842105263157893</v>
      </c>
      <c r="K80" s="29">
        <f t="shared" si="39"/>
        <v>2.6315789473684209E-2</v>
      </c>
      <c r="L80" s="29">
        <f t="shared" si="39"/>
        <v>0.18421052631578946</v>
      </c>
      <c r="M80" s="29">
        <f t="shared" si="39"/>
        <v>2.6315789473684209E-2</v>
      </c>
    </row>
    <row r="81" spans="1:13" ht="12" customHeight="1" x14ac:dyDescent="0.2">
      <c r="A81" s="157"/>
      <c r="B81" s="157"/>
      <c r="C81" s="35"/>
      <c r="D81" s="231" t="s">
        <v>9</v>
      </c>
      <c r="E81" s="35"/>
      <c r="F81" s="141">
        <v>154</v>
      </c>
      <c r="G81" s="144">
        <v>74</v>
      </c>
      <c r="H81" s="33">
        <v>91</v>
      </c>
      <c r="I81" s="33">
        <v>88</v>
      </c>
      <c r="J81" s="33">
        <v>64</v>
      </c>
      <c r="K81" s="33">
        <v>10</v>
      </c>
      <c r="L81" s="33">
        <v>27</v>
      </c>
      <c r="M81" s="33">
        <v>10</v>
      </c>
    </row>
    <row r="82" spans="1:13" ht="12" customHeight="1" x14ac:dyDescent="0.2">
      <c r="A82" s="157"/>
      <c r="B82" s="157"/>
      <c r="C82" s="32"/>
      <c r="D82" s="232"/>
      <c r="E82" s="32"/>
      <c r="F82" s="36"/>
      <c r="G82" s="127">
        <f t="shared" ref="G82:M82" si="40">IF(G81=0,0,G81/$F81)</f>
        <v>0.48051948051948051</v>
      </c>
      <c r="H82" s="29">
        <f t="shared" si="40"/>
        <v>0.59090909090909094</v>
      </c>
      <c r="I82" s="29">
        <f t="shared" si="40"/>
        <v>0.5714285714285714</v>
      </c>
      <c r="J82" s="29">
        <f t="shared" si="40"/>
        <v>0.41558441558441561</v>
      </c>
      <c r="K82" s="29">
        <f t="shared" si="40"/>
        <v>6.4935064935064929E-2</v>
      </c>
      <c r="L82" s="29">
        <f t="shared" si="40"/>
        <v>0.17532467532467533</v>
      </c>
      <c r="M82" s="29">
        <f t="shared" si="40"/>
        <v>6.4935064935064929E-2</v>
      </c>
    </row>
    <row r="83" spans="1:13" ht="12" customHeight="1" x14ac:dyDescent="0.2">
      <c r="A83" s="157"/>
      <c r="B83" s="157"/>
      <c r="C83" s="35"/>
      <c r="D83" s="231" t="s">
        <v>8</v>
      </c>
      <c r="E83" s="35"/>
      <c r="F83" s="141">
        <v>22</v>
      </c>
      <c r="G83" s="144">
        <v>16</v>
      </c>
      <c r="H83" s="33">
        <v>20</v>
      </c>
      <c r="I83" s="33">
        <v>19</v>
      </c>
      <c r="J83" s="33">
        <v>18</v>
      </c>
      <c r="K83" s="33">
        <v>1</v>
      </c>
      <c r="L83" s="33">
        <v>0</v>
      </c>
      <c r="M83" s="33">
        <v>0</v>
      </c>
    </row>
    <row r="84" spans="1:13" ht="12" customHeight="1" x14ac:dyDescent="0.2">
      <c r="A84" s="157"/>
      <c r="B84" s="157"/>
      <c r="C84" s="32"/>
      <c r="D84" s="232"/>
      <c r="E84" s="32"/>
      <c r="F84" s="36"/>
      <c r="G84" s="127">
        <f t="shared" ref="G84:M84" si="41">IF(G83=0,0,G83/$F83)</f>
        <v>0.72727272727272729</v>
      </c>
      <c r="H84" s="29">
        <f t="shared" si="41"/>
        <v>0.90909090909090906</v>
      </c>
      <c r="I84" s="29">
        <f t="shared" si="41"/>
        <v>0.86363636363636365</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5"/>
      <c r="F85" s="141">
        <v>10</v>
      </c>
      <c r="G85" s="144">
        <v>5</v>
      </c>
      <c r="H85" s="33">
        <v>7</v>
      </c>
      <c r="I85" s="33">
        <v>7</v>
      </c>
      <c r="J85" s="33">
        <v>6</v>
      </c>
      <c r="K85" s="33">
        <v>0</v>
      </c>
      <c r="L85" s="33">
        <v>1</v>
      </c>
      <c r="M85" s="33">
        <v>0</v>
      </c>
    </row>
    <row r="86" spans="1:13" ht="12" customHeight="1" x14ac:dyDescent="0.2">
      <c r="A86" s="157"/>
      <c r="B86" s="157"/>
      <c r="C86" s="32"/>
      <c r="D86" s="232"/>
      <c r="E86" s="32"/>
      <c r="F86" s="36"/>
      <c r="G86" s="127">
        <f t="shared" ref="G86:M86" si="42">IF(G85=0,0,G85/$F85)</f>
        <v>0.5</v>
      </c>
      <c r="H86" s="29">
        <f t="shared" si="42"/>
        <v>0.7</v>
      </c>
      <c r="I86" s="29">
        <f t="shared" si="42"/>
        <v>0.7</v>
      </c>
      <c r="J86" s="29">
        <f t="shared" si="42"/>
        <v>0.6</v>
      </c>
      <c r="K86" s="29">
        <f t="shared" si="42"/>
        <v>0</v>
      </c>
      <c r="L86" s="29">
        <f t="shared" si="42"/>
        <v>0.1</v>
      </c>
      <c r="M86" s="29">
        <f t="shared" si="42"/>
        <v>0</v>
      </c>
    </row>
    <row r="87" spans="1:13" ht="13.5" customHeight="1" x14ac:dyDescent="0.2">
      <c r="A87" s="157"/>
      <c r="B87" s="157"/>
      <c r="C87" s="35"/>
      <c r="D87" s="248" t="s">
        <v>116</v>
      </c>
      <c r="E87" s="35"/>
      <c r="F87" s="141">
        <v>17</v>
      </c>
      <c r="G87" s="144">
        <v>7</v>
      </c>
      <c r="H87" s="33">
        <v>10</v>
      </c>
      <c r="I87" s="33">
        <v>9</v>
      </c>
      <c r="J87" s="33">
        <v>5</v>
      </c>
      <c r="K87" s="33">
        <v>0</v>
      </c>
      <c r="L87" s="33">
        <v>5</v>
      </c>
      <c r="M87" s="33">
        <v>1</v>
      </c>
    </row>
    <row r="88" spans="1:13" ht="13.5" customHeight="1" x14ac:dyDescent="0.2">
      <c r="A88" s="157"/>
      <c r="B88" s="157"/>
      <c r="C88" s="32"/>
      <c r="D88" s="232"/>
      <c r="E88" s="32"/>
      <c r="F88" s="36"/>
      <c r="G88" s="127">
        <f t="shared" ref="G88:M88" si="43">IF(G87=0,0,G87/$F87)</f>
        <v>0.41176470588235292</v>
      </c>
      <c r="H88" s="29">
        <f t="shared" si="43"/>
        <v>0.58823529411764708</v>
      </c>
      <c r="I88" s="29">
        <f t="shared" si="43"/>
        <v>0.52941176470588236</v>
      </c>
      <c r="J88" s="29">
        <f t="shared" si="43"/>
        <v>0.29411764705882354</v>
      </c>
      <c r="K88" s="29">
        <f t="shared" si="43"/>
        <v>0</v>
      </c>
      <c r="L88" s="29">
        <f t="shared" si="43"/>
        <v>0.29411764705882354</v>
      </c>
      <c r="M88" s="29">
        <f t="shared" si="43"/>
        <v>5.8823529411764705E-2</v>
      </c>
    </row>
    <row r="89" spans="1:13" ht="12" customHeight="1" x14ac:dyDescent="0.2">
      <c r="A89" s="157"/>
      <c r="B89" s="157"/>
      <c r="C89" s="35"/>
      <c r="D89" s="231" t="s">
        <v>5</v>
      </c>
      <c r="E89" s="35"/>
      <c r="F89" s="141">
        <v>41</v>
      </c>
      <c r="G89" s="144">
        <v>19</v>
      </c>
      <c r="H89" s="33">
        <v>23</v>
      </c>
      <c r="I89" s="33">
        <v>19</v>
      </c>
      <c r="J89" s="33">
        <v>13</v>
      </c>
      <c r="K89" s="33">
        <v>2</v>
      </c>
      <c r="L89" s="33">
        <v>12</v>
      </c>
      <c r="M89" s="33">
        <v>3</v>
      </c>
    </row>
    <row r="90" spans="1:13" ht="12" customHeight="1" x14ac:dyDescent="0.2">
      <c r="A90" s="157"/>
      <c r="B90" s="157"/>
      <c r="C90" s="32"/>
      <c r="D90" s="232"/>
      <c r="E90" s="32"/>
      <c r="F90" s="36"/>
      <c r="G90" s="127">
        <f t="shared" ref="G90:M90" si="44">IF(G89=0,0,G89/$F89)</f>
        <v>0.46341463414634149</v>
      </c>
      <c r="H90" s="29">
        <f t="shared" si="44"/>
        <v>0.56097560975609762</v>
      </c>
      <c r="I90" s="29">
        <f t="shared" si="44"/>
        <v>0.46341463414634149</v>
      </c>
      <c r="J90" s="29">
        <f t="shared" si="44"/>
        <v>0.31707317073170732</v>
      </c>
      <c r="K90" s="29">
        <f t="shared" si="44"/>
        <v>4.878048780487805E-2</v>
      </c>
      <c r="L90" s="29">
        <f t="shared" si="44"/>
        <v>0.29268292682926828</v>
      </c>
      <c r="M90" s="29">
        <f t="shared" si="44"/>
        <v>7.3170731707317069E-2</v>
      </c>
    </row>
    <row r="91" spans="1:13" ht="12" customHeight="1" x14ac:dyDescent="0.2">
      <c r="A91" s="157"/>
      <c r="B91" s="157"/>
      <c r="C91" s="35"/>
      <c r="D91" s="231" t="s">
        <v>4</v>
      </c>
      <c r="E91" s="35"/>
      <c r="F91" s="141">
        <v>23</v>
      </c>
      <c r="G91" s="144">
        <v>13</v>
      </c>
      <c r="H91" s="33">
        <v>11</v>
      </c>
      <c r="I91" s="33">
        <v>11</v>
      </c>
      <c r="J91" s="33">
        <v>2</v>
      </c>
      <c r="K91" s="33">
        <v>0</v>
      </c>
      <c r="L91" s="33">
        <v>6</v>
      </c>
      <c r="M91" s="33">
        <v>0</v>
      </c>
    </row>
    <row r="92" spans="1:13" ht="12" customHeight="1" x14ac:dyDescent="0.2">
      <c r="A92" s="157"/>
      <c r="B92" s="157"/>
      <c r="C92" s="32"/>
      <c r="D92" s="232"/>
      <c r="E92" s="32"/>
      <c r="F92" s="36"/>
      <c r="G92" s="127">
        <f t="shared" ref="G92:M92" si="45">IF(G91=0,0,G91/$F91)</f>
        <v>0.56521739130434778</v>
      </c>
      <c r="H92" s="29">
        <f t="shared" si="45"/>
        <v>0.47826086956521741</v>
      </c>
      <c r="I92" s="29">
        <f t="shared" si="45"/>
        <v>0.47826086956521741</v>
      </c>
      <c r="J92" s="29">
        <f t="shared" si="45"/>
        <v>8.6956521739130432E-2</v>
      </c>
      <c r="K92" s="29">
        <f t="shared" si="45"/>
        <v>0</v>
      </c>
      <c r="L92" s="29">
        <f t="shared" si="45"/>
        <v>0.2608695652173913</v>
      </c>
      <c r="M92" s="29">
        <f t="shared" si="45"/>
        <v>0</v>
      </c>
    </row>
    <row r="93" spans="1:13" ht="12" customHeight="1" x14ac:dyDescent="0.2">
      <c r="A93" s="157"/>
      <c r="B93" s="157"/>
      <c r="C93" s="35"/>
      <c r="D93" s="231" t="s">
        <v>3</v>
      </c>
      <c r="E93" s="35"/>
      <c r="F93" s="141">
        <v>24</v>
      </c>
      <c r="G93" s="144">
        <v>13</v>
      </c>
      <c r="H93" s="33">
        <v>19</v>
      </c>
      <c r="I93" s="33">
        <v>20</v>
      </c>
      <c r="J93" s="33">
        <v>14</v>
      </c>
      <c r="K93" s="33">
        <v>0</v>
      </c>
      <c r="L93" s="33">
        <v>1</v>
      </c>
      <c r="M93" s="33">
        <v>1</v>
      </c>
    </row>
    <row r="94" spans="1:13" ht="12" customHeight="1" x14ac:dyDescent="0.2">
      <c r="A94" s="157"/>
      <c r="B94" s="157"/>
      <c r="C94" s="32"/>
      <c r="D94" s="232"/>
      <c r="E94" s="32"/>
      <c r="F94" s="36"/>
      <c r="G94" s="127">
        <f t="shared" ref="G94:M94" si="46">IF(G93=0,0,G93/$F93)</f>
        <v>0.54166666666666663</v>
      </c>
      <c r="H94" s="29">
        <f t="shared" si="46"/>
        <v>0.79166666666666663</v>
      </c>
      <c r="I94" s="29">
        <f t="shared" si="46"/>
        <v>0.83333333333333337</v>
      </c>
      <c r="J94" s="29">
        <f t="shared" si="46"/>
        <v>0.58333333333333337</v>
      </c>
      <c r="K94" s="29">
        <f t="shared" si="46"/>
        <v>0</v>
      </c>
      <c r="L94" s="29">
        <f t="shared" si="46"/>
        <v>4.1666666666666664E-2</v>
      </c>
      <c r="M94" s="29">
        <f t="shared" si="46"/>
        <v>4.1666666666666664E-2</v>
      </c>
    </row>
    <row r="95" spans="1:13" ht="12" customHeight="1" x14ac:dyDescent="0.2">
      <c r="A95" s="157"/>
      <c r="B95" s="157"/>
      <c r="C95" s="35"/>
      <c r="D95" s="231" t="s">
        <v>2</v>
      </c>
      <c r="E95" s="35"/>
      <c r="F95" s="141">
        <v>159</v>
      </c>
      <c r="G95" s="144">
        <v>87</v>
      </c>
      <c r="H95" s="33">
        <v>123</v>
      </c>
      <c r="I95" s="33">
        <v>119</v>
      </c>
      <c r="J95" s="33">
        <v>73</v>
      </c>
      <c r="K95" s="33">
        <v>6</v>
      </c>
      <c r="L95" s="33">
        <v>18</v>
      </c>
      <c r="M95" s="33">
        <v>6</v>
      </c>
    </row>
    <row r="96" spans="1:13" ht="12" customHeight="1" x14ac:dyDescent="0.2">
      <c r="A96" s="157"/>
      <c r="B96" s="157"/>
      <c r="C96" s="32"/>
      <c r="D96" s="232"/>
      <c r="E96" s="32"/>
      <c r="F96" s="36"/>
      <c r="G96" s="127">
        <f t="shared" ref="G96:M96" si="47">IF(G95=0,0,G95/$F95)</f>
        <v>0.54716981132075471</v>
      </c>
      <c r="H96" s="29">
        <f t="shared" si="47"/>
        <v>0.77358490566037741</v>
      </c>
      <c r="I96" s="29">
        <f t="shared" si="47"/>
        <v>0.74842767295597479</v>
      </c>
      <c r="J96" s="29">
        <f t="shared" si="47"/>
        <v>0.45911949685534592</v>
      </c>
      <c r="K96" s="29">
        <f t="shared" si="47"/>
        <v>3.7735849056603772E-2</v>
      </c>
      <c r="L96" s="29">
        <f t="shared" si="47"/>
        <v>0.11320754716981132</v>
      </c>
      <c r="M96" s="29">
        <f t="shared" si="47"/>
        <v>3.7735849056603772E-2</v>
      </c>
    </row>
    <row r="97" spans="1:13" ht="12" customHeight="1" x14ac:dyDescent="0.2">
      <c r="A97" s="157"/>
      <c r="B97" s="157"/>
      <c r="C97" s="35"/>
      <c r="D97" s="231" t="s">
        <v>1</v>
      </c>
      <c r="E97" s="35"/>
      <c r="F97" s="141">
        <v>21</v>
      </c>
      <c r="G97" s="144">
        <v>14</v>
      </c>
      <c r="H97" s="33">
        <v>16</v>
      </c>
      <c r="I97" s="33">
        <v>15</v>
      </c>
      <c r="J97" s="33">
        <v>19</v>
      </c>
      <c r="K97" s="33">
        <v>2</v>
      </c>
      <c r="L97" s="33">
        <v>1</v>
      </c>
      <c r="M97" s="33">
        <v>0</v>
      </c>
    </row>
    <row r="98" spans="1:13" ht="12" customHeight="1" x14ac:dyDescent="0.2">
      <c r="A98" s="157"/>
      <c r="B98" s="157"/>
      <c r="C98" s="32"/>
      <c r="D98" s="232"/>
      <c r="E98" s="32"/>
      <c r="F98" s="36"/>
      <c r="G98" s="127">
        <f t="shared" ref="G98:M98" si="48">IF(G97=0,0,G97/$F97)</f>
        <v>0.66666666666666663</v>
      </c>
      <c r="H98" s="29">
        <f t="shared" si="48"/>
        <v>0.76190476190476186</v>
      </c>
      <c r="I98" s="29">
        <f t="shared" si="48"/>
        <v>0.7142857142857143</v>
      </c>
      <c r="J98" s="29">
        <f t="shared" si="48"/>
        <v>0.90476190476190477</v>
      </c>
      <c r="K98" s="29">
        <f t="shared" si="48"/>
        <v>9.5238095238095233E-2</v>
      </c>
      <c r="L98" s="29">
        <f t="shared" si="48"/>
        <v>4.7619047619047616E-2</v>
      </c>
      <c r="M98" s="29">
        <f t="shared" si="48"/>
        <v>0</v>
      </c>
    </row>
    <row r="99" spans="1:13" ht="12.75" customHeight="1" x14ac:dyDescent="0.2">
      <c r="A99" s="157"/>
      <c r="B99" s="157"/>
      <c r="C99" s="35"/>
      <c r="D99" s="231" t="s">
        <v>0</v>
      </c>
      <c r="E99" s="35"/>
      <c r="F99" s="141">
        <v>61</v>
      </c>
      <c r="G99" s="144">
        <v>33</v>
      </c>
      <c r="H99" s="33">
        <v>41</v>
      </c>
      <c r="I99" s="33">
        <v>39</v>
      </c>
      <c r="J99" s="33">
        <v>26</v>
      </c>
      <c r="K99" s="33">
        <v>2</v>
      </c>
      <c r="L99" s="33">
        <v>11</v>
      </c>
      <c r="M99" s="33">
        <v>3</v>
      </c>
    </row>
    <row r="100" spans="1:13" ht="12.75" customHeight="1" x14ac:dyDescent="0.2">
      <c r="A100" s="158"/>
      <c r="B100" s="158"/>
      <c r="C100" s="32"/>
      <c r="D100" s="232"/>
      <c r="E100" s="32"/>
      <c r="F100" s="30"/>
      <c r="G100" s="127">
        <f t="shared" ref="G100:M100" si="49">IF(G99=0,0,G99/$F99)</f>
        <v>0.54098360655737709</v>
      </c>
      <c r="H100" s="29">
        <f t="shared" si="49"/>
        <v>0.67213114754098358</v>
      </c>
      <c r="I100" s="29">
        <f t="shared" si="49"/>
        <v>0.63934426229508201</v>
      </c>
      <c r="J100" s="29">
        <f t="shared" si="49"/>
        <v>0.42622950819672129</v>
      </c>
      <c r="K100" s="29">
        <f t="shared" si="49"/>
        <v>3.2786885245901641E-2</v>
      </c>
      <c r="L100" s="29">
        <f t="shared" si="49"/>
        <v>0.18032786885245902</v>
      </c>
      <c r="M100" s="29">
        <f t="shared" si="49"/>
        <v>4.9180327868852458E-2</v>
      </c>
    </row>
  </sheetData>
  <mergeCells count="60">
    <mergeCell ref="D67:D68"/>
    <mergeCell ref="D65:D66"/>
    <mergeCell ref="D51:D52"/>
    <mergeCell ref="D53:D54"/>
    <mergeCell ref="D55:D56"/>
    <mergeCell ref="D57:D58"/>
    <mergeCell ref="D59:D60"/>
    <mergeCell ref="D61:D62"/>
    <mergeCell ref="D63:D64"/>
    <mergeCell ref="M3:M6"/>
    <mergeCell ref="G3:G6"/>
    <mergeCell ref="H3:H6"/>
    <mergeCell ref="I3:I6"/>
    <mergeCell ref="J3:J6"/>
    <mergeCell ref="K3: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101"/>
  <sheetViews>
    <sheetView view="pageBreakPreview" topLeftCell="A85" zoomScaleNormal="100" zoomScaleSheetLayoutView="100" workbookViewId="0">
      <selection activeCell="K98" sqref="K98"/>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8" ht="14.4" x14ac:dyDescent="0.2">
      <c r="A1" s="16" t="s">
        <v>644</v>
      </c>
    </row>
    <row r="2" spans="1:18" x14ac:dyDescent="0.2">
      <c r="A2" s="2" t="s">
        <v>518</v>
      </c>
      <c r="P2" s="38" t="s">
        <v>618</v>
      </c>
    </row>
    <row r="3" spans="1:18" s="119" customFormat="1" ht="16.5" customHeight="1" x14ac:dyDescent="0.2">
      <c r="A3" s="254" t="s">
        <v>63</v>
      </c>
      <c r="B3" s="255"/>
      <c r="C3" s="255"/>
      <c r="D3" s="255"/>
      <c r="E3" s="256"/>
      <c r="F3" s="286" t="s">
        <v>126</v>
      </c>
      <c r="G3" s="337" t="s">
        <v>487</v>
      </c>
      <c r="H3" s="340"/>
      <c r="I3" s="340"/>
      <c r="J3" s="340"/>
      <c r="K3" s="340"/>
      <c r="L3" s="340"/>
      <c r="M3" s="340"/>
      <c r="N3" s="340"/>
      <c r="O3" s="341"/>
      <c r="P3" s="342" t="s">
        <v>488</v>
      </c>
    </row>
    <row r="4" spans="1:18" s="119" customFormat="1" ht="16.5" customHeight="1" x14ac:dyDescent="0.2">
      <c r="A4" s="236"/>
      <c r="B4" s="237"/>
      <c r="C4" s="237"/>
      <c r="D4" s="237"/>
      <c r="E4" s="238"/>
      <c r="F4" s="336"/>
      <c r="G4" s="338"/>
      <c r="H4" s="345" t="s">
        <v>425</v>
      </c>
      <c r="I4" s="346"/>
      <c r="J4" s="346"/>
      <c r="K4" s="346"/>
      <c r="L4" s="346"/>
      <c r="M4" s="347"/>
      <c r="N4" s="348" t="s">
        <v>426</v>
      </c>
      <c r="O4" s="349"/>
      <c r="P4" s="343"/>
    </row>
    <row r="5" spans="1:18"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8" s="119" customFormat="1" ht="46.5" customHeight="1" x14ac:dyDescent="0.2">
      <c r="A6" s="239"/>
      <c r="B6" s="240"/>
      <c r="C6" s="240"/>
      <c r="D6" s="240"/>
      <c r="E6" s="241"/>
      <c r="F6" s="287"/>
      <c r="G6" s="339"/>
      <c r="H6" s="146" t="s">
        <v>489</v>
      </c>
      <c r="I6" s="146" t="s">
        <v>490</v>
      </c>
      <c r="J6" s="146" t="s">
        <v>489</v>
      </c>
      <c r="K6" s="146" t="s">
        <v>490</v>
      </c>
      <c r="L6" s="146" t="s">
        <v>489</v>
      </c>
      <c r="M6" s="146" t="s">
        <v>490</v>
      </c>
      <c r="N6" s="146" t="s">
        <v>489</v>
      </c>
      <c r="O6" s="146" t="s">
        <v>490</v>
      </c>
      <c r="P6" s="344"/>
      <c r="R6" s="125" t="s">
        <v>572</v>
      </c>
    </row>
    <row r="7" spans="1:18" ht="12" customHeight="1" x14ac:dyDescent="0.2">
      <c r="A7" s="290" t="s">
        <v>49</v>
      </c>
      <c r="B7" s="291"/>
      <c r="C7" s="291"/>
      <c r="D7" s="291"/>
      <c r="E7" s="292"/>
      <c r="F7" s="145">
        <f>SUM(G7,P7:P7)</f>
        <v>920</v>
      </c>
      <c r="G7" s="144">
        <f>SUM(G9,G11,G13,G15,G17)</f>
        <v>585</v>
      </c>
      <c r="H7" s="141">
        <f t="shared" ref="H7:O7" si="0">SUM(H9,H11,H13,H15,H17)</f>
        <v>745</v>
      </c>
      <c r="I7" s="141">
        <f t="shared" si="0"/>
        <v>69</v>
      </c>
      <c r="J7" s="141">
        <f t="shared" si="0"/>
        <v>373</v>
      </c>
      <c r="K7" s="141">
        <f t="shared" si="0"/>
        <v>44</v>
      </c>
      <c r="L7" s="141">
        <f t="shared" si="0"/>
        <v>560</v>
      </c>
      <c r="M7" s="141">
        <f t="shared" si="0"/>
        <v>36</v>
      </c>
      <c r="N7" s="141">
        <f t="shared" si="0"/>
        <v>2658</v>
      </c>
      <c r="O7" s="141">
        <f t="shared" si="0"/>
        <v>403</v>
      </c>
      <c r="P7" s="144">
        <f>SUM(P9,P11,P13,P15,P17)</f>
        <v>335</v>
      </c>
      <c r="Q7" s="46"/>
    </row>
    <row r="8" spans="1:18" ht="12" customHeight="1" x14ac:dyDescent="0.2">
      <c r="A8" s="173"/>
      <c r="B8" s="174"/>
      <c r="C8" s="174"/>
      <c r="D8" s="174"/>
      <c r="E8" s="175"/>
      <c r="F8" s="82">
        <f t="shared" ref="F8:F38" si="1">SUM(G8,P8:P8)</f>
        <v>1</v>
      </c>
      <c r="G8" s="127">
        <f>IF(G7=0,0,G7/$F7)</f>
        <v>0.63586956521739135</v>
      </c>
      <c r="H8" s="29">
        <f>IF(H7=0,0,H7/$H7)</f>
        <v>1</v>
      </c>
      <c r="I8" s="29">
        <f>IF(I7=0,0,I7/$H7)</f>
        <v>9.261744966442953E-2</v>
      </c>
      <c r="J8" s="29">
        <f>IF(J7=0,0,J7/$J7)</f>
        <v>1</v>
      </c>
      <c r="K8" s="29">
        <f>IF(K7=0,0,K7/$J7)</f>
        <v>0.11796246648793565</v>
      </c>
      <c r="L8" s="29">
        <f>IF(L7=0,0,L7/$L7)</f>
        <v>1</v>
      </c>
      <c r="M8" s="29">
        <f>IF(M7=0,0,M7/$L7)</f>
        <v>6.4285714285714279E-2</v>
      </c>
      <c r="N8" s="29">
        <f>IF(N7=0,0,N7/$N7)</f>
        <v>1</v>
      </c>
      <c r="O8" s="29">
        <f>IF(O7=0,0,O7/$N7)</f>
        <v>0.15161775771256583</v>
      </c>
      <c r="P8" s="29">
        <f>IF(P7=0,0,P7/$F7)</f>
        <v>0.3641304347826087</v>
      </c>
    </row>
    <row r="9" spans="1:18" ht="12" customHeight="1" x14ac:dyDescent="0.2">
      <c r="A9" s="282" t="s">
        <v>48</v>
      </c>
      <c r="B9" s="283" t="s">
        <v>47</v>
      </c>
      <c r="C9" s="284"/>
      <c r="D9" s="284"/>
      <c r="E9" s="285"/>
      <c r="F9" s="145">
        <f>SUM(G9,P9:P9)</f>
        <v>262</v>
      </c>
      <c r="G9" s="144">
        <v>124</v>
      </c>
      <c r="H9" s="141">
        <f>'付表31-2'!H9+'付表31-3'!H9</f>
        <v>23</v>
      </c>
      <c r="I9" s="141">
        <f>'付表31-2'!I9+'付表31-3'!I9</f>
        <v>6</v>
      </c>
      <c r="J9" s="141">
        <f>'付表31-2'!J9+'付表31-3'!J9</f>
        <v>18</v>
      </c>
      <c r="K9" s="141">
        <f>'付表31-2'!K9+'付表31-3'!K9</f>
        <v>8</v>
      </c>
      <c r="L9" s="141">
        <f>'付表31-2'!L9+'付表31-3'!L9</f>
        <v>8</v>
      </c>
      <c r="M9" s="141">
        <f>'付表31-2'!M9+'付表31-3'!M9</f>
        <v>1</v>
      </c>
      <c r="N9" s="141">
        <f>'付表31-2'!N9+'付表31-3'!N9</f>
        <v>214</v>
      </c>
      <c r="O9" s="141">
        <f>'付表31-2'!O9+'付表31-3'!O9</f>
        <v>65</v>
      </c>
      <c r="P9" s="141">
        <v>138</v>
      </c>
      <c r="Q9" s="46"/>
    </row>
    <row r="10" spans="1:18" ht="12" customHeight="1" x14ac:dyDescent="0.2">
      <c r="A10" s="160"/>
      <c r="B10" s="245"/>
      <c r="C10" s="246"/>
      <c r="D10" s="246"/>
      <c r="E10" s="247"/>
      <c r="F10" s="82">
        <f t="shared" si="1"/>
        <v>1</v>
      </c>
      <c r="G10" s="127">
        <f>IF(G9=0,0,G9/$F9)</f>
        <v>0.47328244274809161</v>
      </c>
      <c r="H10" s="29">
        <f>IF(H9=0,0,H9/$H9)</f>
        <v>1</v>
      </c>
      <c r="I10" s="29">
        <f>IF(I9=0,0,I9/$H9)</f>
        <v>0.2608695652173913</v>
      </c>
      <c r="J10" s="29">
        <f>IF(J9=0,0,J9/$J9)</f>
        <v>1</v>
      </c>
      <c r="K10" s="29">
        <f>IF(K9=0,0,K9/$J9)</f>
        <v>0.44444444444444442</v>
      </c>
      <c r="L10" s="29">
        <f>IF(L9=0,0,L9/$L9)</f>
        <v>1</v>
      </c>
      <c r="M10" s="29">
        <f>IF(M9=0,0,M9/$L9)</f>
        <v>0.125</v>
      </c>
      <c r="N10" s="29">
        <f>IF(N9=0,0,N9/$N9)</f>
        <v>1</v>
      </c>
      <c r="O10" s="29">
        <f>IF(O9=0,0,O9/$N9)</f>
        <v>0.30373831775700932</v>
      </c>
      <c r="P10" s="29">
        <f>IF(P9=0,0,P9/$F9)</f>
        <v>0.52671755725190839</v>
      </c>
    </row>
    <row r="11" spans="1:18" ht="12" customHeight="1" x14ac:dyDescent="0.2">
      <c r="A11" s="160"/>
      <c r="B11" s="283" t="s">
        <v>46</v>
      </c>
      <c r="C11" s="284"/>
      <c r="D11" s="284"/>
      <c r="E11" s="285"/>
      <c r="F11" s="145">
        <f t="shared" si="1"/>
        <v>136</v>
      </c>
      <c r="G11" s="144">
        <v>89</v>
      </c>
      <c r="H11" s="141">
        <f>'付表31-2'!H11+'付表31-3'!H11</f>
        <v>34</v>
      </c>
      <c r="I11" s="141">
        <f>'付表31-2'!I11+'付表31-3'!I11</f>
        <v>4</v>
      </c>
      <c r="J11" s="141">
        <f>'付表31-2'!J11+'付表31-3'!J11</f>
        <v>16</v>
      </c>
      <c r="K11" s="141">
        <f>'付表31-2'!K11+'付表31-3'!K11</f>
        <v>2</v>
      </c>
      <c r="L11" s="141">
        <f>'付表31-2'!L11+'付表31-3'!L11</f>
        <v>10</v>
      </c>
      <c r="M11" s="141">
        <f>'付表31-2'!M11+'付表31-3'!M11</f>
        <v>0</v>
      </c>
      <c r="N11" s="141">
        <f>'付表31-2'!N11+'付表31-3'!N11</f>
        <v>298</v>
      </c>
      <c r="O11" s="141">
        <f>'付表31-2'!O11+'付表31-3'!O11</f>
        <v>54</v>
      </c>
      <c r="P11" s="141">
        <v>47</v>
      </c>
      <c r="Q11" s="46"/>
    </row>
    <row r="12" spans="1:18" ht="12" customHeight="1" x14ac:dyDescent="0.2">
      <c r="A12" s="160"/>
      <c r="B12" s="245"/>
      <c r="C12" s="246"/>
      <c r="D12" s="246"/>
      <c r="E12" s="247"/>
      <c r="F12" s="82">
        <f t="shared" si="1"/>
        <v>1</v>
      </c>
      <c r="G12" s="127">
        <f t="shared" ref="G12" si="2">IF(G11=0,0,G11/$F11)</f>
        <v>0.65441176470588236</v>
      </c>
      <c r="H12" s="29">
        <f t="shared" ref="H12" si="3">IF(H11=0,0,H11/$H11)</f>
        <v>1</v>
      </c>
      <c r="I12" s="29">
        <f t="shared" ref="I12" si="4">IF(I11=0,0,I11/$H11)</f>
        <v>0.11764705882352941</v>
      </c>
      <c r="J12" s="29">
        <f t="shared" ref="J12" si="5">IF(J11=0,0,J11/$J11)</f>
        <v>1</v>
      </c>
      <c r="K12" s="29">
        <f t="shared" ref="K12" si="6">IF(K11=0,0,K11/$J11)</f>
        <v>0.125</v>
      </c>
      <c r="L12" s="29">
        <f t="shared" ref="L12" si="7">IF(L11=0,0,L11/$L11)</f>
        <v>1</v>
      </c>
      <c r="M12" s="29">
        <f t="shared" ref="M12" si="8">IF(M11=0,0,M11/$L11)</f>
        <v>0</v>
      </c>
      <c r="N12" s="29">
        <f t="shared" ref="N12" si="9">IF(N11=0,0,N11/$N11)</f>
        <v>1</v>
      </c>
      <c r="O12" s="29">
        <f t="shared" ref="O12" si="10">IF(O11=0,0,O11/$N11)</f>
        <v>0.18120805369127516</v>
      </c>
      <c r="P12" s="29">
        <f t="shared" ref="P12" si="11">IF(P11=0,0,P11/$F11)</f>
        <v>0.34558823529411764</v>
      </c>
    </row>
    <row r="13" spans="1:18" ht="12" customHeight="1" x14ac:dyDescent="0.2">
      <c r="A13" s="160"/>
      <c r="B13" s="283" t="s">
        <v>45</v>
      </c>
      <c r="C13" s="284"/>
      <c r="D13" s="284"/>
      <c r="E13" s="285"/>
      <c r="F13" s="145">
        <f t="shared" si="1"/>
        <v>249</v>
      </c>
      <c r="G13" s="144">
        <v>193</v>
      </c>
      <c r="H13" s="141">
        <f>'付表31-2'!H13+'付表31-3'!H13</f>
        <v>179</v>
      </c>
      <c r="I13" s="141">
        <f>'付表31-2'!I13+'付表31-3'!I13</f>
        <v>26</v>
      </c>
      <c r="J13" s="141">
        <f>'付表31-2'!J13+'付表31-3'!J13</f>
        <v>92</v>
      </c>
      <c r="K13" s="141">
        <f>'付表31-2'!K13+'付表31-3'!K13</f>
        <v>9</v>
      </c>
      <c r="L13" s="141">
        <f>'付表31-2'!L13+'付表31-3'!L13</f>
        <v>127</v>
      </c>
      <c r="M13" s="141">
        <f>'付表31-2'!M13+'付表31-3'!M13</f>
        <v>12</v>
      </c>
      <c r="N13" s="141">
        <f>'付表31-2'!N13+'付表31-3'!N13</f>
        <v>1050</v>
      </c>
      <c r="O13" s="141">
        <f>'付表31-2'!O13+'付表31-3'!O13</f>
        <v>168</v>
      </c>
      <c r="P13" s="141">
        <v>56</v>
      </c>
      <c r="Q13" s="46"/>
    </row>
    <row r="14" spans="1:18" ht="12" customHeight="1" x14ac:dyDescent="0.2">
      <c r="A14" s="160"/>
      <c r="B14" s="245"/>
      <c r="C14" s="246"/>
      <c r="D14" s="246"/>
      <c r="E14" s="247"/>
      <c r="F14" s="82">
        <f t="shared" si="1"/>
        <v>1</v>
      </c>
      <c r="G14" s="127">
        <f t="shared" ref="G14" si="12">IF(G13=0,0,G13/$F13)</f>
        <v>0.77510040160642568</v>
      </c>
      <c r="H14" s="29">
        <f t="shared" ref="H14" si="13">IF(H13=0,0,H13/$H13)</f>
        <v>1</v>
      </c>
      <c r="I14" s="29">
        <f t="shared" ref="I14" si="14">IF(I13=0,0,I13/$H13)</f>
        <v>0.14525139664804471</v>
      </c>
      <c r="J14" s="29">
        <f t="shared" ref="J14" si="15">IF(J13=0,0,J13/$J13)</f>
        <v>1</v>
      </c>
      <c r="K14" s="29">
        <f t="shared" ref="K14" si="16">IF(K13=0,0,K13/$J13)</f>
        <v>9.7826086956521743E-2</v>
      </c>
      <c r="L14" s="29">
        <f t="shared" ref="L14" si="17">IF(L13=0,0,L13/$L13)</f>
        <v>1</v>
      </c>
      <c r="M14" s="29">
        <f t="shared" ref="M14" si="18">IF(M13=0,0,M13/$L13)</f>
        <v>9.4488188976377951E-2</v>
      </c>
      <c r="N14" s="29">
        <f t="shared" ref="N14" si="19">IF(N13=0,0,N13/$N13)</f>
        <v>1</v>
      </c>
      <c r="O14" s="29">
        <f t="shared" ref="O14" si="20">IF(O13=0,0,O13/$N13)</f>
        <v>0.16</v>
      </c>
      <c r="P14" s="29">
        <f t="shared" ref="P14" si="21">IF(P13=0,0,P13/$F13)</f>
        <v>0.22489959839357429</v>
      </c>
    </row>
    <row r="15" spans="1:18" ht="12" customHeight="1" x14ac:dyDescent="0.2">
      <c r="A15" s="160"/>
      <c r="B15" s="283" t="s">
        <v>44</v>
      </c>
      <c r="C15" s="284"/>
      <c r="D15" s="284"/>
      <c r="E15" s="285"/>
      <c r="F15" s="145">
        <f t="shared" si="1"/>
        <v>72</v>
      </c>
      <c r="G15" s="144">
        <v>54</v>
      </c>
      <c r="H15" s="141">
        <f>'付表31-2'!H15+'付表31-3'!H15</f>
        <v>172</v>
      </c>
      <c r="I15" s="141">
        <f>'付表31-2'!I15+'付表31-3'!I15</f>
        <v>14</v>
      </c>
      <c r="J15" s="141">
        <f>'付表31-2'!J15+'付表31-3'!J15</f>
        <v>92</v>
      </c>
      <c r="K15" s="141">
        <f>'付表31-2'!K15+'付表31-3'!K15</f>
        <v>10</v>
      </c>
      <c r="L15" s="141">
        <f>'付表31-2'!L15+'付表31-3'!L15</f>
        <v>68</v>
      </c>
      <c r="M15" s="141">
        <f>'付表31-2'!M15+'付表31-3'!M15</f>
        <v>7</v>
      </c>
      <c r="N15" s="141">
        <f>'付表31-2'!N15+'付表31-3'!N15</f>
        <v>328</v>
      </c>
      <c r="O15" s="141">
        <f>'付表31-2'!O15+'付表31-3'!O15</f>
        <v>39</v>
      </c>
      <c r="P15" s="141">
        <v>18</v>
      </c>
      <c r="Q15" s="46"/>
    </row>
    <row r="16" spans="1:18" ht="12" customHeight="1" x14ac:dyDescent="0.2">
      <c r="A16" s="160"/>
      <c r="B16" s="245"/>
      <c r="C16" s="246"/>
      <c r="D16" s="246"/>
      <c r="E16" s="247"/>
      <c r="F16" s="82">
        <f t="shared" si="1"/>
        <v>1</v>
      </c>
      <c r="G16" s="127">
        <f t="shared" ref="G16" si="22">IF(G15=0,0,G15/$F15)</f>
        <v>0.75</v>
      </c>
      <c r="H16" s="29">
        <f t="shared" ref="H16" si="23">IF(H15=0,0,H15/$H15)</f>
        <v>1</v>
      </c>
      <c r="I16" s="29">
        <f t="shared" ref="I16" si="24">IF(I15=0,0,I15/$H15)</f>
        <v>8.1395348837209308E-2</v>
      </c>
      <c r="J16" s="29">
        <f t="shared" ref="J16" si="25">IF(J15=0,0,J15/$J15)</f>
        <v>1</v>
      </c>
      <c r="K16" s="29">
        <f t="shared" ref="K16" si="26">IF(K15=0,0,K15/$J15)</f>
        <v>0.10869565217391304</v>
      </c>
      <c r="L16" s="29">
        <f t="shared" ref="L16" si="27">IF(L15=0,0,L15/$L15)</f>
        <v>1</v>
      </c>
      <c r="M16" s="29">
        <f t="shared" ref="M16" si="28">IF(M15=0,0,M15/$L15)</f>
        <v>0.10294117647058823</v>
      </c>
      <c r="N16" s="29">
        <f t="shared" ref="N16" si="29">IF(N15=0,0,N15/$N15)</f>
        <v>1</v>
      </c>
      <c r="O16" s="29">
        <f t="shared" ref="O16" si="30">IF(O15=0,0,O15/$N15)</f>
        <v>0.11890243902439024</v>
      </c>
      <c r="P16" s="29">
        <f t="shared" ref="P16" si="31">IF(P15=0,0,P15/$F15)</f>
        <v>0.25</v>
      </c>
    </row>
    <row r="17" spans="1:17" ht="12" customHeight="1" x14ac:dyDescent="0.2">
      <c r="A17" s="160"/>
      <c r="B17" s="283" t="s">
        <v>43</v>
      </c>
      <c r="C17" s="284"/>
      <c r="D17" s="284"/>
      <c r="E17" s="285"/>
      <c r="F17" s="145">
        <f t="shared" si="1"/>
        <v>201</v>
      </c>
      <c r="G17" s="144">
        <v>125</v>
      </c>
      <c r="H17" s="141">
        <f>'付表31-2'!H17+'付表31-3'!H17</f>
        <v>337</v>
      </c>
      <c r="I17" s="141">
        <f>'付表31-2'!I17+'付表31-3'!I17</f>
        <v>19</v>
      </c>
      <c r="J17" s="141">
        <f>'付表31-2'!J17+'付表31-3'!J17</f>
        <v>155</v>
      </c>
      <c r="K17" s="141">
        <f>'付表31-2'!K17+'付表31-3'!K17</f>
        <v>15</v>
      </c>
      <c r="L17" s="141">
        <f>'付表31-2'!L17+'付表31-3'!L17</f>
        <v>347</v>
      </c>
      <c r="M17" s="141">
        <f>'付表31-2'!M17+'付表31-3'!M17</f>
        <v>16</v>
      </c>
      <c r="N17" s="141">
        <f>'付表31-2'!N17+'付表31-3'!N17</f>
        <v>768</v>
      </c>
      <c r="O17" s="141">
        <f>'付表31-2'!O17+'付表31-3'!O17</f>
        <v>77</v>
      </c>
      <c r="P17" s="141">
        <v>76</v>
      </c>
      <c r="Q17" s="46"/>
    </row>
    <row r="18" spans="1:17" ht="12" customHeight="1" x14ac:dyDescent="0.2">
      <c r="A18" s="161"/>
      <c r="B18" s="245"/>
      <c r="C18" s="246"/>
      <c r="D18" s="246"/>
      <c r="E18" s="247"/>
      <c r="F18" s="82">
        <f t="shared" si="1"/>
        <v>1</v>
      </c>
      <c r="G18" s="127">
        <f t="shared" ref="G18" si="32">IF(G17=0,0,G17/$F17)</f>
        <v>0.62189054726368154</v>
      </c>
      <c r="H18" s="29">
        <f t="shared" ref="H18:I18" si="33">IF(H17=0,0,H17/$H17)</f>
        <v>1</v>
      </c>
      <c r="I18" s="29">
        <f t="shared" si="33"/>
        <v>5.637982195845697E-2</v>
      </c>
      <c r="J18" s="29">
        <f t="shared" ref="J18:K18" si="34">IF(J17=0,0,J17/$J17)</f>
        <v>1</v>
      </c>
      <c r="K18" s="29">
        <f t="shared" si="34"/>
        <v>9.6774193548387094E-2</v>
      </c>
      <c r="L18" s="29">
        <f t="shared" ref="L18:M18" si="35">IF(L17=0,0,L17/$L17)</f>
        <v>1</v>
      </c>
      <c r="M18" s="29">
        <f t="shared" si="35"/>
        <v>4.6109510086455328E-2</v>
      </c>
      <c r="N18" s="29">
        <f t="shared" ref="N18:O18" si="36">IF(N17=0,0,N17/$N17)</f>
        <v>1</v>
      </c>
      <c r="O18" s="29">
        <f t="shared" si="36"/>
        <v>0.10026041666666667</v>
      </c>
      <c r="P18" s="29">
        <f t="shared" ref="P18" si="37">IF(P17=0,0,P17/$F17)</f>
        <v>0.37810945273631841</v>
      </c>
    </row>
    <row r="19" spans="1:17" ht="12" customHeight="1" x14ac:dyDescent="0.2">
      <c r="A19" s="296" t="s">
        <v>42</v>
      </c>
      <c r="B19" s="296" t="s">
        <v>41</v>
      </c>
      <c r="C19" s="142"/>
      <c r="D19" s="297" t="s">
        <v>15</v>
      </c>
      <c r="E19" s="143"/>
      <c r="F19" s="145">
        <f t="shared" si="1"/>
        <v>239</v>
      </c>
      <c r="G19" s="144">
        <f>SUM(G21,G23,G25,G27,G29,G31,G33,G35,G37,G39,G41,G43,G45,G47,G49,G51,G53,G55,G57,G59,G61,G63,G65,G67)</f>
        <v>193</v>
      </c>
      <c r="H19" s="141">
        <f t="shared" ref="H19:O19" si="38">SUM(H21,H23,H25,H27,H29,H31,H33,H35,H37,H39,H41,H43,H45,H47,H49,H51,H53,H55,H57,H59,H61,H63,H65,H67)</f>
        <v>535</v>
      </c>
      <c r="I19" s="141">
        <f t="shared" si="38"/>
        <v>38</v>
      </c>
      <c r="J19" s="141">
        <f t="shared" si="38"/>
        <v>94</v>
      </c>
      <c r="K19" s="141">
        <f t="shared" si="38"/>
        <v>6</v>
      </c>
      <c r="L19" s="141">
        <f t="shared" si="38"/>
        <v>188</v>
      </c>
      <c r="M19" s="141">
        <f t="shared" si="38"/>
        <v>11</v>
      </c>
      <c r="N19" s="141">
        <f t="shared" si="38"/>
        <v>1064</v>
      </c>
      <c r="O19" s="141">
        <f t="shared" si="38"/>
        <v>143</v>
      </c>
      <c r="P19" s="147">
        <f>SUM(P21,P23,P25,P27,P29,P31,P33,P35,P37,P39,P41,P43,P45,P47,P49,P51,P53,P55,P57,P59,P61,P63,P65,P67)</f>
        <v>46</v>
      </c>
      <c r="Q19" s="46"/>
    </row>
    <row r="20" spans="1:17" ht="12" customHeight="1" x14ac:dyDescent="0.2">
      <c r="A20" s="157"/>
      <c r="B20" s="157"/>
      <c r="C20" s="32"/>
      <c r="D20" s="232"/>
      <c r="E20" s="31"/>
      <c r="F20" s="82">
        <f t="shared" si="1"/>
        <v>1</v>
      </c>
      <c r="G20" s="127">
        <f>IF(G19=0,0,G19/$F19)</f>
        <v>0.80753138075313813</v>
      </c>
      <c r="H20" s="29">
        <f>IF(H19=0,0,H19/$H19)</f>
        <v>1</v>
      </c>
      <c r="I20" s="29">
        <f>IF(I19=0,0,I19/$H19)</f>
        <v>7.1028037383177575E-2</v>
      </c>
      <c r="J20" s="29">
        <f>IF(J19=0,0,J19/$J19)</f>
        <v>1</v>
      </c>
      <c r="K20" s="29">
        <f>IF(K19=0,0,K19/$J19)</f>
        <v>6.3829787234042548E-2</v>
      </c>
      <c r="L20" s="29">
        <f>IF(L19=0,0,L19/$L19)</f>
        <v>1</v>
      </c>
      <c r="M20" s="29">
        <f>IF(M19=0,0,M19/$L19)</f>
        <v>5.8510638297872342E-2</v>
      </c>
      <c r="N20" s="29">
        <f>IF(N19=0,0,N19/$N19)</f>
        <v>1</v>
      </c>
      <c r="O20" s="29">
        <f>IF(O19=0,0,O19/$N19)</f>
        <v>0.13439849624060152</v>
      </c>
      <c r="P20" s="29">
        <f>IF(P19=0,0,P19/$F19)</f>
        <v>0.19246861924686193</v>
      </c>
    </row>
    <row r="21" spans="1:17" ht="12" customHeight="1" x14ac:dyDescent="0.2">
      <c r="A21" s="157"/>
      <c r="B21" s="157"/>
      <c r="C21" s="142"/>
      <c r="D21" s="297" t="s">
        <v>40</v>
      </c>
      <c r="E21" s="143"/>
      <c r="F21" s="145">
        <f t="shared" si="1"/>
        <v>32</v>
      </c>
      <c r="G21" s="144">
        <v>27</v>
      </c>
      <c r="H21" s="141">
        <f>'付表31-2'!H21+'付表31-3'!H21</f>
        <v>38</v>
      </c>
      <c r="I21" s="141">
        <f>'付表31-2'!I21+'付表31-3'!I21</f>
        <v>4</v>
      </c>
      <c r="J21" s="141">
        <f>'付表31-2'!J21+'付表31-3'!J21</f>
        <v>12</v>
      </c>
      <c r="K21" s="141">
        <f>'付表31-2'!K21+'付表31-3'!K21</f>
        <v>0</v>
      </c>
      <c r="L21" s="141">
        <f>'付表31-2'!L21+'付表31-3'!L21</f>
        <v>28</v>
      </c>
      <c r="M21" s="141">
        <f>'付表31-2'!M21+'付表31-3'!M21</f>
        <v>3</v>
      </c>
      <c r="N21" s="141">
        <f>'付表31-2'!N21+'付表31-3'!N21</f>
        <v>151</v>
      </c>
      <c r="O21" s="141">
        <f>'付表31-2'!O21+'付表31-3'!O21</f>
        <v>34</v>
      </c>
      <c r="P21" s="141">
        <v>5</v>
      </c>
      <c r="Q21" s="46"/>
    </row>
    <row r="22" spans="1:17" ht="12" customHeight="1" x14ac:dyDescent="0.2">
      <c r="A22" s="157"/>
      <c r="B22" s="157"/>
      <c r="C22" s="32"/>
      <c r="D22" s="232"/>
      <c r="E22" s="31"/>
      <c r="F22" s="82">
        <f t="shared" si="1"/>
        <v>1</v>
      </c>
      <c r="G22" s="127">
        <f t="shared" ref="G22" si="39">IF(G21=0,0,G21/$F21)</f>
        <v>0.84375</v>
      </c>
      <c r="H22" s="29">
        <f t="shared" ref="H22" si="40">IF(H21=0,0,H21/$H21)</f>
        <v>1</v>
      </c>
      <c r="I22" s="29">
        <f t="shared" ref="I22" si="41">IF(I21=0,0,I21/$H21)</f>
        <v>0.10526315789473684</v>
      </c>
      <c r="J22" s="29">
        <f t="shared" ref="J22" si="42">IF(J21=0,0,J21/$J21)</f>
        <v>1</v>
      </c>
      <c r="K22" s="29">
        <f t="shared" ref="K22" si="43">IF(K21=0,0,K21/$J21)</f>
        <v>0</v>
      </c>
      <c r="L22" s="29">
        <f t="shared" ref="L22" si="44">IF(L21=0,0,L21/$L21)</f>
        <v>1</v>
      </c>
      <c r="M22" s="29">
        <f t="shared" ref="M22" si="45">IF(M21=0,0,M21/$L21)</f>
        <v>0.10714285714285714</v>
      </c>
      <c r="N22" s="29">
        <f t="shared" ref="N22" si="46">IF(N21=0,0,N21/$N21)</f>
        <v>1</v>
      </c>
      <c r="O22" s="29">
        <f t="shared" ref="O22" si="47">IF(O21=0,0,O21/$N21)</f>
        <v>0.2251655629139073</v>
      </c>
      <c r="P22" s="29">
        <f t="shared" ref="P22" si="48">IF(P21=0,0,P21/$F21)</f>
        <v>0.15625</v>
      </c>
    </row>
    <row r="23" spans="1:17" ht="12" customHeight="1" x14ac:dyDescent="0.2">
      <c r="A23" s="157"/>
      <c r="B23" s="157"/>
      <c r="C23" s="142"/>
      <c r="D23" s="297" t="s">
        <v>39</v>
      </c>
      <c r="E23" s="143"/>
      <c r="F23" s="145">
        <f t="shared" si="1"/>
        <v>4</v>
      </c>
      <c r="G23" s="144">
        <v>4</v>
      </c>
      <c r="H23" s="141">
        <f>'付表31-2'!H23+'付表31-3'!H23</f>
        <v>6</v>
      </c>
      <c r="I23" s="141">
        <f>'付表31-2'!I23+'付表31-3'!I23</f>
        <v>1</v>
      </c>
      <c r="J23" s="141">
        <f>'付表31-2'!J23+'付表31-3'!J23</f>
        <v>1</v>
      </c>
      <c r="K23" s="141">
        <f>'付表31-2'!K23+'付表31-3'!K23</f>
        <v>1</v>
      </c>
      <c r="L23" s="141">
        <f>'付表31-2'!L23+'付表31-3'!L23</f>
        <v>3</v>
      </c>
      <c r="M23" s="141">
        <f>'付表31-2'!M23+'付表31-3'!M23</f>
        <v>1</v>
      </c>
      <c r="N23" s="141">
        <f>'付表31-2'!N23+'付表31-3'!N23</f>
        <v>29</v>
      </c>
      <c r="O23" s="141">
        <f>'付表31-2'!O23+'付表31-3'!O23</f>
        <v>3</v>
      </c>
      <c r="P23" s="141">
        <v>0</v>
      </c>
      <c r="Q23" s="46"/>
    </row>
    <row r="24" spans="1:17" ht="12" customHeight="1" x14ac:dyDescent="0.2">
      <c r="A24" s="157"/>
      <c r="B24" s="157"/>
      <c r="C24" s="32"/>
      <c r="D24" s="232"/>
      <c r="E24" s="31"/>
      <c r="F24" s="82">
        <f t="shared" si="1"/>
        <v>1</v>
      </c>
      <c r="G24" s="127">
        <f t="shared" ref="G24" si="49">IF(G23=0,0,G23/$F23)</f>
        <v>1</v>
      </c>
      <c r="H24" s="29">
        <f t="shared" ref="H24" si="50">IF(H23=0,0,H23/$H23)</f>
        <v>1</v>
      </c>
      <c r="I24" s="29">
        <f t="shared" ref="I24" si="51">IF(I23=0,0,I23/$H23)</f>
        <v>0.16666666666666666</v>
      </c>
      <c r="J24" s="29">
        <f t="shared" ref="J24" si="52">IF(J23=0,0,J23/$J23)</f>
        <v>1</v>
      </c>
      <c r="K24" s="29">
        <f t="shared" ref="K24" si="53">IF(K23=0,0,K23/$J23)</f>
        <v>1</v>
      </c>
      <c r="L24" s="29">
        <f t="shared" ref="L24" si="54">IF(L23=0,0,L23/$L23)</f>
        <v>1</v>
      </c>
      <c r="M24" s="29">
        <f t="shared" ref="M24" si="55">IF(M23=0,0,M23/$L23)</f>
        <v>0.33333333333333331</v>
      </c>
      <c r="N24" s="29">
        <f t="shared" ref="N24" si="56">IF(N23=0,0,N23/$N23)</f>
        <v>1</v>
      </c>
      <c r="O24" s="29">
        <f t="shared" ref="O24" si="57">IF(O23=0,0,O23/$N23)</f>
        <v>0.10344827586206896</v>
      </c>
      <c r="P24" s="29">
        <f t="shared" ref="P24" si="58">IF(P23=0,0,P23/$F23)</f>
        <v>0</v>
      </c>
    </row>
    <row r="25" spans="1:17" ht="12" customHeight="1" x14ac:dyDescent="0.2">
      <c r="A25" s="157"/>
      <c r="B25" s="157"/>
      <c r="C25" s="142"/>
      <c r="D25" s="297" t="s">
        <v>38</v>
      </c>
      <c r="E25" s="143"/>
      <c r="F25" s="145">
        <f t="shared" si="1"/>
        <v>11</v>
      </c>
      <c r="G25" s="144">
        <v>6</v>
      </c>
      <c r="H25" s="141">
        <f>'付表31-2'!H25+'付表31-3'!H25</f>
        <v>3</v>
      </c>
      <c r="I25" s="141">
        <f>'付表31-2'!I25+'付表31-3'!I25</f>
        <v>1</v>
      </c>
      <c r="J25" s="141">
        <f>'付表31-2'!J25+'付表31-3'!J25</f>
        <v>5</v>
      </c>
      <c r="K25" s="141">
        <f>'付表31-2'!K25+'付表31-3'!K25</f>
        <v>0</v>
      </c>
      <c r="L25" s="141">
        <f>'付表31-2'!L25+'付表31-3'!L25</f>
        <v>1</v>
      </c>
      <c r="M25" s="141">
        <f>'付表31-2'!M25+'付表31-3'!M25</f>
        <v>0</v>
      </c>
      <c r="N25" s="141">
        <f>'付表31-2'!N25+'付表31-3'!N25</f>
        <v>21</v>
      </c>
      <c r="O25" s="141">
        <f>'付表31-2'!O25+'付表31-3'!O25</f>
        <v>3</v>
      </c>
      <c r="P25" s="141">
        <v>5</v>
      </c>
      <c r="Q25" s="46"/>
    </row>
    <row r="26" spans="1:17" ht="12" customHeight="1" x14ac:dyDescent="0.2">
      <c r="A26" s="157"/>
      <c r="B26" s="157"/>
      <c r="C26" s="32"/>
      <c r="D26" s="232"/>
      <c r="E26" s="31"/>
      <c r="F26" s="82">
        <f t="shared" si="1"/>
        <v>1</v>
      </c>
      <c r="G26" s="127">
        <f t="shared" ref="G26" si="59">IF(G25=0,0,G25/$F25)</f>
        <v>0.54545454545454541</v>
      </c>
      <c r="H26" s="29">
        <f t="shared" ref="H26" si="60">IF(H25=0,0,H25/$H25)</f>
        <v>1</v>
      </c>
      <c r="I26" s="29">
        <f t="shared" ref="I26" si="61">IF(I25=0,0,I25/$H25)</f>
        <v>0.33333333333333331</v>
      </c>
      <c r="J26" s="29">
        <f t="shared" ref="J26" si="62">IF(J25=0,0,J25/$J25)</f>
        <v>1</v>
      </c>
      <c r="K26" s="29">
        <f t="shared" ref="K26" si="63">IF(K25=0,0,K25/$J25)</f>
        <v>0</v>
      </c>
      <c r="L26" s="29">
        <f t="shared" ref="L26" si="64">IF(L25=0,0,L25/$L25)</f>
        <v>1</v>
      </c>
      <c r="M26" s="29">
        <f t="shared" ref="M26" si="65">IF(M25=0,0,M25/$L25)</f>
        <v>0</v>
      </c>
      <c r="N26" s="29">
        <f t="shared" ref="N26" si="66">IF(N25=0,0,N25/$N25)</f>
        <v>1</v>
      </c>
      <c r="O26" s="29">
        <f t="shared" ref="O26" si="67">IF(O25=0,0,O25/$N25)</f>
        <v>0.14285714285714285</v>
      </c>
      <c r="P26" s="29">
        <f t="shared" ref="P26" si="68">IF(P25=0,0,P25/$F25)</f>
        <v>0.45454545454545453</v>
      </c>
    </row>
    <row r="27" spans="1:17" ht="12" customHeight="1" x14ac:dyDescent="0.2">
      <c r="A27" s="157"/>
      <c r="B27" s="157"/>
      <c r="C27" s="142"/>
      <c r="D27" s="297" t="s">
        <v>37</v>
      </c>
      <c r="E27" s="143"/>
      <c r="F27" s="145">
        <f t="shared" si="1"/>
        <v>2</v>
      </c>
      <c r="G27" s="144">
        <v>2</v>
      </c>
      <c r="H27" s="141">
        <f>'付表31-2'!H27+'付表31-3'!H27</f>
        <v>0</v>
      </c>
      <c r="I27" s="141">
        <f>'付表31-2'!I27+'付表31-3'!I27</f>
        <v>0</v>
      </c>
      <c r="J27" s="141">
        <f>'付表31-2'!J27+'付表31-3'!J27</f>
        <v>0</v>
      </c>
      <c r="K27" s="141">
        <f>'付表31-2'!K27+'付表31-3'!K27</f>
        <v>0</v>
      </c>
      <c r="L27" s="141">
        <f>'付表31-2'!L27+'付表31-3'!L27</f>
        <v>5</v>
      </c>
      <c r="M27" s="141">
        <f>'付表31-2'!M27+'付表31-3'!M27</f>
        <v>0</v>
      </c>
      <c r="N27" s="141">
        <f>'付表31-2'!N27+'付表31-3'!N27</f>
        <v>22</v>
      </c>
      <c r="O27" s="141">
        <f>'付表31-2'!O27+'付表31-3'!O27</f>
        <v>3</v>
      </c>
      <c r="P27" s="141">
        <v>0</v>
      </c>
      <c r="Q27" s="46"/>
    </row>
    <row r="28" spans="1:17" ht="12" customHeight="1" x14ac:dyDescent="0.2">
      <c r="A28" s="157"/>
      <c r="B28" s="157"/>
      <c r="C28" s="32"/>
      <c r="D28" s="232"/>
      <c r="E28" s="31"/>
      <c r="F28" s="82">
        <f t="shared" si="1"/>
        <v>1</v>
      </c>
      <c r="G28" s="127">
        <f t="shared" ref="G28" si="69">IF(G27=0,0,G27/$F27)</f>
        <v>1</v>
      </c>
      <c r="H28" s="29">
        <f t="shared" ref="H28" si="70">IF(H27=0,0,H27/$H27)</f>
        <v>0</v>
      </c>
      <c r="I28" s="29">
        <f t="shared" ref="I28" si="71">IF(I27=0,0,I27/$H27)</f>
        <v>0</v>
      </c>
      <c r="J28" s="29">
        <f t="shared" ref="J28" si="72">IF(J27=0,0,J27/$J27)</f>
        <v>0</v>
      </c>
      <c r="K28" s="29">
        <f t="shared" ref="K28" si="73">IF(K27=0,0,K27/$J27)</f>
        <v>0</v>
      </c>
      <c r="L28" s="29">
        <f t="shared" ref="L28" si="74">IF(L27=0,0,L27/$L27)</f>
        <v>1</v>
      </c>
      <c r="M28" s="29">
        <f t="shared" ref="M28" si="75">IF(M27=0,0,M27/$L27)</f>
        <v>0</v>
      </c>
      <c r="N28" s="29">
        <f t="shared" ref="N28" si="76">IF(N27=0,0,N27/$N27)</f>
        <v>1</v>
      </c>
      <c r="O28" s="29">
        <f t="shared" ref="O28" si="77">IF(O27=0,0,O27/$N27)</f>
        <v>0.13636363636363635</v>
      </c>
      <c r="P28" s="29">
        <f t="shared" ref="P28" si="78">IF(P27=0,0,P27/$F27)</f>
        <v>0</v>
      </c>
    </row>
    <row r="29" spans="1:17" ht="12" customHeight="1" x14ac:dyDescent="0.2">
      <c r="A29" s="157"/>
      <c r="B29" s="157"/>
      <c r="C29" s="142"/>
      <c r="D29" s="297" t="s">
        <v>36</v>
      </c>
      <c r="E29" s="143"/>
      <c r="F29" s="145">
        <f t="shared" si="1"/>
        <v>6</v>
      </c>
      <c r="G29" s="144">
        <v>5</v>
      </c>
      <c r="H29" s="141">
        <f>'付表31-2'!H29+'付表31-3'!H29</f>
        <v>18</v>
      </c>
      <c r="I29" s="141">
        <f>'付表31-2'!I29+'付表31-3'!I29</f>
        <v>1</v>
      </c>
      <c r="J29" s="141">
        <f>'付表31-2'!J29+'付表31-3'!J29</f>
        <v>0</v>
      </c>
      <c r="K29" s="141">
        <f>'付表31-2'!K29+'付表31-3'!K29</f>
        <v>0</v>
      </c>
      <c r="L29" s="141">
        <f>'付表31-2'!L29+'付表31-3'!L29</f>
        <v>1</v>
      </c>
      <c r="M29" s="141">
        <f>'付表31-2'!M29+'付表31-3'!M29</f>
        <v>0</v>
      </c>
      <c r="N29" s="141">
        <f>'付表31-2'!N29+'付表31-3'!N29</f>
        <v>8</v>
      </c>
      <c r="O29" s="141">
        <f>'付表31-2'!O29+'付表31-3'!O29</f>
        <v>0</v>
      </c>
      <c r="P29" s="141">
        <v>1</v>
      </c>
      <c r="Q29" s="46"/>
    </row>
    <row r="30" spans="1:17" ht="12" customHeight="1" x14ac:dyDescent="0.2">
      <c r="A30" s="157"/>
      <c r="B30" s="157"/>
      <c r="C30" s="32"/>
      <c r="D30" s="232"/>
      <c r="E30" s="31"/>
      <c r="F30" s="82">
        <f t="shared" si="1"/>
        <v>1</v>
      </c>
      <c r="G30" s="127">
        <f t="shared" ref="G30" si="79">IF(G29=0,0,G29/$F29)</f>
        <v>0.83333333333333337</v>
      </c>
      <c r="H30" s="29">
        <f t="shared" ref="H30" si="80">IF(H29=0,0,H29/$H29)</f>
        <v>1</v>
      </c>
      <c r="I30" s="29">
        <f t="shared" ref="I30" si="81">IF(I29=0,0,I29/$H29)</f>
        <v>5.5555555555555552E-2</v>
      </c>
      <c r="J30" s="29">
        <f t="shared" ref="J30" si="82">IF(J29=0,0,J29/$J29)</f>
        <v>0</v>
      </c>
      <c r="K30" s="29">
        <f t="shared" ref="K30" si="83">IF(K29=0,0,K29/$J29)</f>
        <v>0</v>
      </c>
      <c r="L30" s="29">
        <f t="shared" ref="L30" si="84">IF(L29=0,0,L29/$L29)</f>
        <v>1</v>
      </c>
      <c r="M30" s="29">
        <f t="shared" ref="M30" si="85">IF(M29=0,0,M29/$L29)</f>
        <v>0</v>
      </c>
      <c r="N30" s="29">
        <f t="shared" ref="N30" si="86">IF(N29=0,0,N29/$N29)</f>
        <v>1</v>
      </c>
      <c r="O30" s="29">
        <f t="shared" ref="O30" si="87">IF(O29=0,0,O29/$N29)</f>
        <v>0</v>
      </c>
      <c r="P30" s="29">
        <f t="shared" ref="P30" si="88">IF(P29=0,0,P29/$F29)</f>
        <v>0.16666666666666666</v>
      </c>
    </row>
    <row r="31" spans="1:17" ht="12" customHeight="1" x14ac:dyDescent="0.2">
      <c r="A31" s="157"/>
      <c r="B31" s="157"/>
      <c r="C31" s="142"/>
      <c r="D31" s="297" t="s">
        <v>35</v>
      </c>
      <c r="E31" s="143"/>
      <c r="F31" s="145">
        <f t="shared" si="1"/>
        <v>1</v>
      </c>
      <c r="G31" s="144">
        <v>1</v>
      </c>
      <c r="H31" s="141">
        <f>'付表31-2'!H31+'付表31-3'!H31</f>
        <v>1</v>
      </c>
      <c r="I31" s="141">
        <f>'付表31-2'!I31+'付表31-3'!I31</f>
        <v>0</v>
      </c>
      <c r="J31" s="141">
        <f>'付表31-2'!J31+'付表31-3'!J31</f>
        <v>0</v>
      </c>
      <c r="K31" s="141">
        <f>'付表31-2'!K31+'付表31-3'!K31</f>
        <v>0</v>
      </c>
      <c r="L31" s="141">
        <f>'付表31-2'!L31+'付表31-3'!L31</f>
        <v>1</v>
      </c>
      <c r="M31" s="141">
        <f>'付表31-2'!M31+'付表31-3'!M31</f>
        <v>0</v>
      </c>
      <c r="N31" s="141">
        <f>'付表31-2'!N31+'付表31-3'!N31</f>
        <v>13</v>
      </c>
      <c r="O31" s="141">
        <f>'付表31-2'!O31+'付表31-3'!O31</f>
        <v>3</v>
      </c>
      <c r="P31" s="141">
        <v>0</v>
      </c>
      <c r="Q31" s="46"/>
    </row>
    <row r="32" spans="1:17" ht="12" customHeight="1" x14ac:dyDescent="0.2">
      <c r="A32" s="157"/>
      <c r="B32" s="157"/>
      <c r="C32" s="32"/>
      <c r="D32" s="232"/>
      <c r="E32" s="31"/>
      <c r="F32" s="82">
        <f t="shared" si="1"/>
        <v>1</v>
      </c>
      <c r="G32" s="127">
        <f t="shared" ref="G32" si="89">IF(G31=0,0,G31/$F31)</f>
        <v>1</v>
      </c>
      <c r="H32" s="29">
        <f t="shared" ref="H32" si="90">IF(H31=0,0,H31/$H31)</f>
        <v>1</v>
      </c>
      <c r="I32" s="29">
        <f t="shared" ref="I32" si="91">IF(I31=0,0,I31/$H31)</f>
        <v>0</v>
      </c>
      <c r="J32" s="29">
        <f t="shared" ref="J32" si="92">IF(J31=0,0,J31/$J31)</f>
        <v>0</v>
      </c>
      <c r="K32" s="29">
        <f t="shared" ref="K32" si="93">IF(K31=0,0,K31/$J31)</f>
        <v>0</v>
      </c>
      <c r="L32" s="29">
        <f t="shared" ref="L32" si="94">IF(L31=0,0,L31/$L31)</f>
        <v>1</v>
      </c>
      <c r="M32" s="29">
        <f t="shared" ref="M32" si="95">IF(M31=0,0,M31/$L31)</f>
        <v>0</v>
      </c>
      <c r="N32" s="29">
        <f t="shared" ref="N32" si="96">IF(N31=0,0,N31/$N31)</f>
        <v>1</v>
      </c>
      <c r="O32" s="29">
        <f t="shared" ref="O32" si="97">IF(O31=0,0,O31/$N31)</f>
        <v>0.23076923076923078</v>
      </c>
      <c r="P32" s="29">
        <f t="shared" ref="P32" si="98">IF(P31=0,0,P31/$F31)</f>
        <v>0</v>
      </c>
    </row>
    <row r="33" spans="1:17" ht="12" customHeight="1" x14ac:dyDescent="0.2">
      <c r="A33" s="157"/>
      <c r="B33" s="157"/>
      <c r="C33" s="142"/>
      <c r="D33" s="297" t="s">
        <v>34</v>
      </c>
      <c r="E33" s="143"/>
      <c r="F33" s="145">
        <f t="shared" si="1"/>
        <v>8</v>
      </c>
      <c r="G33" s="144">
        <v>6</v>
      </c>
      <c r="H33" s="141">
        <f>'付表31-2'!H33+'付表31-3'!H33</f>
        <v>2</v>
      </c>
      <c r="I33" s="141">
        <f>'付表31-2'!I33+'付表31-3'!I33</f>
        <v>0</v>
      </c>
      <c r="J33" s="141">
        <f>'付表31-2'!J33+'付表31-3'!J33</f>
        <v>3</v>
      </c>
      <c r="K33" s="141">
        <f>'付表31-2'!K33+'付表31-3'!K33</f>
        <v>1</v>
      </c>
      <c r="L33" s="141">
        <f>'付表31-2'!L33+'付表31-3'!L33</f>
        <v>4</v>
      </c>
      <c r="M33" s="141">
        <f>'付表31-2'!M33+'付表31-3'!M33</f>
        <v>0</v>
      </c>
      <c r="N33" s="141">
        <f>'付表31-2'!N33+'付表31-3'!N33</f>
        <v>26</v>
      </c>
      <c r="O33" s="141">
        <f>'付表31-2'!O33+'付表31-3'!O33</f>
        <v>8</v>
      </c>
      <c r="P33" s="141">
        <v>2</v>
      </c>
      <c r="Q33" s="46"/>
    </row>
    <row r="34" spans="1:17" ht="12" customHeight="1" x14ac:dyDescent="0.2">
      <c r="A34" s="157"/>
      <c r="B34" s="157"/>
      <c r="C34" s="32"/>
      <c r="D34" s="232"/>
      <c r="E34" s="31"/>
      <c r="F34" s="82">
        <f t="shared" si="1"/>
        <v>1</v>
      </c>
      <c r="G34" s="127">
        <f t="shared" ref="G34" si="99">IF(G33=0,0,G33/$F33)</f>
        <v>0.75</v>
      </c>
      <c r="H34" s="29">
        <f t="shared" ref="H34" si="100">IF(H33=0,0,H33/$H33)</f>
        <v>1</v>
      </c>
      <c r="I34" s="29">
        <f t="shared" ref="I34" si="101">IF(I33=0,0,I33/$H33)</f>
        <v>0</v>
      </c>
      <c r="J34" s="29">
        <f t="shared" ref="J34" si="102">IF(J33=0,0,J33/$J33)</f>
        <v>1</v>
      </c>
      <c r="K34" s="29">
        <f t="shared" ref="K34" si="103">IF(K33=0,0,K33/$J33)</f>
        <v>0.33333333333333331</v>
      </c>
      <c r="L34" s="29">
        <f t="shared" ref="L34" si="104">IF(L33=0,0,L33/$L33)</f>
        <v>1</v>
      </c>
      <c r="M34" s="29">
        <f t="shared" ref="M34" si="105">IF(M33=0,0,M33/$L33)</f>
        <v>0</v>
      </c>
      <c r="N34" s="29">
        <f t="shared" ref="N34" si="106">IF(N33=0,0,N33/$N33)</f>
        <v>1</v>
      </c>
      <c r="O34" s="29">
        <f t="shared" ref="O34" si="107">IF(O33=0,0,O33/$N33)</f>
        <v>0.30769230769230771</v>
      </c>
      <c r="P34" s="29">
        <f t="shared" ref="P34" si="108">IF(P33=0,0,P33/$F33)</f>
        <v>0.25</v>
      </c>
    </row>
    <row r="35" spans="1:17" ht="12" customHeight="1" x14ac:dyDescent="0.2">
      <c r="A35" s="157"/>
      <c r="B35" s="157"/>
      <c r="C35" s="142"/>
      <c r="D35" s="297" t="s">
        <v>33</v>
      </c>
      <c r="E35" s="143"/>
      <c r="F35" s="145">
        <f t="shared" si="1"/>
        <v>7</v>
      </c>
      <c r="G35" s="144">
        <v>7</v>
      </c>
      <c r="H35" s="141">
        <f>'付表31-2'!H35+'付表31-3'!H35</f>
        <v>91</v>
      </c>
      <c r="I35" s="141">
        <f>'付表31-2'!I35+'付表31-3'!I35</f>
        <v>5</v>
      </c>
      <c r="J35" s="141">
        <f>'付表31-2'!J35+'付表31-3'!J35</f>
        <v>1</v>
      </c>
      <c r="K35" s="141">
        <f>'付表31-2'!K35+'付表31-3'!K35</f>
        <v>0</v>
      </c>
      <c r="L35" s="141">
        <f>'付表31-2'!L35+'付表31-3'!L35</f>
        <v>30</v>
      </c>
      <c r="M35" s="141">
        <f>'付表31-2'!M35+'付表31-3'!M35</f>
        <v>2</v>
      </c>
      <c r="N35" s="141">
        <f>'付表31-2'!N35+'付表31-3'!N35</f>
        <v>78</v>
      </c>
      <c r="O35" s="141">
        <f>'付表31-2'!O35+'付表31-3'!O35</f>
        <v>11</v>
      </c>
      <c r="P35" s="141">
        <v>0</v>
      </c>
      <c r="Q35" s="46"/>
    </row>
    <row r="36" spans="1:17" ht="12" customHeight="1" x14ac:dyDescent="0.2">
      <c r="A36" s="157"/>
      <c r="B36" s="157"/>
      <c r="C36" s="32"/>
      <c r="D36" s="232"/>
      <c r="E36" s="31"/>
      <c r="F36" s="82">
        <f t="shared" si="1"/>
        <v>1</v>
      </c>
      <c r="G36" s="127">
        <f t="shared" ref="G36" si="109">IF(G35=0,0,G35/$F35)</f>
        <v>1</v>
      </c>
      <c r="H36" s="29">
        <f t="shared" ref="H36" si="110">IF(H35=0,0,H35/$H35)</f>
        <v>1</v>
      </c>
      <c r="I36" s="29">
        <f t="shared" ref="I36" si="111">IF(I35=0,0,I35/$H35)</f>
        <v>5.4945054945054944E-2</v>
      </c>
      <c r="J36" s="29">
        <f t="shared" ref="J36" si="112">IF(J35=0,0,J35/$J35)</f>
        <v>1</v>
      </c>
      <c r="K36" s="29">
        <f t="shared" ref="K36" si="113">IF(K35=0,0,K35/$J35)</f>
        <v>0</v>
      </c>
      <c r="L36" s="29">
        <f t="shared" ref="L36" si="114">IF(L35=0,0,L35/$L35)</f>
        <v>1</v>
      </c>
      <c r="M36" s="29">
        <f t="shared" ref="M36" si="115">IF(M35=0,0,M35/$L35)</f>
        <v>6.6666666666666666E-2</v>
      </c>
      <c r="N36" s="29">
        <f t="shared" ref="N36" si="116">IF(N35=0,0,N35/$N35)</f>
        <v>1</v>
      </c>
      <c r="O36" s="29">
        <f t="shared" ref="O36" si="117">IF(O35=0,0,O35/$N35)</f>
        <v>0.14102564102564102</v>
      </c>
      <c r="P36" s="29">
        <f t="shared" ref="P36" si="118">IF(P35=0,0,P35/$F35)</f>
        <v>0</v>
      </c>
    </row>
    <row r="37" spans="1:17" ht="12" customHeight="1" x14ac:dyDescent="0.2">
      <c r="A37" s="157"/>
      <c r="B37" s="157"/>
      <c r="C37" s="142"/>
      <c r="D37" s="297" t="s">
        <v>32</v>
      </c>
      <c r="E37" s="143"/>
      <c r="F37" s="145">
        <f t="shared" si="1"/>
        <v>1</v>
      </c>
      <c r="G37" s="144">
        <v>1</v>
      </c>
      <c r="H37" s="141">
        <f>'付表31-2'!H37+'付表31-3'!H37</f>
        <v>5</v>
      </c>
      <c r="I37" s="141">
        <f>'付表31-2'!I37+'付表31-3'!I37</f>
        <v>0</v>
      </c>
      <c r="J37" s="141">
        <f>'付表31-2'!J37+'付表31-3'!J37</f>
        <v>1</v>
      </c>
      <c r="K37" s="141">
        <f>'付表31-2'!K37+'付表31-3'!K37</f>
        <v>0</v>
      </c>
      <c r="L37" s="141">
        <f>'付表31-2'!L37+'付表31-3'!L37</f>
        <v>0</v>
      </c>
      <c r="M37" s="141">
        <f>'付表31-2'!M37+'付表31-3'!M37</f>
        <v>0</v>
      </c>
      <c r="N37" s="141">
        <f>'付表31-2'!N37+'付表31-3'!N37</f>
        <v>3</v>
      </c>
      <c r="O37" s="141">
        <f>'付表31-2'!O37+'付表31-3'!O37</f>
        <v>1</v>
      </c>
      <c r="P37" s="141">
        <v>0</v>
      </c>
      <c r="Q37" s="46"/>
    </row>
    <row r="38" spans="1:17" ht="12" customHeight="1" x14ac:dyDescent="0.2">
      <c r="A38" s="157"/>
      <c r="B38" s="157"/>
      <c r="C38" s="32"/>
      <c r="D38" s="232"/>
      <c r="E38" s="31"/>
      <c r="F38" s="82">
        <f t="shared" si="1"/>
        <v>1</v>
      </c>
      <c r="G38" s="127">
        <f t="shared" ref="G38" si="119">IF(G37=0,0,G37/$F37)</f>
        <v>1</v>
      </c>
      <c r="H38" s="29">
        <f t="shared" ref="H38" si="120">IF(H37=0,0,H37/$H37)</f>
        <v>1</v>
      </c>
      <c r="I38" s="29">
        <f t="shared" ref="I38" si="121">IF(I37=0,0,I37/$H37)</f>
        <v>0</v>
      </c>
      <c r="J38" s="29">
        <f t="shared" ref="J38" si="122">IF(J37=0,0,J37/$J37)</f>
        <v>1</v>
      </c>
      <c r="K38" s="29">
        <f t="shared" ref="K38" si="123">IF(K37=0,0,K37/$J37)</f>
        <v>0</v>
      </c>
      <c r="L38" s="29">
        <f t="shared" ref="L38" si="124">IF(L37=0,0,L37/$L37)</f>
        <v>0</v>
      </c>
      <c r="M38" s="29">
        <f t="shared" ref="M38" si="125">IF(M37=0,0,M37/$L37)</f>
        <v>0</v>
      </c>
      <c r="N38" s="29">
        <f t="shared" ref="N38" si="126">IF(N37=0,0,N37/$N37)</f>
        <v>1</v>
      </c>
      <c r="O38" s="29">
        <f t="shared" ref="O38" si="127">IF(O37=0,0,O37/$N37)</f>
        <v>0.33333333333333331</v>
      </c>
      <c r="P38" s="29">
        <f t="shared" ref="P38" si="128">IF(P37=0,0,P37/$F37)</f>
        <v>0</v>
      </c>
    </row>
    <row r="39" spans="1:17" ht="12" customHeight="1" x14ac:dyDescent="0.2">
      <c r="A39" s="157"/>
      <c r="B39" s="157"/>
      <c r="C39" s="142"/>
      <c r="D39" s="297" t="s">
        <v>31</v>
      </c>
      <c r="E39" s="143"/>
      <c r="F39" s="145">
        <f t="shared" ref="F39:F70" si="129">SUM(G39,P39:P39)</f>
        <v>9</v>
      </c>
      <c r="G39" s="144">
        <v>6</v>
      </c>
      <c r="H39" s="141">
        <f>'付表31-2'!H39+'付表31-3'!H39</f>
        <v>13</v>
      </c>
      <c r="I39" s="141">
        <f>'付表31-2'!I39+'付表31-3'!I39</f>
        <v>2</v>
      </c>
      <c r="J39" s="141">
        <f>'付表31-2'!J39+'付表31-3'!J39</f>
        <v>4</v>
      </c>
      <c r="K39" s="141">
        <f>'付表31-2'!K39+'付表31-3'!K39</f>
        <v>1</v>
      </c>
      <c r="L39" s="141">
        <f>'付表31-2'!L39+'付表31-3'!L39</f>
        <v>9</v>
      </c>
      <c r="M39" s="141">
        <f>'付表31-2'!M39+'付表31-3'!M39</f>
        <v>1</v>
      </c>
      <c r="N39" s="141">
        <f>'付表31-2'!N39+'付表31-3'!N39</f>
        <v>36</v>
      </c>
      <c r="O39" s="141">
        <f>'付表31-2'!O39+'付表31-3'!O39</f>
        <v>6</v>
      </c>
      <c r="P39" s="141">
        <v>3</v>
      </c>
      <c r="Q39" s="46"/>
    </row>
    <row r="40" spans="1:17" ht="12" customHeight="1" x14ac:dyDescent="0.2">
      <c r="A40" s="157"/>
      <c r="B40" s="157"/>
      <c r="C40" s="32"/>
      <c r="D40" s="232"/>
      <c r="E40" s="31"/>
      <c r="F40" s="82">
        <f t="shared" si="129"/>
        <v>1</v>
      </c>
      <c r="G40" s="127">
        <f t="shared" ref="G40" si="130">IF(G39=0,0,G39/$F39)</f>
        <v>0.66666666666666663</v>
      </c>
      <c r="H40" s="29">
        <f t="shared" ref="H40" si="131">IF(H39=0,0,H39/$H39)</f>
        <v>1</v>
      </c>
      <c r="I40" s="29">
        <f t="shared" ref="I40" si="132">IF(I39=0,0,I39/$H39)</f>
        <v>0.15384615384615385</v>
      </c>
      <c r="J40" s="29">
        <f t="shared" ref="J40" si="133">IF(J39=0,0,J39/$J39)</f>
        <v>1</v>
      </c>
      <c r="K40" s="29">
        <f t="shared" ref="K40" si="134">IF(K39=0,0,K39/$J39)</f>
        <v>0.25</v>
      </c>
      <c r="L40" s="29">
        <f t="shared" ref="L40" si="135">IF(L39=0,0,L39/$L39)</f>
        <v>1</v>
      </c>
      <c r="M40" s="29">
        <f t="shared" ref="M40" si="136">IF(M39=0,0,M39/$L39)</f>
        <v>0.1111111111111111</v>
      </c>
      <c r="N40" s="29">
        <f t="shared" ref="N40" si="137">IF(N39=0,0,N39/$N39)</f>
        <v>1</v>
      </c>
      <c r="O40" s="29">
        <f t="shared" ref="O40" si="138">IF(O39=0,0,O39/$N39)</f>
        <v>0.16666666666666666</v>
      </c>
      <c r="P40" s="29">
        <f t="shared" ref="P40" si="139">IF(P39=0,0,P39/$F39)</f>
        <v>0.33333333333333331</v>
      </c>
    </row>
    <row r="41" spans="1:17" ht="12" customHeight="1" x14ac:dyDescent="0.2">
      <c r="A41" s="157"/>
      <c r="B41" s="157"/>
      <c r="C41" s="142"/>
      <c r="D41" s="297" t="s">
        <v>30</v>
      </c>
      <c r="E41" s="143"/>
      <c r="F41" s="145">
        <f t="shared" si="129"/>
        <v>1</v>
      </c>
      <c r="G41" s="144">
        <v>1</v>
      </c>
      <c r="H41" s="141">
        <f>'付表31-2'!H41+'付表31-3'!H41</f>
        <v>2</v>
      </c>
      <c r="I41" s="141">
        <f>'付表31-2'!I41+'付表31-3'!I41</f>
        <v>0</v>
      </c>
      <c r="J41" s="141">
        <f>'付表31-2'!J41+'付表31-3'!J41</f>
        <v>0</v>
      </c>
      <c r="K41" s="141">
        <f>'付表31-2'!K41+'付表31-3'!K41</f>
        <v>0</v>
      </c>
      <c r="L41" s="141">
        <f>'付表31-2'!L41+'付表31-3'!L41</f>
        <v>0</v>
      </c>
      <c r="M41" s="141">
        <f>'付表31-2'!M41+'付表31-3'!M41</f>
        <v>0</v>
      </c>
      <c r="N41" s="141">
        <f>'付表31-2'!N41+'付表31-3'!N41</f>
        <v>5</v>
      </c>
      <c r="O41" s="141">
        <f>'付表31-2'!O41+'付表31-3'!O41</f>
        <v>1</v>
      </c>
      <c r="P41" s="141">
        <v>0</v>
      </c>
      <c r="Q41" s="46"/>
    </row>
    <row r="42" spans="1:17" ht="12" customHeight="1" x14ac:dyDescent="0.2">
      <c r="A42" s="157"/>
      <c r="B42" s="157"/>
      <c r="C42" s="32"/>
      <c r="D42" s="232"/>
      <c r="E42" s="31"/>
      <c r="F42" s="82">
        <f t="shared" si="129"/>
        <v>1</v>
      </c>
      <c r="G42" s="127">
        <f t="shared" ref="G42" si="140">IF(G41=0,0,G41/$F41)</f>
        <v>1</v>
      </c>
      <c r="H42" s="29">
        <f t="shared" ref="H42" si="141">IF(H41=0,0,H41/$H41)</f>
        <v>1</v>
      </c>
      <c r="I42" s="29">
        <f t="shared" ref="I42" si="142">IF(I41=0,0,I41/$H41)</f>
        <v>0</v>
      </c>
      <c r="J42" s="29">
        <f t="shared" ref="J42" si="143">IF(J41=0,0,J41/$J41)</f>
        <v>0</v>
      </c>
      <c r="K42" s="29">
        <f t="shared" ref="K42" si="144">IF(K41=0,0,K41/$J41)</f>
        <v>0</v>
      </c>
      <c r="L42" s="29">
        <f t="shared" ref="L42" si="145">IF(L41=0,0,L41/$L41)</f>
        <v>0</v>
      </c>
      <c r="M42" s="29">
        <f t="shared" ref="M42" si="146">IF(M41=0,0,M41/$L41)</f>
        <v>0</v>
      </c>
      <c r="N42" s="29">
        <f t="shared" ref="N42" si="147">IF(N41=0,0,N41/$N41)</f>
        <v>1</v>
      </c>
      <c r="O42" s="29">
        <f t="shared" ref="O42" si="148">IF(O41=0,0,O41/$N41)</f>
        <v>0.2</v>
      </c>
      <c r="P42" s="29">
        <f t="shared" ref="P42" si="149">IF(P41=0,0,P41/$F41)</f>
        <v>0</v>
      </c>
    </row>
    <row r="43" spans="1:17" ht="12" customHeight="1" x14ac:dyDescent="0.2">
      <c r="A43" s="157"/>
      <c r="B43" s="157"/>
      <c r="C43" s="142"/>
      <c r="D43" s="297" t="s">
        <v>29</v>
      </c>
      <c r="E43" s="143"/>
      <c r="F43" s="145">
        <f t="shared" si="129"/>
        <v>2</v>
      </c>
      <c r="G43" s="144">
        <v>2</v>
      </c>
      <c r="H43" s="141">
        <f>'付表31-2'!H43+'付表31-3'!H43</f>
        <v>2</v>
      </c>
      <c r="I43" s="141">
        <f>'付表31-2'!I43+'付表31-3'!I43</f>
        <v>0</v>
      </c>
      <c r="J43" s="141">
        <f>'付表31-2'!J43+'付表31-3'!J43</f>
        <v>0</v>
      </c>
      <c r="K43" s="141">
        <f>'付表31-2'!K43+'付表31-3'!K43</f>
        <v>0</v>
      </c>
      <c r="L43" s="141">
        <f>'付表31-2'!L43+'付表31-3'!L43</f>
        <v>1</v>
      </c>
      <c r="M43" s="141">
        <f>'付表31-2'!M43+'付表31-3'!M43</f>
        <v>0</v>
      </c>
      <c r="N43" s="141">
        <f>'付表31-2'!N43+'付表31-3'!N43</f>
        <v>13</v>
      </c>
      <c r="O43" s="141">
        <f>'付表31-2'!O43+'付表31-3'!O43</f>
        <v>2</v>
      </c>
      <c r="P43" s="141">
        <v>0</v>
      </c>
      <c r="Q43" s="46"/>
    </row>
    <row r="44" spans="1:17" ht="12" customHeight="1" x14ac:dyDescent="0.2">
      <c r="A44" s="157"/>
      <c r="B44" s="157"/>
      <c r="C44" s="32"/>
      <c r="D44" s="232"/>
      <c r="E44" s="31"/>
      <c r="F44" s="82">
        <f t="shared" si="129"/>
        <v>1</v>
      </c>
      <c r="G44" s="127">
        <f t="shared" ref="G44" si="150">IF(G43=0,0,G43/$F43)</f>
        <v>1</v>
      </c>
      <c r="H44" s="29">
        <f t="shared" ref="H44" si="151">IF(H43=0,0,H43/$H43)</f>
        <v>1</v>
      </c>
      <c r="I44" s="29">
        <f t="shared" ref="I44" si="152">IF(I43=0,0,I43/$H43)</f>
        <v>0</v>
      </c>
      <c r="J44" s="29">
        <f t="shared" ref="J44" si="153">IF(J43=0,0,J43/$J43)</f>
        <v>0</v>
      </c>
      <c r="K44" s="29">
        <f t="shared" ref="K44" si="154">IF(K43=0,0,K43/$J43)</f>
        <v>0</v>
      </c>
      <c r="L44" s="29">
        <f t="shared" ref="L44" si="155">IF(L43=0,0,L43/$L43)</f>
        <v>1</v>
      </c>
      <c r="M44" s="29">
        <f t="shared" ref="M44" si="156">IF(M43=0,0,M43/$L43)</f>
        <v>0</v>
      </c>
      <c r="N44" s="29">
        <f t="shared" ref="N44" si="157">IF(N43=0,0,N43/$N43)</f>
        <v>1</v>
      </c>
      <c r="O44" s="29">
        <f t="shared" ref="O44" si="158">IF(O43=0,0,O43/$N43)</f>
        <v>0.15384615384615385</v>
      </c>
      <c r="P44" s="29">
        <f t="shared" ref="P44" si="159">IF(P43=0,0,P43/$F43)</f>
        <v>0</v>
      </c>
    </row>
    <row r="45" spans="1:17" ht="12" customHeight="1" x14ac:dyDescent="0.2">
      <c r="A45" s="157"/>
      <c r="B45" s="157"/>
      <c r="C45" s="142"/>
      <c r="D45" s="297" t="s">
        <v>28</v>
      </c>
      <c r="E45" s="143"/>
      <c r="F45" s="145">
        <f t="shared" si="129"/>
        <v>11</v>
      </c>
      <c r="G45" s="144">
        <v>10</v>
      </c>
      <c r="H45" s="141">
        <f>'付表31-2'!H45+'付表31-3'!H45</f>
        <v>63</v>
      </c>
      <c r="I45" s="141">
        <f>'付表31-2'!I45+'付表31-3'!I45</f>
        <v>4</v>
      </c>
      <c r="J45" s="141">
        <f>'付表31-2'!J45+'付表31-3'!J45</f>
        <v>9</v>
      </c>
      <c r="K45" s="141">
        <f>'付表31-2'!K45+'付表31-3'!K45</f>
        <v>0</v>
      </c>
      <c r="L45" s="141">
        <f>'付表31-2'!L45+'付表31-3'!L45</f>
        <v>17</v>
      </c>
      <c r="M45" s="141">
        <f>'付表31-2'!M45+'付表31-3'!M45</f>
        <v>1</v>
      </c>
      <c r="N45" s="141">
        <f>'付表31-2'!N45+'付表31-3'!N45</f>
        <v>40</v>
      </c>
      <c r="O45" s="141">
        <f>'付表31-2'!O45+'付表31-3'!O45</f>
        <v>0</v>
      </c>
      <c r="P45" s="141">
        <v>1</v>
      </c>
      <c r="Q45" s="46"/>
    </row>
    <row r="46" spans="1:17" ht="12" customHeight="1" x14ac:dyDescent="0.2">
      <c r="A46" s="157"/>
      <c r="B46" s="157"/>
      <c r="C46" s="32"/>
      <c r="D46" s="232"/>
      <c r="E46" s="31"/>
      <c r="F46" s="82">
        <f t="shared" si="129"/>
        <v>1</v>
      </c>
      <c r="G46" s="127">
        <f t="shared" ref="G46" si="160">IF(G45=0,0,G45/$F45)</f>
        <v>0.90909090909090906</v>
      </c>
      <c r="H46" s="29">
        <f t="shared" ref="H46" si="161">IF(H45=0,0,H45/$H45)</f>
        <v>1</v>
      </c>
      <c r="I46" s="29">
        <f t="shared" ref="I46" si="162">IF(I45=0,0,I45/$H45)</f>
        <v>6.3492063492063489E-2</v>
      </c>
      <c r="J46" s="29">
        <f t="shared" ref="J46" si="163">IF(J45=0,0,J45/$J45)</f>
        <v>1</v>
      </c>
      <c r="K46" s="29">
        <f t="shared" ref="K46" si="164">IF(K45=0,0,K45/$J45)</f>
        <v>0</v>
      </c>
      <c r="L46" s="29">
        <f t="shared" ref="L46" si="165">IF(L45=0,0,L45/$L45)</f>
        <v>1</v>
      </c>
      <c r="M46" s="29">
        <f t="shared" ref="M46" si="166">IF(M45=0,0,M45/$L45)</f>
        <v>5.8823529411764705E-2</v>
      </c>
      <c r="N46" s="29">
        <f t="shared" ref="N46" si="167">IF(N45=0,0,N45/$N45)</f>
        <v>1</v>
      </c>
      <c r="O46" s="29">
        <f t="shared" ref="O46" si="168">IF(O45=0,0,O45/$N45)</f>
        <v>0</v>
      </c>
      <c r="P46" s="29">
        <f t="shared" ref="P46" si="169">IF(P45=0,0,P45/$F45)</f>
        <v>9.0909090909090912E-2</v>
      </c>
    </row>
    <row r="47" spans="1:17" ht="12" customHeight="1" x14ac:dyDescent="0.2">
      <c r="A47" s="157"/>
      <c r="B47" s="157"/>
      <c r="C47" s="142"/>
      <c r="D47" s="297" t="s">
        <v>27</v>
      </c>
      <c r="E47" s="143"/>
      <c r="F47" s="145">
        <f t="shared" si="129"/>
        <v>4</v>
      </c>
      <c r="G47" s="144">
        <v>3</v>
      </c>
      <c r="H47" s="141">
        <f>'付表31-2'!H47+'付表31-3'!H47</f>
        <v>4</v>
      </c>
      <c r="I47" s="141">
        <f>'付表31-2'!I47+'付表31-3'!I47</f>
        <v>1</v>
      </c>
      <c r="J47" s="141">
        <f>'付表31-2'!J47+'付表31-3'!J47</f>
        <v>0</v>
      </c>
      <c r="K47" s="141">
        <f>'付表31-2'!K47+'付表31-3'!K47</f>
        <v>0</v>
      </c>
      <c r="L47" s="141">
        <f>'付表31-2'!L47+'付表31-3'!L47</f>
        <v>0</v>
      </c>
      <c r="M47" s="141">
        <f>'付表31-2'!M47+'付表31-3'!M47</f>
        <v>0</v>
      </c>
      <c r="N47" s="141">
        <f>'付表31-2'!N47+'付表31-3'!N47</f>
        <v>2</v>
      </c>
      <c r="O47" s="141">
        <f>'付表31-2'!O47+'付表31-3'!O47</f>
        <v>0</v>
      </c>
      <c r="P47" s="141">
        <v>1</v>
      </c>
      <c r="Q47" s="46"/>
    </row>
    <row r="48" spans="1:17" ht="12" customHeight="1" x14ac:dyDescent="0.2">
      <c r="A48" s="157"/>
      <c r="B48" s="157"/>
      <c r="C48" s="32"/>
      <c r="D48" s="232"/>
      <c r="E48" s="31"/>
      <c r="F48" s="82">
        <f t="shared" si="129"/>
        <v>1</v>
      </c>
      <c r="G48" s="127">
        <f t="shared" ref="G48" si="170">IF(G47=0,0,G47/$F47)</f>
        <v>0.75</v>
      </c>
      <c r="H48" s="29">
        <f t="shared" ref="H48" si="171">IF(H47=0,0,H47/$H47)</f>
        <v>1</v>
      </c>
      <c r="I48" s="29">
        <f t="shared" ref="I48" si="172">IF(I47=0,0,I47/$H47)</f>
        <v>0.25</v>
      </c>
      <c r="J48" s="29">
        <f t="shared" ref="J48" si="173">IF(J47=0,0,J47/$J47)</f>
        <v>0</v>
      </c>
      <c r="K48" s="29">
        <f t="shared" ref="K48" si="174">IF(K47=0,0,K47/$J47)</f>
        <v>0</v>
      </c>
      <c r="L48" s="29">
        <f t="shared" ref="L48" si="175">IF(L47=0,0,L47/$L47)</f>
        <v>0</v>
      </c>
      <c r="M48" s="29">
        <f t="shared" ref="M48" si="176">IF(M47=0,0,M47/$L47)</f>
        <v>0</v>
      </c>
      <c r="N48" s="29">
        <f t="shared" ref="N48" si="177">IF(N47=0,0,N47/$N47)</f>
        <v>1</v>
      </c>
      <c r="O48" s="29">
        <f t="shared" ref="O48" si="178">IF(O47=0,0,O47/$N47)</f>
        <v>0</v>
      </c>
      <c r="P48" s="29">
        <f t="shared" ref="P48" si="179">IF(P47=0,0,P47/$F47)</f>
        <v>0.25</v>
      </c>
    </row>
    <row r="49" spans="1:17" ht="12" customHeight="1" x14ac:dyDescent="0.2">
      <c r="A49" s="157"/>
      <c r="B49" s="157"/>
      <c r="C49" s="142"/>
      <c r="D49" s="297" t="s">
        <v>26</v>
      </c>
      <c r="E49" s="143"/>
      <c r="F49" s="145">
        <f t="shared" si="129"/>
        <v>5</v>
      </c>
      <c r="G49" s="144">
        <v>4</v>
      </c>
      <c r="H49" s="141">
        <f>'付表31-2'!H49+'付表31-3'!H49</f>
        <v>11</v>
      </c>
      <c r="I49" s="141">
        <f>'付表31-2'!I49+'付表31-3'!I49</f>
        <v>0</v>
      </c>
      <c r="J49" s="141">
        <f>'付表31-2'!J49+'付表31-3'!J49</f>
        <v>0</v>
      </c>
      <c r="K49" s="141">
        <f>'付表31-2'!K49+'付表31-3'!K49</f>
        <v>0</v>
      </c>
      <c r="L49" s="141">
        <f>'付表31-2'!L49+'付表31-3'!L49</f>
        <v>0</v>
      </c>
      <c r="M49" s="141">
        <f>'付表31-2'!M49+'付表31-3'!M49</f>
        <v>0</v>
      </c>
      <c r="N49" s="141">
        <f>'付表31-2'!N49+'付表31-3'!N49</f>
        <v>33</v>
      </c>
      <c r="O49" s="141">
        <f>'付表31-2'!O49+'付表31-3'!O49</f>
        <v>3</v>
      </c>
      <c r="P49" s="141">
        <v>1</v>
      </c>
      <c r="Q49" s="46"/>
    </row>
    <row r="50" spans="1:17" ht="12" customHeight="1" x14ac:dyDescent="0.2">
      <c r="A50" s="157"/>
      <c r="B50" s="157"/>
      <c r="C50" s="32"/>
      <c r="D50" s="232"/>
      <c r="E50" s="31"/>
      <c r="F50" s="82">
        <f t="shared" si="129"/>
        <v>1</v>
      </c>
      <c r="G50" s="127">
        <f t="shared" ref="G50" si="180">IF(G49=0,0,G49/$F49)</f>
        <v>0.8</v>
      </c>
      <c r="H50" s="29">
        <f t="shared" ref="H50" si="181">IF(H49=0,0,H49/$H49)</f>
        <v>1</v>
      </c>
      <c r="I50" s="29">
        <f t="shared" ref="I50" si="182">IF(I49=0,0,I49/$H49)</f>
        <v>0</v>
      </c>
      <c r="J50" s="29">
        <f t="shared" ref="J50" si="183">IF(J49=0,0,J49/$J49)</f>
        <v>0</v>
      </c>
      <c r="K50" s="29">
        <f t="shared" ref="K50" si="184">IF(K49=0,0,K49/$J49)</f>
        <v>0</v>
      </c>
      <c r="L50" s="29">
        <f t="shared" ref="L50" si="185">IF(L49=0,0,L49/$L49)</f>
        <v>0</v>
      </c>
      <c r="M50" s="29">
        <f t="shared" ref="M50" si="186">IF(M49=0,0,M49/$L49)</f>
        <v>0</v>
      </c>
      <c r="N50" s="29">
        <f t="shared" ref="N50" si="187">IF(N49=0,0,N49/$N49)</f>
        <v>1</v>
      </c>
      <c r="O50" s="29">
        <f t="shared" ref="O50" si="188">IF(O49=0,0,O49/$N49)</f>
        <v>9.0909090909090912E-2</v>
      </c>
      <c r="P50" s="29">
        <f t="shared" ref="P50" si="189">IF(P49=0,0,P49/$F49)</f>
        <v>0.2</v>
      </c>
    </row>
    <row r="51" spans="1:17" ht="12" customHeight="1" x14ac:dyDescent="0.2">
      <c r="A51" s="157"/>
      <c r="B51" s="157"/>
      <c r="C51" s="142"/>
      <c r="D51" s="297" t="s">
        <v>25</v>
      </c>
      <c r="E51" s="143"/>
      <c r="F51" s="145">
        <f t="shared" si="129"/>
        <v>13</v>
      </c>
      <c r="G51" s="144">
        <v>9</v>
      </c>
      <c r="H51" s="141">
        <f>'付表31-2'!H51+'付表31-3'!H51</f>
        <v>9</v>
      </c>
      <c r="I51" s="141">
        <f>'付表31-2'!I51+'付表31-3'!I51</f>
        <v>0</v>
      </c>
      <c r="J51" s="141">
        <f>'付表31-2'!J51+'付表31-3'!J51</f>
        <v>15</v>
      </c>
      <c r="K51" s="141">
        <f>'付表31-2'!K51+'付表31-3'!K51</f>
        <v>1</v>
      </c>
      <c r="L51" s="141">
        <f>'付表31-2'!L51+'付表31-3'!L51</f>
        <v>1</v>
      </c>
      <c r="M51" s="141">
        <f>'付表31-2'!M51+'付表31-3'!M51</f>
        <v>0</v>
      </c>
      <c r="N51" s="141">
        <f>'付表31-2'!N51+'付表31-3'!N51</f>
        <v>38</v>
      </c>
      <c r="O51" s="141">
        <f>'付表31-2'!O51+'付表31-3'!O51</f>
        <v>4</v>
      </c>
      <c r="P51" s="141">
        <v>4</v>
      </c>
      <c r="Q51" s="46"/>
    </row>
    <row r="52" spans="1:17" ht="12" customHeight="1" x14ac:dyDescent="0.2">
      <c r="A52" s="157"/>
      <c r="B52" s="157"/>
      <c r="C52" s="32"/>
      <c r="D52" s="232"/>
      <c r="E52" s="31"/>
      <c r="F52" s="82">
        <f t="shared" si="129"/>
        <v>1</v>
      </c>
      <c r="G52" s="127">
        <f t="shared" ref="G52" si="190">IF(G51=0,0,G51/$F51)</f>
        <v>0.69230769230769229</v>
      </c>
      <c r="H52" s="29">
        <f t="shared" ref="H52" si="191">IF(H51=0,0,H51/$H51)</f>
        <v>1</v>
      </c>
      <c r="I52" s="29">
        <f t="shared" ref="I52" si="192">IF(I51=0,0,I51/$H51)</f>
        <v>0</v>
      </c>
      <c r="J52" s="29">
        <f t="shared" ref="J52" si="193">IF(J51=0,0,J51/$J51)</f>
        <v>1</v>
      </c>
      <c r="K52" s="29">
        <f t="shared" ref="K52" si="194">IF(K51=0,0,K51/$J51)</f>
        <v>6.6666666666666666E-2</v>
      </c>
      <c r="L52" s="29">
        <f t="shared" ref="L52" si="195">IF(L51=0,0,L51/$L51)</f>
        <v>1</v>
      </c>
      <c r="M52" s="29">
        <f t="shared" ref="M52" si="196">IF(M51=0,0,M51/$L51)</f>
        <v>0</v>
      </c>
      <c r="N52" s="29">
        <f t="shared" ref="N52" si="197">IF(N51=0,0,N51/$N51)</f>
        <v>1</v>
      </c>
      <c r="O52" s="29">
        <f t="shared" ref="O52" si="198">IF(O51=0,0,O51/$N51)</f>
        <v>0.10526315789473684</v>
      </c>
      <c r="P52" s="29">
        <f t="shared" ref="P52" si="199">IF(P51=0,0,P51/$F51)</f>
        <v>0.30769230769230771</v>
      </c>
    </row>
    <row r="53" spans="1:17" ht="12" customHeight="1" x14ac:dyDescent="0.2">
      <c r="A53" s="157"/>
      <c r="B53" s="157"/>
      <c r="C53" s="142"/>
      <c r="D53" s="297" t="s">
        <v>24</v>
      </c>
      <c r="E53" s="143"/>
      <c r="F53" s="145">
        <f t="shared" si="129"/>
        <v>5</v>
      </c>
      <c r="G53" s="144">
        <v>3</v>
      </c>
      <c r="H53" s="141">
        <f>'付表31-2'!H53+'付表31-3'!H53</f>
        <v>12</v>
      </c>
      <c r="I53" s="141">
        <f>'付表31-2'!I53+'付表31-3'!I53</f>
        <v>0</v>
      </c>
      <c r="J53" s="141">
        <f>'付表31-2'!J53+'付表31-3'!J53</f>
        <v>0</v>
      </c>
      <c r="K53" s="141">
        <f>'付表31-2'!K53+'付表31-3'!K53</f>
        <v>0</v>
      </c>
      <c r="L53" s="141">
        <f>'付表31-2'!L53+'付表31-3'!L53</f>
        <v>1</v>
      </c>
      <c r="M53" s="141">
        <f>'付表31-2'!M53+'付表31-3'!M53</f>
        <v>0</v>
      </c>
      <c r="N53" s="141">
        <f>'付表31-2'!N53+'付表31-3'!N53</f>
        <v>32</v>
      </c>
      <c r="O53" s="141">
        <f>'付表31-2'!O53+'付表31-3'!O53</f>
        <v>5</v>
      </c>
      <c r="P53" s="141">
        <v>2</v>
      </c>
      <c r="Q53" s="46"/>
    </row>
    <row r="54" spans="1:17" ht="12" customHeight="1" x14ac:dyDescent="0.2">
      <c r="A54" s="157"/>
      <c r="B54" s="157"/>
      <c r="C54" s="32"/>
      <c r="D54" s="232"/>
      <c r="E54" s="31"/>
      <c r="F54" s="82">
        <f t="shared" si="129"/>
        <v>1</v>
      </c>
      <c r="G54" s="127">
        <f t="shared" ref="G54" si="200">IF(G53=0,0,G53/$F53)</f>
        <v>0.6</v>
      </c>
      <c r="H54" s="29">
        <f t="shared" ref="H54" si="201">IF(H53=0,0,H53/$H53)</f>
        <v>1</v>
      </c>
      <c r="I54" s="29">
        <f t="shared" ref="I54" si="202">IF(I53=0,0,I53/$H53)</f>
        <v>0</v>
      </c>
      <c r="J54" s="29">
        <f t="shared" ref="J54" si="203">IF(J53=0,0,J53/$J53)</f>
        <v>0</v>
      </c>
      <c r="K54" s="29">
        <f t="shared" ref="K54" si="204">IF(K53=0,0,K53/$J53)</f>
        <v>0</v>
      </c>
      <c r="L54" s="29">
        <f t="shared" ref="L54" si="205">IF(L53=0,0,L53/$L53)</f>
        <v>1</v>
      </c>
      <c r="M54" s="29">
        <f t="shared" ref="M54" si="206">IF(M53=0,0,M53/$L53)</f>
        <v>0</v>
      </c>
      <c r="N54" s="29">
        <f t="shared" ref="N54" si="207">IF(N53=0,0,N53/$N53)</f>
        <v>1</v>
      </c>
      <c r="O54" s="29">
        <f t="shared" ref="O54" si="208">IF(O53=0,0,O53/$N53)</f>
        <v>0.15625</v>
      </c>
      <c r="P54" s="29">
        <f t="shared" ref="P54" si="209">IF(P53=0,0,P53/$F53)</f>
        <v>0.4</v>
      </c>
    </row>
    <row r="55" spans="1:17" ht="12" customHeight="1" x14ac:dyDescent="0.2">
      <c r="A55" s="157"/>
      <c r="B55" s="157"/>
      <c r="C55" s="142"/>
      <c r="D55" s="297" t="s">
        <v>23</v>
      </c>
      <c r="E55" s="143"/>
      <c r="F55" s="145">
        <f t="shared" si="129"/>
        <v>33</v>
      </c>
      <c r="G55" s="144">
        <v>29</v>
      </c>
      <c r="H55" s="141">
        <f>'付表31-2'!H55+'付表31-3'!H55</f>
        <v>37</v>
      </c>
      <c r="I55" s="141">
        <f>'付表31-2'!I55+'付表31-3'!I55</f>
        <v>3</v>
      </c>
      <c r="J55" s="141">
        <f>'付表31-2'!J55+'付表31-3'!J55</f>
        <v>9</v>
      </c>
      <c r="K55" s="141">
        <f>'付表31-2'!K55+'付表31-3'!K55</f>
        <v>0</v>
      </c>
      <c r="L55" s="141">
        <f>'付表31-2'!L55+'付表31-3'!L55</f>
        <v>12</v>
      </c>
      <c r="M55" s="141">
        <f>'付表31-2'!M55+'付表31-3'!M55</f>
        <v>0</v>
      </c>
      <c r="N55" s="141">
        <f>'付表31-2'!N55+'付表31-3'!N55</f>
        <v>142</v>
      </c>
      <c r="O55" s="141">
        <f>'付表31-2'!O55+'付表31-3'!O55</f>
        <v>20</v>
      </c>
      <c r="P55" s="141">
        <v>4</v>
      </c>
      <c r="Q55" s="46"/>
    </row>
    <row r="56" spans="1:17" ht="12" customHeight="1" x14ac:dyDescent="0.2">
      <c r="A56" s="157"/>
      <c r="B56" s="157"/>
      <c r="C56" s="32"/>
      <c r="D56" s="232"/>
      <c r="E56" s="31"/>
      <c r="F56" s="82">
        <f t="shared" si="129"/>
        <v>1</v>
      </c>
      <c r="G56" s="127">
        <f t="shared" ref="G56" si="210">IF(G55=0,0,G55/$F55)</f>
        <v>0.87878787878787878</v>
      </c>
      <c r="H56" s="29">
        <f t="shared" ref="H56" si="211">IF(H55=0,0,H55/$H55)</f>
        <v>1</v>
      </c>
      <c r="I56" s="29">
        <f t="shared" ref="I56" si="212">IF(I55=0,0,I55/$H55)</f>
        <v>8.1081081081081086E-2</v>
      </c>
      <c r="J56" s="29">
        <f t="shared" ref="J56" si="213">IF(J55=0,0,J55/$J55)</f>
        <v>1</v>
      </c>
      <c r="K56" s="29">
        <f t="shared" ref="K56" si="214">IF(K55=0,0,K55/$J55)</f>
        <v>0</v>
      </c>
      <c r="L56" s="29">
        <f t="shared" ref="L56" si="215">IF(L55=0,0,L55/$L55)</f>
        <v>1</v>
      </c>
      <c r="M56" s="29">
        <f t="shared" ref="M56" si="216">IF(M55=0,0,M55/$L55)</f>
        <v>0</v>
      </c>
      <c r="N56" s="29">
        <f t="shared" ref="N56" si="217">IF(N55=0,0,N55/$N55)</f>
        <v>1</v>
      </c>
      <c r="O56" s="29">
        <f t="shared" ref="O56" si="218">IF(O55=0,0,O55/$N55)</f>
        <v>0.14084507042253522</v>
      </c>
      <c r="P56" s="29">
        <f t="shared" ref="P56" si="219">IF(P55=0,0,P55/$F55)</f>
        <v>0.12121212121212122</v>
      </c>
    </row>
    <row r="57" spans="1:17" ht="12" customHeight="1" x14ac:dyDescent="0.2">
      <c r="A57" s="157"/>
      <c r="B57" s="157"/>
      <c r="C57" s="142"/>
      <c r="D57" s="297" t="s">
        <v>22</v>
      </c>
      <c r="E57" s="143"/>
      <c r="F57" s="145">
        <f t="shared" si="129"/>
        <v>5</v>
      </c>
      <c r="G57" s="144">
        <v>4</v>
      </c>
      <c r="H57" s="141">
        <f>'付表31-2'!H57+'付表31-3'!H57</f>
        <v>12</v>
      </c>
      <c r="I57" s="141">
        <f>'付表31-2'!I57+'付表31-3'!I57</f>
        <v>0</v>
      </c>
      <c r="J57" s="141">
        <f>'付表31-2'!J57+'付表31-3'!J57</f>
        <v>1</v>
      </c>
      <c r="K57" s="141">
        <f>'付表31-2'!K57+'付表31-3'!K57</f>
        <v>0</v>
      </c>
      <c r="L57" s="141">
        <f>'付表31-2'!L57+'付表31-3'!L57</f>
        <v>3</v>
      </c>
      <c r="M57" s="141">
        <f>'付表31-2'!M57+'付表31-3'!M57</f>
        <v>0</v>
      </c>
      <c r="N57" s="141">
        <f>'付表31-2'!N57+'付表31-3'!N57</f>
        <v>27</v>
      </c>
      <c r="O57" s="141">
        <f>'付表31-2'!O57+'付表31-3'!O57</f>
        <v>2</v>
      </c>
      <c r="P57" s="141">
        <v>1</v>
      </c>
      <c r="Q57" s="46"/>
    </row>
    <row r="58" spans="1:17" ht="12" customHeight="1" x14ac:dyDescent="0.2">
      <c r="A58" s="157"/>
      <c r="B58" s="157"/>
      <c r="C58" s="32"/>
      <c r="D58" s="232"/>
      <c r="E58" s="31"/>
      <c r="F58" s="82">
        <f t="shared" si="129"/>
        <v>1</v>
      </c>
      <c r="G58" s="127">
        <f t="shared" ref="G58" si="220">IF(G57=0,0,G57/$F57)</f>
        <v>0.8</v>
      </c>
      <c r="H58" s="29">
        <f t="shared" ref="H58" si="221">IF(H57=0,0,H57/$H57)</f>
        <v>1</v>
      </c>
      <c r="I58" s="29">
        <f t="shared" ref="I58" si="222">IF(I57=0,0,I57/$H57)</f>
        <v>0</v>
      </c>
      <c r="J58" s="29">
        <f t="shared" ref="J58" si="223">IF(J57=0,0,J57/$J57)</f>
        <v>1</v>
      </c>
      <c r="K58" s="29">
        <f t="shared" ref="K58" si="224">IF(K57=0,0,K57/$J57)</f>
        <v>0</v>
      </c>
      <c r="L58" s="29">
        <f t="shared" ref="L58" si="225">IF(L57=0,0,L57/$L57)</f>
        <v>1</v>
      </c>
      <c r="M58" s="29">
        <f t="shared" ref="M58" si="226">IF(M57=0,0,M57/$L57)</f>
        <v>0</v>
      </c>
      <c r="N58" s="29">
        <f t="shared" ref="N58" si="227">IF(N57=0,0,N57/$N57)</f>
        <v>1</v>
      </c>
      <c r="O58" s="29">
        <f t="shared" ref="O58" si="228">IF(O57=0,0,O57/$N57)</f>
        <v>7.407407407407407E-2</v>
      </c>
      <c r="P58" s="29">
        <f t="shared" ref="P58" si="229">IF(P57=0,0,P57/$F57)</f>
        <v>0.2</v>
      </c>
    </row>
    <row r="59" spans="1:17" ht="12.75" customHeight="1" x14ac:dyDescent="0.2">
      <c r="A59" s="157"/>
      <c r="B59" s="157"/>
      <c r="C59" s="142"/>
      <c r="D59" s="297" t="s">
        <v>21</v>
      </c>
      <c r="E59" s="143"/>
      <c r="F59" s="145">
        <f t="shared" si="129"/>
        <v>32</v>
      </c>
      <c r="G59" s="144">
        <v>28</v>
      </c>
      <c r="H59" s="141">
        <f>'付表31-2'!H59+'付表31-3'!H59</f>
        <v>137</v>
      </c>
      <c r="I59" s="141">
        <f>'付表31-2'!I59+'付表31-3'!I59</f>
        <v>13</v>
      </c>
      <c r="J59" s="141">
        <f>'付表31-2'!J59+'付表31-3'!J59</f>
        <v>21</v>
      </c>
      <c r="K59" s="141">
        <f>'付表31-2'!K59+'付表31-3'!K59</f>
        <v>0</v>
      </c>
      <c r="L59" s="141">
        <f>'付表31-2'!L59+'付表31-3'!L59</f>
        <v>31</v>
      </c>
      <c r="M59" s="141">
        <f>'付表31-2'!M59+'付表31-3'!M59</f>
        <v>0</v>
      </c>
      <c r="N59" s="141">
        <f>'付表31-2'!N59+'付表31-3'!N59</f>
        <v>185</v>
      </c>
      <c r="O59" s="141">
        <f>'付表31-2'!O59+'付表31-3'!O59</f>
        <v>14</v>
      </c>
      <c r="P59" s="141">
        <v>4</v>
      </c>
      <c r="Q59" s="46"/>
    </row>
    <row r="60" spans="1:17" ht="12.75" customHeight="1" x14ac:dyDescent="0.2">
      <c r="A60" s="157"/>
      <c r="B60" s="157"/>
      <c r="C60" s="32"/>
      <c r="D60" s="232"/>
      <c r="E60" s="31"/>
      <c r="F60" s="82">
        <f t="shared" si="129"/>
        <v>1</v>
      </c>
      <c r="G60" s="127">
        <f t="shared" ref="G60" si="230">IF(G59=0,0,G59/$F59)</f>
        <v>0.875</v>
      </c>
      <c r="H60" s="29">
        <f t="shared" ref="H60" si="231">IF(H59=0,0,H59/$H59)</f>
        <v>1</v>
      </c>
      <c r="I60" s="29">
        <f t="shared" ref="I60" si="232">IF(I59=0,0,I59/$H59)</f>
        <v>9.4890510948905105E-2</v>
      </c>
      <c r="J60" s="29">
        <f t="shared" ref="J60" si="233">IF(J59=0,0,J59/$J59)</f>
        <v>1</v>
      </c>
      <c r="K60" s="29">
        <f t="shared" ref="K60" si="234">IF(K59=0,0,K59/$J59)</f>
        <v>0</v>
      </c>
      <c r="L60" s="29">
        <f t="shared" ref="L60" si="235">IF(L59=0,0,L59/$L59)</f>
        <v>1</v>
      </c>
      <c r="M60" s="29">
        <f t="shared" ref="M60" si="236">IF(M59=0,0,M59/$L59)</f>
        <v>0</v>
      </c>
      <c r="N60" s="29">
        <f t="shared" ref="N60" si="237">IF(N59=0,0,N59/$N59)</f>
        <v>1</v>
      </c>
      <c r="O60" s="29">
        <f t="shared" ref="O60" si="238">IF(O59=0,0,O59/$N59)</f>
        <v>7.567567567567568E-2</v>
      </c>
      <c r="P60" s="29">
        <f t="shared" ref="P60" si="239">IF(P59=0,0,P59/$F59)</f>
        <v>0.125</v>
      </c>
    </row>
    <row r="61" spans="1:17" ht="12" customHeight="1" x14ac:dyDescent="0.2">
      <c r="A61" s="157"/>
      <c r="B61" s="157"/>
      <c r="C61" s="142"/>
      <c r="D61" s="297" t="s">
        <v>20</v>
      </c>
      <c r="E61" s="143"/>
      <c r="F61" s="145">
        <f t="shared" si="129"/>
        <v>17</v>
      </c>
      <c r="G61" s="144">
        <v>12</v>
      </c>
      <c r="H61" s="141">
        <f>'付表31-2'!H61+'付表31-3'!H61</f>
        <v>35</v>
      </c>
      <c r="I61" s="141">
        <f>'付表31-2'!I61+'付表31-3'!I61</f>
        <v>1</v>
      </c>
      <c r="J61" s="141">
        <f>'付表31-2'!J61+'付表31-3'!J61</f>
        <v>7</v>
      </c>
      <c r="K61" s="141">
        <f>'付表31-2'!K61+'付表31-3'!K61</f>
        <v>2</v>
      </c>
      <c r="L61" s="141">
        <f>'付表31-2'!L61+'付表31-3'!L61</f>
        <v>12</v>
      </c>
      <c r="M61" s="141">
        <f>'付表31-2'!M61+'付表31-3'!M61</f>
        <v>1</v>
      </c>
      <c r="N61" s="141">
        <f>'付表31-2'!N61+'付表31-3'!N61</f>
        <v>51</v>
      </c>
      <c r="O61" s="141">
        <f>'付表31-2'!O61+'付表31-3'!O61</f>
        <v>7</v>
      </c>
      <c r="P61" s="141">
        <v>5</v>
      </c>
      <c r="Q61" s="46"/>
    </row>
    <row r="62" spans="1:17" ht="12" customHeight="1" x14ac:dyDescent="0.2">
      <c r="A62" s="157"/>
      <c r="B62" s="157"/>
      <c r="C62" s="32"/>
      <c r="D62" s="232"/>
      <c r="E62" s="31"/>
      <c r="F62" s="82">
        <f t="shared" si="129"/>
        <v>1</v>
      </c>
      <c r="G62" s="127">
        <f t="shared" ref="G62" si="240">IF(G61=0,0,G61/$F61)</f>
        <v>0.70588235294117652</v>
      </c>
      <c r="H62" s="29">
        <f t="shared" ref="H62" si="241">IF(H61=0,0,H61/$H61)</f>
        <v>1</v>
      </c>
      <c r="I62" s="29">
        <f t="shared" ref="I62" si="242">IF(I61=0,0,I61/$H61)</f>
        <v>2.8571428571428571E-2</v>
      </c>
      <c r="J62" s="29">
        <f t="shared" ref="J62" si="243">IF(J61=0,0,J61/$J61)</f>
        <v>1</v>
      </c>
      <c r="K62" s="29">
        <f t="shared" ref="K62" si="244">IF(K61=0,0,K61/$J61)</f>
        <v>0.2857142857142857</v>
      </c>
      <c r="L62" s="29">
        <f t="shared" ref="L62" si="245">IF(L61=0,0,L61/$L61)</f>
        <v>1</v>
      </c>
      <c r="M62" s="29">
        <f t="shared" ref="M62" si="246">IF(M61=0,0,M61/$L61)</f>
        <v>8.3333333333333329E-2</v>
      </c>
      <c r="N62" s="29">
        <f t="shared" ref="N62" si="247">IF(N61=0,0,N61/$N61)</f>
        <v>1</v>
      </c>
      <c r="O62" s="29">
        <f t="shared" ref="O62" si="248">IF(O61=0,0,O61/$N61)</f>
        <v>0.13725490196078433</v>
      </c>
      <c r="P62" s="29">
        <f t="shared" ref="P62" si="249">IF(P61=0,0,P61/$F61)</f>
        <v>0.29411764705882354</v>
      </c>
    </row>
    <row r="63" spans="1:17" ht="12" customHeight="1" x14ac:dyDescent="0.2">
      <c r="A63" s="157"/>
      <c r="B63" s="157"/>
      <c r="C63" s="142"/>
      <c r="D63" s="297" t="s">
        <v>19</v>
      </c>
      <c r="E63" s="143"/>
      <c r="F63" s="145">
        <f t="shared" si="129"/>
        <v>8</v>
      </c>
      <c r="G63" s="144">
        <v>5</v>
      </c>
      <c r="H63" s="141">
        <f>'付表31-2'!H63+'付表31-3'!H63</f>
        <v>8</v>
      </c>
      <c r="I63" s="141">
        <f>'付表31-2'!I63+'付表31-3'!I63</f>
        <v>0</v>
      </c>
      <c r="J63" s="141">
        <f>'付表31-2'!J63+'付表31-3'!J63</f>
        <v>3</v>
      </c>
      <c r="K63" s="141">
        <f>'付表31-2'!K63+'付表31-3'!K63</f>
        <v>0</v>
      </c>
      <c r="L63" s="141">
        <f>'付表31-2'!L63+'付表31-3'!L63</f>
        <v>10</v>
      </c>
      <c r="M63" s="141">
        <f>'付表31-2'!M63+'付表31-3'!M63</f>
        <v>1</v>
      </c>
      <c r="N63" s="141">
        <f>'付表31-2'!N63+'付表31-3'!N63</f>
        <v>5</v>
      </c>
      <c r="O63" s="141">
        <f>'付表31-2'!O63+'付表31-3'!O63</f>
        <v>0</v>
      </c>
      <c r="P63" s="141">
        <v>3</v>
      </c>
      <c r="Q63" s="46"/>
    </row>
    <row r="64" spans="1:17" ht="12" customHeight="1" x14ac:dyDescent="0.2">
      <c r="A64" s="157"/>
      <c r="B64" s="157"/>
      <c r="C64" s="32"/>
      <c r="D64" s="232"/>
      <c r="E64" s="31"/>
      <c r="F64" s="82">
        <f t="shared" si="129"/>
        <v>1</v>
      </c>
      <c r="G64" s="127">
        <f t="shared" ref="G64" si="250">IF(G63=0,0,G63/$F63)</f>
        <v>0.625</v>
      </c>
      <c r="H64" s="29">
        <f t="shared" ref="H64" si="251">IF(H63=0,0,H63/$H63)</f>
        <v>1</v>
      </c>
      <c r="I64" s="29">
        <f t="shared" ref="I64" si="252">IF(I63=0,0,I63/$H63)</f>
        <v>0</v>
      </c>
      <c r="J64" s="29">
        <f t="shared" ref="J64" si="253">IF(J63=0,0,J63/$J63)</f>
        <v>1</v>
      </c>
      <c r="K64" s="29">
        <f t="shared" ref="K64" si="254">IF(K63=0,0,K63/$J63)</f>
        <v>0</v>
      </c>
      <c r="L64" s="29">
        <f t="shared" ref="L64" si="255">IF(L63=0,0,L63/$L63)</f>
        <v>1</v>
      </c>
      <c r="M64" s="29">
        <f t="shared" ref="M64" si="256">IF(M63=0,0,M63/$L63)</f>
        <v>0.1</v>
      </c>
      <c r="N64" s="29">
        <f t="shared" ref="N64" si="257">IF(N63=0,0,N63/$N63)</f>
        <v>1</v>
      </c>
      <c r="O64" s="29">
        <f t="shared" ref="O64" si="258">IF(O63=0,0,O63/$N63)</f>
        <v>0</v>
      </c>
      <c r="P64" s="29">
        <f t="shared" ref="P64" si="259">IF(P63=0,0,P63/$F63)</f>
        <v>0.375</v>
      </c>
    </row>
    <row r="65" spans="1:17" ht="12" customHeight="1" x14ac:dyDescent="0.2">
      <c r="A65" s="157"/>
      <c r="B65" s="157"/>
      <c r="C65" s="142"/>
      <c r="D65" s="297" t="s">
        <v>18</v>
      </c>
      <c r="E65" s="143"/>
      <c r="F65" s="145">
        <f t="shared" si="129"/>
        <v>14</v>
      </c>
      <c r="G65" s="144">
        <v>12</v>
      </c>
      <c r="H65" s="141">
        <f>'付表31-2'!H65+'付表31-3'!H65</f>
        <v>23</v>
      </c>
      <c r="I65" s="141">
        <f>'付表31-2'!I65+'付表31-3'!I65</f>
        <v>2</v>
      </c>
      <c r="J65" s="141">
        <f>'付表31-2'!J65+'付表31-3'!J65</f>
        <v>1</v>
      </c>
      <c r="K65" s="141">
        <f>'付表31-2'!K65+'付表31-3'!K65</f>
        <v>0</v>
      </c>
      <c r="L65" s="141">
        <f>'付表31-2'!L65+'付表31-3'!L65</f>
        <v>7</v>
      </c>
      <c r="M65" s="141">
        <f>'付表31-2'!M65+'付表31-3'!M65</f>
        <v>1</v>
      </c>
      <c r="N65" s="141">
        <f>'付表31-2'!N65+'付表31-3'!N65</f>
        <v>90</v>
      </c>
      <c r="O65" s="141">
        <f>'付表31-2'!O65+'付表31-3'!O65</f>
        <v>11</v>
      </c>
      <c r="P65" s="141">
        <v>2</v>
      </c>
      <c r="Q65" s="46"/>
    </row>
    <row r="66" spans="1:17" ht="12" customHeight="1" x14ac:dyDescent="0.2">
      <c r="A66" s="157"/>
      <c r="B66" s="157"/>
      <c r="C66" s="32"/>
      <c r="D66" s="232"/>
      <c r="E66" s="31"/>
      <c r="F66" s="82">
        <f t="shared" si="129"/>
        <v>1</v>
      </c>
      <c r="G66" s="127">
        <f t="shared" ref="G66" si="260">IF(G65=0,0,G65/$F65)</f>
        <v>0.8571428571428571</v>
      </c>
      <c r="H66" s="29">
        <f t="shared" ref="H66" si="261">IF(H65=0,0,H65/$H65)</f>
        <v>1</v>
      </c>
      <c r="I66" s="29">
        <f t="shared" ref="I66" si="262">IF(I65=0,0,I65/$H65)</f>
        <v>8.6956521739130432E-2</v>
      </c>
      <c r="J66" s="29">
        <f t="shared" ref="J66" si="263">IF(J65=0,0,J65/$J65)</f>
        <v>1</v>
      </c>
      <c r="K66" s="29">
        <f t="shared" ref="K66" si="264">IF(K65=0,0,K65/$J65)</f>
        <v>0</v>
      </c>
      <c r="L66" s="29">
        <f t="shared" ref="L66" si="265">IF(L65=0,0,L65/$L65)</f>
        <v>1</v>
      </c>
      <c r="M66" s="29">
        <f t="shared" ref="M66" si="266">IF(M65=0,0,M65/$L65)</f>
        <v>0.14285714285714285</v>
      </c>
      <c r="N66" s="29">
        <f t="shared" ref="N66" si="267">IF(N65=0,0,N65/$N65)</f>
        <v>1</v>
      </c>
      <c r="O66" s="29">
        <f t="shared" ref="O66" si="268">IF(O65=0,0,O65/$N65)</f>
        <v>0.12222222222222222</v>
      </c>
      <c r="P66" s="29">
        <f t="shared" ref="P66" si="269">IF(P65=0,0,P65/$F65)</f>
        <v>0.14285714285714285</v>
      </c>
    </row>
    <row r="67" spans="1:17" ht="12" customHeight="1" x14ac:dyDescent="0.2">
      <c r="A67" s="157"/>
      <c r="B67" s="157"/>
      <c r="C67" s="142"/>
      <c r="D67" s="297" t="s">
        <v>17</v>
      </c>
      <c r="E67" s="143"/>
      <c r="F67" s="145">
        <f t="shared" si="129"/>
        <v>8</v>
      </c>
      <c r="G67" s="144">
        <v>6</v>
      </c>
      <c r="H67" s="141">
        <f>'付表31-2'!H67+'付表31-3'!H67</f>
        <v>3</v>
      </c>
      <c r="I67" s="141">
        <f>'付表31-2'!I67+'付表31-3'!I67</f>
        <v>0</v>
      </c>
      <c r="J67" s="141">
        <f>'付表31-2'!J67+'付表31-3'!J67</f>
        <v>1</v>
      </c>
      <c r="K67" s="141">
        <f>'付表31-2'!K67+'付表31-3'!K67</f>
        <v>0</v>
      </c>
      <c r="L67" s="141">
        <f>'付表31-2'!L67+'付表31-3'!L67</f>
        <v>11</v>
      </c>
      <c r="M67" s="141">
        <f>'付表31-2'!M67+'付表31-3'!M67</f>
        <v>0</v>
      </c>
      <c r="N67" s="141">
        <f>'付表31-2'!N67+'付表31-3'!N67</f>
        <v>14</v>
      </c>
      <c r="O67" s="141">
        <f>'付表31-2'!O67+'付表31-3'!O67</f>
        <v>2</v>
      </c>
      <c r="P67" s="141">
        <v>2</v>
      </c>
      <c r="Q67" s="46"/>
    </row>
    <row r="68" spans="1:17" ht="12" customHeight="1" x14ac:dyDescent="0.2">
      <c r="A68" s="157"/>
      <c r="B68" s="158"/>
      <c r="C68" s="32"/>
      <c r="D68" s="232"/>
      <c r="E68" s="31"/>
      <c r="F68" s="82">
        <f t="shared" si="129"/>
        <v>1</v>
      </c>
      <c r="G68" s="127">
        <f t="shared" ref="G68" si="270">IF(G67=0,0,G67/$F67)</f>
        <v>0.75</v>
      </c>
      <c r="H68" s="29">
        <f t="shared" ref="H68:I68" si="271">IF(H67=0,0,H67/$H67)</f>
        <v>1</v>
      </c>
      <c r="I68" s="29">
        <f t="shared" si="271"/>
        <v>0</v>
      </c>
      <c r="J68" s="29">
        <f t="shared" ref="J68:K68" si="272">IF(J67=0,0,J67/$J67)</f>
        <v>1</v>
      </c>
      <c r="K68" s="29">
        <f t="shared" si="272"/>
        <v>0</v>
      </c>
      <c r="L68" s="29">
        <f t="shared" ref="L68:M68" si="273">IF(L67=0,0,L67/$L67)</f>
        <v>1</v>
      </c>
      <c r="M68" s="29">
        <f t="shared" si="273"/>
        <v>0</v>
      </c>
      <c r="N68" s="29">
        <f t="shared" ref="N68:O68" si="274">IF(N67=0,0,N67/$N67)</f>
        <v>1</v>
      </c>
      <c r="O68" s="29">
        <f t="shared" si="274"/>
        <v>0.14285714285714285</v>
      </c>
      <c r="P68" s="29">
        <f t="shared" ref="P68" si="275">IF(P67=0,0,P67/$F67)</f>
        <v>0.25</v>
      </c>
    </row>
    <row r="69" spans="1:17" ht="12" customHeight="1" x14ac:dyDescent="0.2">
      <c r="A69" s="157"/>
      <c r="B69" s="296" t="s">
        <v>16</v>
      </c>
      <c r="C69" s="142"/>
      <c r="D69" s="297" t="s">
        <v>15</v>
      </c>
      <c r="E69" s="143"/>
      <c r="F69" s="145">
        <f t="shared" si="129"/>
        <v>681</v>
      </c>
      <c r="G69" s="144">
        <f t="shared" ref="G69:P69" si="276">SUM(G71,G73,G75,G77,G79,G81,G83,G85,G87,G89,G91,G93,G95,G97,G99)</f>
        <v>392</v>
      </c>
      <c r="H69" s="141">
        <f t="shared" si="276"/>
        <v>210</v>
      </c>
      <c r="I69" s="141">
        <f t="shared" si="276"/>
        <v>31</v>
      </c>
      <c r="J69" s="141">
        <f t="shared" si="276"/>
        <v>279</v>
      </c>
      <c r="K69" s="141">
        <f t="shared" si="276"/>
        <v>38</v>
      </c>
      <c r="L69" s="141">
        <f t="shared" si="276"/>
        <v>372</v>
      </c>
      <c r="M69" s="141">
        <f t="shared" si="276"/>
        <v>25</v>
      </c>
      <c r="N69" s="141">
        <f t="shared" si="276"/>
        <v>1594</v>
      </c>
      <c r="O69" s="141">
        <f t="shared" si="276"/>
        <v>260</v>
      </c>
      <c r="P69" s="147">
        <f t="shared" si="276"/>
        <v>289</v>
      </c>
      <c r="Q69" s="46"/>
    </row>
    <row r="70" spans="1:17" ht="12" customHeight="1" x14ac:dyDescent="0.2">
      <c r="A70" s="157"/>
      <c r="B70" s="157"/>
      <c r="C70" s="32"/>
      <c r="D70" s="232"/>
      <c r="E70" s="31"/>
      <c r="F70" s="82">
        <f t="shared" si="129"/>
        <v>1</v>
      </c>
      <c r="G70" s="127">
        <f>IF(G69=0,0,G69/$F69)</f>
        <v>0.57562408223201178</v>
      </c>
      <c r="H70" s="29">
        <f>IF(H69=0,0,H69/$H69)</f>
        <v>1</v>
      </c>
      <c r="I70" s="29">
        <f>IF(I69=0,0,I69/$H69)</f>
        <v>0.14761904761904762</v>
      </c>
      <c r="J70" s="29">
        <f>IF(J69=0,0,J69/$J69)</f>
        <v>1</v>
      </c>
      <c r="K70" s="29">
        <f>IF(K69=0,0,K69/$J69)</f>
        <v>0.13620071684587814</v>
      </c>
      <c r="L70" s="29">
        <f>IF(L69=0,0,L69/$L69)</f>
        <v>1</v>
      </c>
      <c r="M70" s="29">
        <f>IF(M69=0,0,M69/$L69)</f>
        <v>6.7204301075268813E-2</v>
      </c>
      <c r="N70" s="29">
        <f>IF(N69=0,0,N69/$N69)</f>
        <v>1</v>
      </c>
      <c r="O70" s="29">
        <f>IF(O69=0,0,O69/$N69)</f>
        <v>0.16311166875784192</v>
      </c>
      <c r="P70" s="29">
        <f>IF(P69=0,0,P69/$F69)</f>
        <v>0.42437591776798828</v>
      </c>
    </row>
    <row r="71" spans="1:17" ht="12" customHeight="1" x14ac:dyDescent="0.2">
      <c r="A71" s="157"/>
      <c r="B71" s="157"/>
      <c r="C71" s="142"/>
      <c r="D71" s="297" t="s">
        <v>117</v>
      </c>
      <c r="E71" s="143"/>
      <c r="F71" s="145">
        <f t="shared" ref="F71:F100" si="277">SUM(G71,P71:P71)</f>
        <v>6</v>
      </c>
      <c r="G71" s="144">
        <v>2</v>
      </c>
      <c r="H71" s="141">
        <f>'付表31-2'!H71+'付表31-3'!H71</f>
        <v>0</v>
      </c>
      <c r="I71" s="141">
        <f>'付表31-2'!I71+'付表31-3'!I71</f>
        <v>0</v>
      </c>
      <c r="J71" s="141">
        <f>'付表31-2'!J71+'付表31-3'!J71</f>
        <v>0</v>
      </c>
      <c r="K71" s="141">
        <f>'付表31-2'!K71+'付表31-3'!K71</f>
        <v>0</v>
      </c>
      <c r="L71" s="141">
        <f>'付表31-2'!L71+'付表31-3'!L71</f>
        <v>0</v>
      </c>
      <c r="M71" s="141">
        <f>'付表31-2'!M71+'付表31-3'!M71</f>
        <v>0</v>
      </c>
      <c r="N71" s="141">
        <f>'付表31-2'!N71+'付表31-3'!N71</f>
        <v>2</v>
      </c>
      <c r="O71" s="141">
        <f>'付表31-2'!O71+'付表31-3'!O71</f>
        <v>0</v>
      </c>
      <c r="P71" s="141">
        <v>4</v>
      </c>
      <c r="Q71" s="46"/>
    </row>
    <row r="72" spans="1:17" ht="12" customHeight="1" x14ac:dyDescent="0.2">
      <c r="A72" s="157"/>
      <c r="B72" s="157"/>
      <c r="C72" s="32"/>
      <c r="D72" s="232"/>
      <c r="E72" s="31"/>
      <c r="F72" s="82">
        <f t="shared" si="277"/>
        <v>1</v>
      </c>
      <c r="G72" s="127">
        <f t="shared" ref="G72" si="278">IF(G71=0,0,G71/$F71)</f>
        <v>0.33333333333333331</v>
      </c>
      <c r="H72" s="29">
        <f t="shared" ref="H72" si="279">IF(H71=0,0,H71/$H71)</f>
        <v>0</v>
      </c>
      <c r="I72" s="29">
        <f t="shared" ref="I72" si="280">IF(I71=0,0,I71/$H71)</f>
        <v>0</v>
      </c>
      <c r="J72" s="29">
        <f t="shared" ref="J72" si="281">IF(J71=0,0,J71/$J71)</f>
        <v>0</v>
      </c>
      <c r="K72" s="29">
        <f t="shared" ref="K72" si="282">IF(K71=0,0,K71/$J71)</f>
        <v>0</v>
      </c>
      <c r="L72" s="29">
        <f t="shared" ref="L72" si="283">IF(L71=0,0,L71/$L71)</f>
        <v>0</v>
      </c>
      <c r="M72" s="29">
        <f t="shared" ref="M72" si="284">IF(M71=0,0,M71/$L71)</f>
        <v>0</v>
      </c>
      <c r="N72" s="29">
        <f t="shared" ref="N72" si="285">IF(N71=0,0,N71/$N71)</f>
        <v>1</v>
      </c>
      <c r="O72" s="29">
        <f t="shared" ref="O72" si="286">IF(O71=0,0,O71/$N71)</f>
        <v>0</v>
      </c>
      <c r="P72" s="29">
        <f t="shared" ref="P72" si="287">IF(P71=0,0,P71/$F71)</f>
        <v>0.66666666666666663</v>
      </c>
    </row>
    <row r="73" spans="1:17" ht="12" customHeight="1" x14ac:dyDescent="0.2">
      <c r="A73" s="157"/>
      <c r="B73" s="157"/>
      <c r="C73" s="142"/>
      <c r="D73" s="297" t="s">
        <v>13</v>
      </c>
      <c r="E73" s="143"/>
      <c r="F73" s="145">
        <f t="shared" si="277"/>
        <v>77</v>
      </c>
      <c r="G73" s="144">
        <v>47</v>
      </c>
      <c r="H73" s="141">
        <f>'付表31-2'!H73+'付表31-3'!H73</f>
        <v>43</v>
      </c>
      <c r="I73" s="141">
        <f>'付表31-2'!I73+'付表31-3'!I73</f>
        <v>4</v>
      </c>
      <c r="J73" s="141">
        <f>'付表31-2'!J73+'付表31-3'!J73</f>
        <v>9</v>
      </c>
      <c r="K73" s="141">
        <f>'付表31-2'!K73+'付表31-3'!K73</f>
        <v>1</v>
      </c>
      <c r="L73" s="141">
        <f>'付表31-2'!L73+'付表31-3'!L73</f>
        <v>45</v>
      </c>
      <c r="M73" s="141">
        <f>'付表31-2'!M73+'付表31-3'!M73</f>
        <v>1</v>
      </c>
      <c r="N73" s="141">
        <f>'付表31-2'!N73+'付表31-3'!N73</f>
        <v>127</v>
      </c>
      <c r="O73" s="141">
        <f>'付表31-2'!O73+'付表31-3'!O73</f>
        <v>14</v>
      </c>
      <c r="P73" s="141">
        <v>30</v>
      </c>
      <c r="Q73" s="46"/>
    </row>
    <row r="74" spans="1:17" ht="12" customHeight="1" x14ac:dyDescent="0.2">
      <c r="A74" s="157"/>
      <c r="B74" s="157"/>
      <c r="C74" s="32"/>
      <c r="D74" s="232"/>
      <c r="E74" s="31"/>
      <c r="F74" s="82">
        <f t="shared" si="277"/>
        <v>1</v>
      </c>
      <c r="G74" s="127">
        <f t="shared" ref="G74" si="288">IF(G73=0,0,G73/$F73)</f>
        <v>0.61038961038961037</v>
      </c>
      <c r="H74" s="29">
        <f t="shared" ref="H74" si="289">IF(H73=0,0,H73/$H73)</f>
        <v>1</v>
      </c>
      <c r="I74" s="29">
        <f t="shared" ref="I74" si="290">IF(I73=0,0,I73/$H73)</f>
        <v>9.3023255813953487E-2</v>
      </c>
      <c r="J74" s="29">
        <f t="shared" ref="J74" si="291">IF(J73=0,0,J73/$J73)</f>
        <v>1</v>
      </c>
      <c r="K74" s="29">
        <f t="shared" ref="K74" si="292">IF(K73=0,0,K73/$J73)</f>
        <v>0.1111111111111111</v>
      </c>
      <c r="L74" s="29">
        <f t="shared" ref="L74" si="293">IF(L73=0,0,L73/$L73)</f>
        <v>1</v>
      </c>
      <c r="M74" s="29">
        <f t="shared" ref="M74" si="294">IF(M73=0,0,M73/$L73)</f>
        <v>2.2222222222222223E-2</v>
      </c>
      <c r="N74" s="29">
        <f t="shared" ref="N74" si="295">IF(N73=0,0,N73/$N73)</f>
        <v>1</v>
      </c>
      <c r="O74" s="29">
        <f t="shared" ref="O74" si="296">IF(O73=0,0,O73/$N73)</f>
        <v>0.11023622047244094</v>
      </c>
      <c r="P74" s="29">
        <f t="shared" ref="P74" si="297">IF(P73=0,0,P73/$F73)</f>
        <v>0.38961038961038963</v>
      </c>
    </row>
    <row r="75" spans="1:17" ht="12" customHeight="1" x14ac:dyDescent="0.2">
      <c r="A75" s="157"/>
      <c r="B75" s="157"/>
      <c r="C75" s="142"/>
      <c r="D75" s="297" t="s">
        <v>12</v>
      </c>
      <c r="E75" s="143"/>
      <c r="F75" s="145">
        <f t="shared" si="277"/>
        <v>13</v>
      </c>
      <c r="G75" s="144">
        <v>9</v>
      </c>
      <c r="H75" s="141">
        <f>'付表31-2'!H75+'付表31-3'!H75</f>
        <v>5</v>
      </c>
      <c r="I75" s="141">
        <f>'付表31-2'!I75+'付表31-3'!I75</f>
        <v>0</v>
      </c>
      <c r="J75" s="141">
        <f>'付表31-2'!J75+'付表31-3'!J75</f>
        <v>2</v>
      </c>
      <c r="K75" s="141">
        <f>'付表31-2'!K75+'付表31-3'!K75</f>
        <v>0</v>
      </c>
      <c r="L75" s="141">
        <f>'付表31-2'!L75+'付表31-3'!L75</f>
        <v>2</v>
      </c>
      <c r="M75" s="141">
        <f>'付表31-2'!M75+'付表31-3'!M75</f>
        <v>0</v>
      </c>
      <c r="N75" s="141">
        <f>'付表31-2'!N75+'付表31-3'!N75</f>
        <v>14</v>
      </c>
      <c r="O75" s="141">
        <f>'付表31-2'!O75+'付表31-3'!O75</f>
        <v>1</v>
      </c>
      <c r="P75" s="141">
        <v>4</v>
      </c>
      <c r="Q75" s="46"/>
    </row>
    <row r="76" spans="1:17" ht="12" customHeight="1" x14ac:dyDescent="0.2">
      <c r="A76" s="157"/>
      <c r="B76" s="157"/>
      <c r="C76" s="32"/>
      <c r="D76" s="232"/>
      <c r="E76" s="31"/>
      <c r="F76" s="82">
        <f t="shared" si="277"/>
        <v>1</v>
      </c>
      <c r="G76" s="127">
        <f t="shared" ref="G76" si="298">IF(G75=0,0,G75/$F75)</f>
        <v>0.69230769230769229</v>
      </c>
      <c r="H76" s="29">
        <f t="shared" ref="H76" si="299">IF(H75=0,0,H75/$H75)</f>
        <v>1</v>
      </c>
      <c r="I76" s="29">
        <f t="shared" ref="I76" si="300">IF(I75=0,0,I75/$H75)</f>
        <v>0</v>
      </c>
      <c r="J76" s="29">
        <f t="shared" ref="J76" si="301">IF(J75=0,0,J75/$J75)</f>
        <v>1</v>
      </c>
      <c r="K76" s="29">
        <f t="shared" ref="K76" si="302">IF(K75=0,0,K75/$J75)</f>
        <v>0</v>
      </c>
      <c r="L76" s="29">
        <f t="shared" ref="L76" si="303">IF(L75=0,0,L75/$L75)</f>
        <v>1</v>
      </c>
      <c r="M76" s="29">
        <f t="shared" ref="M76" si="304">IF(M75=0,0,M75/$L75)</f>
        <v>0</v>
      </c>
      <c r="N76" s="29">
        <f t="shared" ref="N76" si="305">IF(N75=0,0,N75/$N75)</f>
        <v>1</v>
      </c>
      <c r="O76" s="29">
        <f t="shared" ref="O76" si="306">IF(O75=0,0,O75/$N75)</f>
        <v>7.1428571428571425E-2</v>
      </c>
      <c r="P76" s="29">
        <f t="shared" ref="P76" si="307">IF(P75=0,0,P75/$F75)</f>
        <v>0.30769230769230771</v>
      </c>
    </row>
    <row r="77" spans="1:17" ht="12" customHeight="1" x14ac:dyDescent="0.2">
      <c r="A77" s="157"/>
      <c r="B77" s="157"/>
      <c r="C77" s="142"/>
      <c r="D77" s="297" t="s">
        <v>11</v>
      </c>
      <c r="E77" s="143"/>
      <c r="F77" s="145">
        <f t="shared" si="277"/>
        <v>15</v>
      </c>
      <c r="G77" s="144">
        <v>12</v>
      </c>
      <c r="H77" s="141">
        <f>'付表31-2'!H77+'付表31-3'!H77</f>
        <v>7</v>
      </c>
      <c r="I77" s="141">
        <f>'付表31-2'!I77+'付表31-3'!I77</f>
        <v>0</v>
      </c>
      <c r="J77" s="141">
        <f>'付表31-2'!J77+'付表31-3'!J77</f>
        <v>6</v>
      </c>
      <c r="K77" s="141">
        <f>'付表31-2'!K77+'付表31-3'!K77</f>
        <v>0</v>
      </c>
      <c r="L77" s="141">
        <f>'付表31-2'!L77+'付表31-3'!L77</f>
        <v>70</v>
      </c>
      <c r="M77" s="141">
        <f>'付表31-2'!M77+'付表31-3'!M77</f>
        <v>0</v>
      </c>
      <c r="N77" s="141">
        <f>'付表31-2'!N77+'付表31-3'!N77</f>
        <v>55</v>
      </c>
      <c r="O77" s="141">
        <f>'付表31-2'!O77+'付表31-3'!O77</f>
        <v>2</v>
      </c>
      <c r="P77" s="141">
        <v>3</v>
      </c>
      <c r="Q77" s="46"/>
    </row>
    <row r="78" spans="1:17" ht="12" customHeight="1" x14ac:dyDescent="0.2">
      <c r="A78" s="157"/>
      <c r="B78" s="157"/>
      <c r="C78" s="32"/>
      <c r="D78" s="232"/>
      <c r="E78" s="31"/>
      <c r="F78" s="82">
        <f t="shared" si="277"/>
        <v>1</v>
      </c>
      <c r="G78" s="127">
        <f t="shared" ref="G78" si="308">IF(G77=0,0,G77/$F77)</f>
        <v>0.8</v>
      </c>
      <c r="H78" s="29">
        <f t="shared" ref="H78" si="309">IF(H77=0,0,H77/$H77)</f>
        <v>1</v>
      </c>
      <c r="I78" s="29">
        <f t="shared" ref="I78" si="310">IF(I77=0,0,I77/$H77)</f>
        <v>0</v>
      </c>
      <c r="J78" s="29">
        <f t="shared" ref="J78" si="311">IF(J77=0,0,J77/$J77)</f>
        <v>1</v>
      </c>
      <c r="K78" s="29">
        <f t="shared" ref="K78" si="312">IF(K77=0,0,K77/$J77)</f>
        <v>0</v>
      </c>
      <c r="L78" s="29">
        <f t="shared" ref="L78" si="313">IF(L77=0,0,L77/$L77)</f>
        <v>1</v>
      </c>
      <c r="M78" s="29">
        <f t="shared" ref="M78" si="314">IF(M77=0,0,M77/$L77)</f>
        <v>0</v>
      </c>
      <c r="N78" s="29">
        <f t="shared" ref="N78" si="315">IF(N77=0,0,N77/$N77)</f>
        <v>1</v>
      </c>
      <c r="O78" s="29">
        <f t="shared" ref="O78" si="316">IF(O77=0,0,O77/$N77)</f>
        <v>3.6363636363636362E-2</v>
      </c>
      <c r="P78" s="29">
        <f t="shared" ref="P78" si="317">IF(P77=0,0,P77/$F77)</f>
        <v>0.2</v>
      </c>
    </row>
    <row r="79" spans="1:17" ht="12" customHeight="1" x14ac:dyDescent="0.2">
      <c r="A79" s="157"/>
      <c r="B79" s="157"/>
      <c r="C79" s="142"/>
      <c r="D79" s="297" t="s">
        <v>10</v>
      </c>
      <c r="E79" s="143"/>
      <c r="F79" s="145">
        <f t="shared" si="277"/>
        <v>38</v>
      </c>
      <c r="G79" s="144">
        <v>24</v>
      </c>
      <c r="H79" s="141">
        <f>'付表31-2'!H79+'付表31-3'!H79</f>
        <v>5</v>
      </c>
      <c r="I79" s="141">
        <f>'付表31-2'!I79+'付表31-3'!I79</f>
        <v>0</v>
      </c>
      <c r="J79" s="141">
        <f>'付表31-2'!J79+'付表31-3'!J79</f>
        <v>3</v>
      </c>
      <c r="K79" s="141">
        <f>'付表31-2'!K79+'付表31-3'!K79</f>
        <v>0</v>
      </c>
      <c r="L79" s="141">
        <f>'付表31-2'!L79+'付表31-3'!L79</f>
        <v>1</v>
      </c>
      <c r="M79" s="141">
        <f>'付表31-2'!M79+'付表31-3'!M79</f>
        <v>1</v>
      </c>
      <c r="N79" s="141">
        <f>'付表31-2'!N79+'付表31-3'!N79</f>
        <v>119</v>
      </c>
      <c r="O79" s="141">
        <f>'付表31-2'!O79+'付表31-3'!O79</f>
        <v>31</v>
      </c>
      <c r="P79" s="141">
        <v>14</v>
      </c>
      <c r="Q79" s="46"/>
    </row>
    <row r="80" spans="1:17" ht="12" customHeight="1" x14ac:dyDescent="0.2">
      <c r="A80" s="157"/>
      <c r="B80" s="157"/>
      <c r="C80" s="32"/>
      <c r="D80" s="232"/>
      <c r="E80" s="31"/>
      <c r="F80" s="82">
        <f t="shared" si="277"/>
        <v>1</v>
      </c>
      <c r="G80" s="127">
        <f t="shared" ref="G80" si="318">IF(G79=0,0,G79/$F79)</f>
        <v>0.63157894736842102</v>
      </c>
      <c r="H80" s="29">
        <f t="shared" ref="H80" si="319">IF(H79=0,0,H79/$H79)</f>
        <v>1</v>
      </c>
      <c r="I80" s="29">
        <f t="shared" ref="I80" si="320">IF(I79=0,0,I79/$H79)</f>
        <v>0</v>
      </c>
      <c r="J80" s="29">
        <f t="shared" ref="J80" si="321">IF(J79=0,0,J79/$J79)</f>
        <v>1</v>
      </c>
      <c r="K80" s="29">
        <f t="shared" ref="K80" si="322">IF(K79=0,0,K79/$J79)</f>
        <v>0</v>
      </c>
      <c r="L80" s="29">
        <f t="shared" ref="L80" si="323">IF(L79=0,0,L79/$L79)</f>
        <v>1</v>
      </c>
      <c r="M80" s="29">
        <f t="shared" ref="M80" si="324">IF(M79=0,0,M79/$L79)</f>
        <v>1</v>
      </c>
      <c r="N80" s="29">
        <f t="shared" ref="N80" si="325">IF(N79=0,0,N79/$N79)</f>
        <v>1</v>
      </c>
      <c r="O80" s="29">
        <f t="shared" ref="O80" si="326">IF(O79=0,0,O79/$N79)</f>
        <v>0.26050420168067229</v>
      </c>
      <c r="P80" s="29">
        <f t="shared" ref="P80" si="327">IF(P79=0,0,P79/$F79)</f>
        <v>0.36842105263157893</v>
      </c>
    </row>
    <row r="81" spans="1:17" ht="12" customHeight="1" x14ac:dyDescent="0.2">
      <c r="A81" s="157"/>
      <c r="B81" s="157"/>
      <c r="C81" s="142"/>
      <c r="D81" s="297" t="s">
        <v>9</v>
      </c>
      <c r="E81" s="143"/>
      <c r="F81" s="145">
        <f t="shared" si="277"/>
        <v>154</v>
      </c>
      <c r="G81" s="144">
        <v>68</v>
      </c>
      <c r="H81" s="141">
        <f>'付表31-2'!H81+'付表31-3'!H81</f>
        <v>72</v>
      </c>
      <c r="I81" s="141">
        <f>'付表31-2'!I81+'付表31-3'!I81</f>
        <v>9</v>
      </c>
      <c r="J81" s="141">
        <f>'付表31-2'!J81+'付表31-3'!J81</f>
        <v>49</v>
      </c>
      <c r="K81" s="141">
        <f>'付表31-2'!K81+'付表31-3'!K81</f>
        <v>6</v>
      </c>
      <c r="L81" s="141">
        <f>'付表31-2'!L81+'付表31-3'!L81</f>
        <v>80</v>
      </c>
      <c r="M81" s="141">
        <f>'付表31-2'!M81+'付表31-3'!M81</f>
        <v>9</v>
      </c>
      <c r="N81" s="141">
        <f>'付表31-2'!N81+'付表31-3'!N81</f>
        <v>142</v>
      </c>
      <c r="O81" s="141">
        <f>'付表31-2'!O81+'付表31-3'!O81</f>
        <v>34</v>
      </c>
      <c r="P81" s="141">
        <v>86</v>
      </c>
      <c r="Q81" s="46"/>
    </row>
    <row r="82" spans="1:17" ht="12" customHeight="1" x14ac:dyDescent="0.2">
      <c r="A82" s="157"/>
      <c r="B82" s="157"/>
      <c r="C82" s="32"/>
      <c r="D82" s="232"/>
      <c r="E82" s="31"/>
      <c r="F82" s="82">
        <f t="shared" si="277"/>
        <v>1</v>
      </c>
      <c r="G82" s="127">
        <f t="shared" ref="G82" si="328">IF(G81=0,0,G81/$F81)</f>
        <v>0.44155844155844154</v>
      </c>
      <c r="H82" s="29">
        <f t="shared" ref="H82" si="329">IF(H81=0,0,H81/$H81)</f>
        <v>1</v>
      </c>
      <c r="I82" s="29">
        <f t="shared" ref="I82" si="330">IF(I81=0,0,I81/$H81)</f>
        <v>0.125</v>
      </c>
      <c r="J82" s="29">
        <f t="shared" ref="J82" si="331">IF(J81=0,0,J81/$J81)</f>
        <v>1</v>
      </c>
      <c r="K82" s="29">
        <f t="shared" ref="K82" si="332">IF(K81=0,0,K81/$J81)</f>
        <v>0.12244897959183673</v>
      </c>
      <c r="L82" s="29">
        <f t="shared" ref="L82" si="333">IF(L81=0,0,L81/$L81)</f>
        <v>1</v>
      </c>
      <c r="M82" s="29">
        <f t="shared" ref="M82" si="334">IF(M81=0,0,M81/$L81)</f>
        <v>0.1125</v>
      </c>
      <c r="N82" s="29">
        <f t="shared" ref="N82" si="335">IF(N81=0,0,N81/$N81)</f>
        <v>1</v>
      </c>
      <c r="O82" s="29">
        <f t="shared" ref="O82" si="336">IF(O81=0,0,O81/$N81)</f>
        <v>0.23943661971830985</v>
      </c>
      <c r="P82" s="29">
        <f t="shared" ref="P82" si="337">IF(P81=0,0,P81/$F81)</f>
        <v>0.55844155844155841</v>
      </c>
    </row>
    <row r="83" spans="1:17" ht="12" customHeight="1" x14ac:dyDescent="0.2">
      <c r="A83" s="157"/>
      <c r="B83" s="157"/>
      <c r="C83" s="142"/>
      <c r="D83" s="297" t="s">
        <v>8</v>
      </c>
      <c r="E83" s="143"/>
      <c r="F83" s="145">
        <f t="shared" si="277"/>
        <v>22</v>
      </c>
      <c r="G83" s="144">
        <v>9</v>
      </c>
      <c r="H83" s="141">
        <f>'付表31-2'!H83+'付表31-3'!H83</f>
        <v>2</v>
      </c>
      <c r="I83" s="141">
        <f>'付表31-2'!I83+'付表31-3'!I83</f>
        <v>0</v>
      </c>
      <c r="J83" s="141">
        <f>'付表31-2'!J83+'付表31-3'!J83</f>
        <v>2</v>
      </c>
      <c r="K83" s="141">
        <f>'付表31-2'!K83+'付表31-3'!K83</f>
        <v>0</v>
      </c>
      <c r="L83" s="141">
        <f>'付表31-2'!L83+'付表31-3'!L83</f>
        <v>20</v>
      </c>
      <c r="M83" s="141">
        <f>'付表31-2'!M83+'付表31-3'!M83</f>
        <v>0</v>
      </c>
      <c r="N83" s="141">
        <f>'付表31-2'!N83+'付表31-3'!N83</f>
        <v>14</v>
      </c>
      <c r="O83" s="141">
        <f>'付表31-2'!O83+'付表31-3'!O83</f>
        <v>3</v>
      </c>
      <c r="P83" s="141">
        <v>13</v>
      </c>
      <c r="Q83" s="46"/>
    </row>
    <row r="84" spans="1:17" ht="12" customHeight="1" x14ac:dyDescent="0.2">
      <c r="A84" s="157"/>
      <c r="B84" s="157"/>
      <c r="C84" s="32"/>
      <c r="D84" s="232"/>
      <c r="E84" s="31"/>
      <c r="F84" s="82">
        <f t="shared" si="277"/>
        <v>1</v>
      </c>
      <c r="G84" s="127">
        <f t="shared" ref="G84" si="338">IF(G83=0,0,G83/$F83)</f>
        <v>0.40909090909090912</v>
      </c>
      <c r="H84" s="29">
        <f t="shared" ref="H84" si="339">IF(H83=0,0,H83/$H83)</f>
        <v>1</v>
      </c>
      <c r="I84" s="29">
        <f t="shared" ref="I84" si="340">IF(I83=0,0,I83/$H83)</f>
        <v>0</v>
      </c>
      <c r="J84" s="29">
        <f t="shared" ref="J84" si="341">IF(J83=0,0,J83/$J83)</f>
        <v>1</v>
      </c>
      <c r="K84" s="29">
        <f t="shared" ref="K84" si="342">IF(K83=0,0,K83/$J83)</f>
        <v>0</v>
      </c>
      <c r="L84" s="29">
        <f t="shared" ref="L84" si="343">IF(L83=0,0,L83/$L83)</f>
        <v>1</v>
      </c>
      <c r="M84" s="29">
        <f t="shared" ref="M84" si="344">IF(M83=0,0,M83/$L83)</f>
        <v>0</v>
      </c>
      <c r="N84" s="29">
        <f t="shared" ref="N84" si="345">IF(N83=0,0,N83/$N83)</f>
        <v>1</v>
      </c>
      <c r="O84" s="29">
        <f t="shared" ref="O84" si="346">IF(O83=0,0,O83/$N83)</f>
        <v>0.21428571428571427</v>
      </c>
      <c r="P84" s="29">
        <f t="shared" ref="P84" si="347">IF(P83=0,0,P83/$F83)</f>
        <v>0.59090909090909094</v>
      </c>
    </row>
    <row r="85" spans="1:17" ht="12" customHeight="1" x14ac:dyDescent="0.2">
      <c r="A85" s="157"/>
      <c r="B85" s="157"/>
      <c r="C85" s="142"/>
      <c r="D85" s="297" t="s">
        <v>7</v>
      </c>
      <c r="E85" s="143"/>
      <c r="F85" s="145">
        <f t="shared" si="277"/>
        <v>10</v>
      </c>
      <c r="G85" s="144">
        <v>3</v>
      </c>
      <c r="H85" s="141">
        <f>'付表31-2'!H85+'付表31-3'!H85</f>
        <v>0</v>
      </c>
      <c r="I85" s="141">
        <f>'付表31-2'!I85+'付表31-3'!I85</f>
        <v>0</v>
      </c>
      <c r="J85" s="141">
        <f>'付表31-2'!J85+'付表31-3'!J85</f>
        <v>0</v>
      </c>
      <c r="K85" s="141">
        <f>'付表31-2'!K85+'付表31-3'!K85</f>
        <v>0</v>
      </c>
      <c r="L85" s="141">
        <f>'付表31-2'!L85+'付表31-3'!L85</f>
        <v>4</v>
      </c>
      <c r="M85" s="141">
        <f>'付表31-2'!M85+'付表31-3'!M85</f>
        <v>0</v>
      </c>
      <c r="N85" s="141">
        <f>'付表31-2'!N85+'付表31-3'!N85</f>
        <v>1</v>
      </c>
      <c r="O85" s="141">
        <f>'付表31-2'!O85+'付表31-3'!O85</f>
        <v>0</v>
      </c>
      <c r="P85" s="141">
        <v>7</v>
      </c>
      <c r="Q85" s="46"/>
    </row>
    <row r="86" spans="1:17" ht="12" customHeight="1" x14ac:dyDescent="0.2">
      <c r="A86" s="157"/>
      <c r="B86" s="157"/>
      <c r="C86" s="32"/>
      <c r="D86" s="232"/>
      <c r="E86" s="31"/>
      <c r="F86" s="82">
        <f t="shared" si="277"/>
        <v>1</v>
      </c>
      <c r="G86" s="127">
        <f t="shared" ref="G86" si="348">IF(G85=0,0,G85/$F85)</f>
        <v>0.3</v>
      </c>
      <c r="H86" s="29">
        <f t="shared" ref="H86" si="349">IF(H85=0,0,H85/$H85)</f>
        <v>0</v>
      </c>
      <c r="I86" s="29">
        <f t="shared" ref="I86" si="350">IF(I85=0,0,I85/$H85)</f>
        <v>0</v>
      </c>
      <c r="J86" s="29">
        <f t="shared" ref="J86" si="351">IF(J85=0,0,J85/$J85)</f>
        <v>0</v>
      </c>
      <c r="K86" s="29">
        <f t="shared" ref="K86" si="352">IF(K85=0,0,K85/$J85)</f>
        <v>0</v>
      </c>
      <c r="L86" s="29">
        <f t="shared" ref="L86" si="353">IF(L85=0,0,L85/$L85)</f>
        <v>1</v>
      </c>
      <c r="M86" s="29">
        <f t="shared" ref="M86" si="354">IF(M85=0,0,M85/$L85)</f>
        <v>0</v>
      </c>
      <c r="N86" s="29">
        <f t="shared" ref="N86" si="355">IF(N85=0,0,N85/$N85)</f>
        <v>1</v>
      </c>
      <c r="O86" s="29">
        <f t="shared" ref="O86" si="356">IF(O85=0,0,O85/$N85)</f>
        <v>0</v>
      </c>
      <c r="P86" s="29">
        <f t="shared" ref="P86" si="357">IF(P85=0,0,P85/$F85)</f>
        <v>0.7</v>
      </c>
    </row>
    <row r="87" spans="1:17" ht="13.5" customHeight="1" x14ac:dyDescent="0.2">
      <c r="A87" s="157"/>
      <c r="B87" s="157"/>
      <c r="C87" s="142"/>
      <c r="D87" s="298" t="s">
        <v>116</v>
      </c>
      <c r="E87" s="143"/>
      <c r="F87" s="145">
        <f t="shared" si="277"/>
        <v>17</v>
      </c>
      <c r="G87" s="144">
        <v>8</v>
      </c>
      <c r="H87" s="141">
        <f>'付表31-2'!H87+'付表31-3'!H87</f>
        <v>1</v>
      </c>
      <c r="I87" s="141">
        <f>'付表31-2'!I87+'付表31-3'!I87</f>
        <v>1</v>
      </c>
      <c r="J87" s="141">
        <f>'付表31-2'!J87+'付表31-3'!J87</f>
        <v>1</v>
      </c>
      <c r="K87" s="141">
        <f>'付表31-2'!K87+'付表31-3'!K87</f>
        <v>1</v>
      </c>
      <c r="L87" s="141">
        <f>'付表31-2'!L87+'付表31-3'!L87</f>
        <v>4</v>
      </c>
      <c r="M87" s="141">
        <f>'付表31-2'!M87+'付表31-3'!M87</f>
        <v>1</v>
      </c>
      <c r="N87" s="141">
        <f>'付表31-2'!N87+'付表31-3'!N87</f>
        <v>36</v>
      </c>
      <c r="O87" s="141">
        <f>'付表31-2'!O87+'付表31-3'!O87</f>
        <v>1</v>
      </c>
      <c r="P87" s="141">
        <v>9</v>
      </c>
      <c r="Q87" s="46"/>
    </row>
    <row r="88" spans="1:17" ht="13.5" customHeight="1" x14ac:dyDescent="0.2">
      <c r="A88" s="157"/>
      <c r="B88" s="157"/>
      <c r="C88" s="32"/>
      <c r="D88" s="232"/>
      <c r="E88" s="31"/>
      <c r="F88" s="82">
        <f t="shared" si="277"/>
        <v>1</v>
      </c>
      <c r="G88" s="127">
        <f t="shared" ref="G88" si="358">IF(G87=0,0,G87/$F87)</f>
        <v>0.47058823529411764</v>
      </c>
      <c r="H88" s="29">
        <f t="shared" ref="H88" si="359">IF(H87=0,0,H87/$H87)</f>
        <v>1</v>
      </c>
      <c r="I88" s="29">
        <f t="shared" ref="I88" si="360">IF(I87=0,0,I87/$H87)</f>
        <v>1</v>
      </c>
      <c r="J88" s="29">
        <f t="shared" ref="J88" si="361">IF(J87=0,0,J87/$J87)</f>
        <v>1</v>
      </c>
      <c r="K88" s="29">
        <f t="shared" ref="K88" si="362">IF(K87=0,0,K87/$J87)</f>
        <v>1</v>
      </c>
      <c r="L88" s="29">
        <f t="shared" ref="L88" si="363">IF(L87=0,0,L87/$L87)</f>
        <v>1</v>
      </c>
      <c r="M88" s="29">
        <f t="shared" ref="M88" si="364">IF(M87=0,0,M87/$L87)</f>
        <v>0.25</v>
      </c>
      <c r="N88" s="29">
        <f t="shared" ref="N88" si="365">IF(N87=0,0,N87/$N87)</f>
        <v>1</v>
      </c>
      <c r="O88" s="29">
        <f t="shared" ref="O88" si="366">IF(O87=0,0,O87/$N87)</f>
        <v>2.7777777777777776E-2</v>
      </c>
      <c r="P88" s="29">
        <f t="shared" ref="P88" si="367">IF(P87=0,0,P87/$F87)</f>
        <v>0.52941176470588236</v>
      </c>
    </row>
    <row r="89" spans="1:17" ht="12" customHeight="1" x14ac:dyDescent="0.2">
      <c r="A89" s="157"/>
      <c r="B89" s="157"/>
      <c r="C89" s="142"/>
      <c r="D89" s="297" t="s">
        <v>5</v>
      </c>
      <c r="E89" s="143"/>
      <c r="F89" s="145">
        <f t="shared" si="277"/>
        <v>41</v>
      </c>
      <c r="G89" s="144">
        <v>20</v>
      </c>
      <c r="H89" s="141">
        <f>'付表31-2'!H89+'付表31-3'!H89</f>
        <v>17</v>
      </c>
      <c r="I89" s="141">
        <f>'付表31-2'!I89+'付表31-3'!I89</f>
        <v>3</v>
      </c>
      <c r="J89" s="141">
        <f>'付表31-2'!J89+'付表31-3'!J89</f>
        <v>6</v>
      </c>
      <c r="K89" s="141">
        <f>'付表31-2'!K89+'付表31-3'!K89</f>
        <v>2</v>
      </c>
      <c r="L89" s="141">
        <f>'付表31-2'!L89+'付表31-3'!L89</f>
        <v>2</v>
      </c>
      <c r="M89" s="141">
        <f>'付表31-2'!M89+'付表31-3'!M89</f>
        <v>1</v>
      </c>
      <c r="N89" s="141">
        <f>'付表31-2'!N89+'付表31-3'!N89</f>
        <v>53</v>
      </c>
      <c r="O89" s="141">
        <f>'付表31-2'!O89+'付表31-3'!O89</f>
        <v>8</v>
      </c>
      <c r="P89" s="141">
        <v>21</v>
      </c>
      <c r="Q89" s="46"/>
    </row>
    <row r="90" spans="1:17" ht="12" customHeight="1" x14ac:dyDescent="0.2">
      <c r="A90" s="157"/>
      <c r="B90" s="157"/>
      <c r="C90" s="32"/>
      <c r="D90" s="232"/>
      <c r="E90" s="31"/>
      <c r="F90" s="82">
        <f t="shared" si="277"/>
        <v>1</v>
      </c>
      <c r="G90" s="127">
        <f t="shared" ref="G90" si="368">IF(G89=0,0,G89/$F89)</f>
        <v>0.48780487804878048</v>
      </c>
      <c r="H90" s="29">
        <f t="shared" ref="H90" si="369">IF(H89=0,0,H89/$H89)</f>
        <v>1</v>
      </c>
      <c r="I90" s="29">
        <f t="shared" ref="I90" si="370">IF(I89=0,0,I89/$H89)</f>
        <v>0.17647058823529413</v>
      </c>
      <c r="J90" s="29">
        <f t="shared" ref="J90" si="371">IF(J89=0,0,J89/$J89)</f>
        <v>1</v>
      </c>
      <c r="K90" s="29">
        <f t="shared" ref="K90" si="372">IF(K89=0,0,K89/$J89)</f>
        <v>0.33333333333333331</v>
      </c>
      <c r="L90" s="29">
        <f t="shared" ref="L90" si="373">IF(L89=0,0,L89/$L89)</f>
        <v>1</v>
      </c>
      <c r="M90" s="29">
        <f t="shared" ref="M90" si="374">IF(M89=0,0,M89/$L89)</f>
        <v>0.5</v>
      </c>
      <c r="N90" s="29">
        <f t="shared" ref="N90" si="375">IF(N89=0,0,N89/$N89)</f>
        <v>1</v>
      </c>
      <c r="O90" s="29">
        <f t="shared" ref="O90" si="376">IF(O89=0,0,O89/$N89)</f>
        <v>0.15094339622641509</v>
      </c>
      <c r="P90" s="29">
        <f t="shared" ref="P90" si="377">IF(P89=0,0,P89/$F89)</f>
        <v>0.51219512195121952</v>
      </c>
    </row>
    <row r="91" spans="1:17" ht="12" customHeight="1" x14ac:dyDescent="0.2">
      <c r="A91" s="157"/>
      <c r="B91" s="157"/>
      <c r="C91" s="142"/>
      <c r="D91" s="297" t="s">
        <v>4</v>
      </c>
      <c r="E91" s="143"/>
      <c r="F91" s="145">
        <f t="shared" si="277"/>
        <v>23</v>
      </c>
      <c r="G91" s="144">
        <v>13</v>
      </c>
      <c r="H91" s="141">
        <f>'付表31-2'!H91+'付表31-3'!H91</f>
        <v>7</v>
      </c>
      <c r="I91" s="141">
        <f>'付表31-2'!I91+'付表31-3'!I91</f>
        <v>1</v>
      </c>
      <c r="J91" s="141">
        <f>'付表31-2'!J91+'付表31-3'!J91</f>
        <v>1</v>
      </c>
      <c r="K91" s="141">
        <f>'付表31-2'!K91+'付表31-3'!K91</f>
        <v>0</v>
      </c>
      <c r="L91" s="141">
        <f>'付表31-2'!L91+'付表31-3'!L91</f>
        <v>2</v>
      </c>
      <c r="M91" s="141">
        <f>'付表31-2'!M91+'付表31-3'!M91</f>
        <v>0</v>
      </c>
      <c r="N91" s="141">
        <f>'付表31-2'!N91+'付表31-3'!N91</f>
        <v>23</v>
      </c>
      <c r="O91" s="141">
        <f>'付表31-2'!O91+'付表31-3'!O91</f>
        <v>2</v>
      </c>
      <c r="P91" s="141">
        <v>10</v>
      </c>
      <c r="Q91" s="46"/>
    </row>
    <row r="92" spans="1:17" ht="12" customHeight="1" x14ac:dyDescent="0.2">
      <c r="A92" s="157"/>
      <c r="B92" s="157"/>
      <c r="C92" s="32"/>
      <c r="D92" s="232"/>
      <c r="E92" s="31"/>
      <c r="F92" s="82">
        <f t="shared" si="277"/>
        <v>1</v>
      </c>
      <c r="G92" s="127">
        <f t="shared" ref="G92" si="378">IF(G91=0,0,G91/$F91)</f>
        <v>0.56521739130434778</v>
      </c>
      <c r="H92" s="29">
        <f t="shared" ref="H92" si="379">IF(H91=0,0,H91/$H91)</f>
        <v>1</v>
      </c>
      <c r="I92" s="29">
        <f t="shared" ref="I92" si="380">IF(I91=0,0,I91/$H91)</f>
        <v>0.14285714285714285</v>
      </c>
      <c r="J92" s="29">
        <f t="shared" ref="J92" si="381">IF(J91=0,0,J91/$J91)</f>
        <v>1</v>
      </c>
      <c r="K92" s="29">
        <f t="shared" ref="K92" si="382">IF(K91=0,0,K91/$J91)</f>
        <v>0</v>
      </c>
      <c r="L92" s="29">
        <f t="shared" ref="L92" si="383">IF(L91=0,0,L91/$L91)</f>
        <v>1</v>
      </c>
      <c r="M92" s="29">
        <f t="shared" ref="M92" si="384">IF(M91=0,0,M91/$L91)</f>
        <v>0</v>
      </c>
      <c r="N92" s="29">
        <f t="shared" ref="N92" si="385">IF(N91=0,0,N91/$N91)</f>
        <v>1</v>
      </c>
      <c r="O92" s="29">
        <f t="shared" ref="O92" si="386">IF(O91=0,0,O91/$N91)</f>
        <v>8.6956521739130432E-2</v>
      </c>
      <c r="P92" s="29">
        <f t="shared" ref="P92" si="387">IF(P91=0,0,P91/$F91)</f>
        <v>0.43478260869565216</v>
      </c>
    </row>
    <row r="93" spans="1:17" ht="12" customHeight="1" x14ac:dyDescent="0.2">
      <c r="A93" s="157"/>
      <c r="B93" s="157"/>
      <c r="C93" s="142"/>
      <c r="D93" s="297" t="s">
        <v>3</v>
      </c>
      <c r="E93" s="143"/>
      <c r="F93" s="145">
        <f t="shared" si="277"/>
        <v>24</v>
      </c>
      <c r="G93" s="144">
        <v>17</v>
      </c>
      <c r="H93" s="141">
        <f>'付表31-2'!H93+'付表31-3'!H93</f>
        <v>0</v>
      </c>
      <c r="I93" s="141">
        <f>'付表31-2'!I93+'付表31-3'!I93</f>
        <v>0</v>
      </c>
      <c r="J93" s="141">
        <f>'付表31-2'!J93+'付表31-3'!J93</f>
        <v>2</v>
      </c>
      <c r="K93" s="141">
        <f>'付表31-2'!K93+'付表31-3'!K93</f>
        <v>0</v>
      </c>
      <c r="L93" s="141">
        <f>'付表31-2'!L93+'付表31-3'!L93</f>
        <v>20</v>
      </c>
      <c r="M93" s="141">
        <f>'付表31-2'!M93+'付表31-3'!M93</f>
        <v>1</v>
      </c>
      <c r="N93" s="141">
        <f>'付表31-2'!N93+'付表31-3'!N93</f>
        <v>60</v>
      </c>
      <c r="O93" s="141">
        <f>'付表31-2'!O93+'付表31-3'!O93</f>
        <v>2</v>
      </c>
      <c r="P93" s="141">
        <v>7</v>
      </c>
      <c r="Q93" s="46"/>
    </row>
    <row r="94" spans="1:17" ht="12" customHeight="1" x14ac:dyDescent="0.2">
      <c r="A94" s="157"/>
      <c r="B94" s="157"/>
      <c r="C94" s="32"/>
      <c r="D94" s="232"/>
      <c r="E94" s="31"/>
      <c r="F94" s="82">
        <f t="shared" si="277"/>
        <v>1</v>
      </c>
      <c r="G94" s="127">
        <f t="shared" ref="G94" si="388">IF(G93=0,0,G93/$F93)</f>
        <v>0.70833333333333337</v>
      </c>
      <c r="H94" s="29">
        <f t="shared" ref="H94" si="389">IF(H93=0,0,H93/$H93)</f>
        <v>0</v>
      </c>
      <c r="I94" s="29">
        <f t="shared" ref="I94" si="390">IF(I93=0,0,I93/$H93)</f>
        <v>0</v>
      </c>
      <c r="J94" s="29">
        <f t="shared" ref="J94" si="391">IF(J93=0,0,J93/$J93)</f>
        <v>1</v>
      </c>
      <c r="K94" s="29">
        <f t="shared" ref="K94" si="392">IF(K93=0,0,K93/$J93)</f>
        <v>0</v>
      </c>
      <c r="L94" s="29">
        <f t="shared" ref="L94" si="393">IF(L93=0,0,L93/$L93)</f>
        <v>1</v>
      </c>
      <c r="M94" s="29">
        <f t="shared" ref="M94" si="394">IF(M93=0,0,M93/$L93)</f>
        <v>0.05</v>
      </c>
      <c r="N94" s="29">
        <f t="shared" ref="N94" si="395">IF(N93=0,0,N93/$N93)</f>
        <v>1</v>
      </c>
      <c r="O94" s="29">
        <f t="shared" ref="O94" si="396">IF(O93=0,0,O93/$N93)</f>
        <v>3.3333333333333333E-2</v>
      </c>
      <c r="P94" s="29">
        <f t="shared" ref="P94" si="397">IF(P93=0,0,P93/$F93)</f>
        <v>0.29166666666666669</v>
      </c>
    </row>
    <row r="95" spans="1:17" ht="12" customHeight="1" x14ac:dyDescent="0.2">
      <c r="A95" s="157"/>
      <c r="B95" s="157"/>
      <c r="C95" s="142"/>
      <c r="D95" s="297" t="s">
        <v>2</v>
      </c>
      <c r="E95" s="143"/>
      <c r="F95" s="145">
        <f t="shared" si="277"/>
        <v>159</v>
      </c>
      <c r="G95" s="144">
        <v>114</v>
      </c>
      <c r="H95" s="141">
        <f>'付表31-2'!H95+'付表31-3'!H95</f>
        <v>30</v>
      </c>
      <c r="I95" s="141">
        <f>'付表31-2'!I95+'付表31-3'!I95</f>
        <v>9</v>
      </c>
      <c r="J95" s="141">
        <f>'付表31-2'!J95+'付表31-3'!J95</f>
        <v>181</v>
      </c>
      <c r="K95" s="141">
        <f>'付表31-2'!K95+'付表31-3'!K95</f>
        <v>24</v>
      </c>
      <c r="L95" s="141">
        <f>'付表31-2'!L95+'付表31-3'!L95</f>
        <v>97</v>
      </c>
      <c r="M95" s="141">
        <f>'付表31-2'!M95+'付表31-3'!M95</f>
        <v>5</v>
      </c>
      <c r="N95" s="141">
        <f>'付表31-2'!N95+'付表31-3'!N95</f>
        <v>726</v>
      </c>
      <c r="O95" s="141">
        <f>'付表31-2'!O95+'付表31-3'!O95</f>
        <v>115</v>
      </c>
      <c r="P95" s="141">
        <v>45</v>
      </c>
      <c r="Q95" s="46"/>
    </row>
    <row r="96" spans="1:17" ht="12" customHeight="1" x14ac:dyDescent="0.2">
      <c r="A96" s="157"/>
      <c r="B96" s="157"/>
      <c r="C96" s="32"/>
      <c r="D96" s="232"/>
      <c r="E96" s="31"/>
      <c r="F96" s="82">
        <f t="shared" si="277"/>
        <v>1</v>
      </c>
      <c r="G96" s="127">
        <f t="shared" ref="G96" si="398">IF(G95=0,0,G95/$F95)</f>
        <v>0.71698113207547165</v>
      </c>
      <c r="H96" s="29">
        <f t="shared" ref="H96" si="399">IF(H95=0,0,H95/$H95)</f>
        <v>1</v>
      </c>
      <c r="I96" s="29">
        <f t="shared" ref="I96" si="400">IF(I95=0,0,I95/$H95)</f>
        <v>0.3</v>
      </c>
      <c r="J96" s="29">
        <f t="shared" ref="J96" si="401">IF(J95=0,0,J95/$J95)</f>
        <v>1</v>
      </c>
      <c r="K96" s="29">
        <f t="shared" ref="K96" si="402">IF(K95=0,0,K95/$J95)</f>
        <v>0.13259668508287292</v>
      </c>
      <c r="L96" s="29">
        <f t="shared" ref="L96" si="403">IF(L95=0,0,L95/$L95)</f>
        <v>1</v>
      </c>
      <c r="M96" s="29">
        <f t="shared" ref="M96" si="404">IF(M95=0,0,M95/$L95)</f>
        <v>5.1546391752577317E-2</v>
      </c>
      <c r="N96" s="29">
        <f t="shared" ref="N96" si="405">IF(N95=0,0,N95/$N95)</f>
        <v>1</v>
      </c>
      <c r="O96" s="29">
        <f t="shared" ref="O96" si="406">IF(O95=0,0,O95/$N95)</f>
        <v>0.1584022038567493</v>
      </c>
      <c r="P96" s="29">
        <f t="shared" ref="P96" si="407">IF(P95=0,0,P95/$F95)</f>
        <v>0.28301886792452829</v>
      </c>
    </row>
    <row r="97" spans="1:17" ht="12" customHeight="1" x14ac:dyDescent="0.2">
      <c r="A97" s="157"/>
      <c r="B97" s="157"/>
      <c r="C97" s="142"/>
      <c r="D97" s="297" t="s">
        <v>1</v>
      </c>
      <c r="E97" s="143"/>
      <c r="F97" s="145">
        <f t="shared" si="277"/>
        <v>21</v>
      </c>
      <c r="G97" s="144">
        <v>7</v>
      </c>
      <c r="H97" s="141">
        <f>'付表31-2'!H97+'付表31-3'!H97</f>
        <v>2</v>
      </c>
      <c r="I97" s="141">
        <f>'付表31-2'!I97+'付表31-3'!I97</f>
        <v>1</v>
      </c>
      <c r="J97" s="141">
        <f>'付表31-2'!J97+'付表31-3'!J97</f>
        <v>0</v>
      </c>
      <c r="K97" s="141">
        <f>'付表31-2'!K97+'付表31-3'!K97</f>
        <v>0</v>
      </c>
      <c r="L97" s="141">
        <f>'付表31-2'!L97+'付表31-3'!L97</f>
        <v>3</v>
      </c>
      <c r="M97" s="141">
        <f>'付表31-2'!M97+'付表31-3'!M97</f>
        <v>0</v>
      </c>
      <c r="N97" s="141">
        <f>'付表31-2'!N97+'付表31-3'!N97</f>
        <v>5</v>
      </c>
      <c r="O97" s="141">
        <f>'付表31-2'!O97+'付表31-3'!O97</f>
        <v>1</v>
      </c>
      <c r="P97" s="141">
        <v>14</v>
      </c>
      <c r="Q97" s="46"/>
    </row>
    <row r="98" spans="1:17" ht="12" customHeight="1" x14ac:dyDescent="0.2">
      <c r="A98" s="157"/>
      <c r="B98" s="157"/>
      <c r="C98" s="32"/>
      <c r="D98" s="232"/>
      <c r="E98" s="31"/>
      <c r="F98" s="82">
        <f t="shared" si="277"/>
        <v>1</v>
      </c>
      <c r="G98" s="127">
        <f t="shared" ref="G98" si="408">IF(G97=0,0,G97/$F97)</f>
        <v>0.33333333333333331</v>
      </c>
      <c r="H98" s="29">
        <f t="shared" ref="H98" si="409">IF(H97=0,0,H97/$H97)</f>
        <v>1</v>
      </c>
      <c r="I98" s="29">
        <f t="shared" ref="I98" si="410">IF(I97=0,0,I97/$H97)</f>
        <v>0.5</v>
      </c>
      <c r="J98" s="29">
        <f t="shared" ref="J98" si="411">IF(J97=0,0,J97/$J97)</f>
        <v>0</v>
      </c>
      <c r="K98" s="29">
        <f t="shared" ref="K98" si="412">IF(K97=0,0,K97/$J97)</f>
        <v>0</v>
      </c>
      <c r="L98" s="29">
        <f t="shared" ref="L98" si="413">IF(L97=0,0,L97/$L97)</f>
        <v>1</v>
      </c>
      <c r="M98" s="29">
        <f t="shared" ref="M98" si="414">IF(M97=0,0,M97/$L97)</f>
        <v>0</v>
      </c>
      <c r="N98" s="29">
        <f t="shared" ref="N98" si="415">IF(N97=0,0,N97/$N97)</f>
        <v>1</v>
      </c>
      <c r="O98" s="29">
        <f t="shared" ref="O98" si="416">IF(O97=0,0,O97/$N97)</f>
        <v>0.2</v>
      </c>
      <c r="P98" s="29">
        <f t="shared" ref="P98" si="417">IF(P97=0,0,P97/$F97)</f>
        <v>0.66666666666666663</v>
      </c>
    </row>
    <row r="99" spans="1:17" ht="12.75" customHeight="1" x14ac:dyDescent="0.2">
      <c r="A99" s="157"/>
      <c r="B99" s="157"/>
      <c r="C99" s="142"/>
      <c r="D99" s="297" t="s">
        <v>0</v>
      </c>
      <c r="E99" s="143"/>
      <c r="F99" s="145">
        <f t="shared" si="277"/>
        <v>61</v>
      </c>
      <c r="G99" s="144">
        <v>39</v>
      </c>
      <c r="H99" s="141">
        <f>'付表31-2'!H99+'付表31-3'!H99</f>
        <v>19</v>
      </c>
      <c r="I99" s="141">
        <f>'付表31-2'!I99+'付表31-3'!I99</f>
        <v>3</v>
      </c>
      <c r="J99" s="141">
        <f>'付表31-2'!J99+'付表31-3'!J99</f>
        <v>17</v>
      </c>
      <c r="K99" s="141">
        <f>'付表31-2'!K99+'付表31-3'!K99</f>
        <v>4</v>
      </c>
      <c r="L99" s="141">
        <f>'付表31-2'!L99+'付表31-3'!L99</f>
        <v>22</v>
      </c>
      <c r="M99" s="141">
        <f>'付表31-2'!M99+'付表31-3'!M99</f>
        <v>6</v>
      </c>
      <c r="N99" s="141">
        <f>'付表31-2'!N99+'付表31-3'!N99</f>
        <v>217</v>
      </c>
      <c r="O99" s="141">
        <f>'付表31-2'!O99+'付表31-3'!O99</f>
        <v>46</v>
      </c>
      <c r="P99" s="141">
        <v>22</v>
      </c>
      <c r="Q99" s="46"/>
    </row>
    <row r="100" spans="1:17" ht="12.75" customHeight="1" x14ac:dyDescent="0.2">
      <c r="A100" s="158"/>
      <c r="B100" s="158"/>
      <c r="C100" s="32"/>
      <c r="D100" s="232"/>
      <c r="E100" s="31"/>
      <c r="F100" s="121">
        <f t="shared" si="277"/>
        <v>1</v>
      </c>
      <c r="G100" s="127">
        <f t="shared" ref="G100" si="418">IF(G99=0,0,G99/$F99)</f>
        <v>0.63934426229508201</v>
      </c>
      <c r="H100" s="29">
        <f t="shared" ref="H100:I100" si="419">IF(H99=0,0,H99/$H99)</f>
        <v>1</v>
      </c>
      <c r="I100" s="29">
        <f t="shared" si="419"/>
        <v>0.15789473684210525</v>
      </c>
      <c r="J100" s="29">
        <f t="shared" ref="J100:K100" si="420">IF(J99=0,0,J99/$J99)</f>
        <v>1</v>
      </c>
      <c r="K100" s="29">
        <f t="shared" si="420"/>
        <v>0.23529411764705882</v>
      </c>
      <c r="L100" s="29">
        <f t="shared" ref="L100:M100" si="421">IF(L99=0,0,L99/$L99)</f>
        <v>1</v>
      </c>
      <c r="M100" s="29">
        <f t="shared" si="421"/>
        <v>0.27272727272727271</v>
      </c>
      <c r="N100" s="29">
        <f t="shared" ref="N100:O100" si="422">IF(N99=0,0,N99/$N99)</f>
        <v>1</v>
      </c>
      <c r="O100" s="29">
        <f t="shared" si="422"/>
        <v>0.2119815668202765</v>
      </c>
      <c r="P100" s="29">
        <f t="shared" ref="P100" si="423">IF(P99=0,0,P99/$F99)</f>
        <v>0.36065573770491804</v>
      </c>
    </row>
    <row r="101" spans="1:17" x14ac:dyDescent="0.2">
      <c r="D101" s="2" t="s">
        <v>573</v>
      </c>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101"/>
  <sheetViews>
    <sheetView view="pageBreakPreview" topLeftCell="A79" zoomScaleNormal="100" zoomScaleSheetLayoutView="100" workbookViewId="0">
      <selection activeCell="F3" sqref="F3:F6"/>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6" ht="14.4" x14ac:dyDescent="0.2">
      <c r="A1" s="16" t="s">
        <v>645</v>
      </c>
    </row>
    <row r="2" spans="1:16" x14ac:dyDescent="0.2">
      <c r="P2" s="38" t="s">
        <v>618</v>
      </c>
    </row>
    <row r="3" spans="1:16" s="119" customFormat="1" ht="16.5" customHeight="1" x14ac:dyDescent="0.2">
      <c r="A3" s="254" t="s">
        <v>63</v>
      </c>
      <c r="B3" s="255"/>
      <c r="C3" s="255"/>
      <c r="D3" s="255"/>
      <c r="E3" s="256"/>
      <c r="F3" s="286" t="s">
        <v>126</v>
      </c>
      <c r="G3" s="337" t="s">
        <v>487</v>
      </c>
      <c r="H3" s="340"/>
      <c r="I3" s="340"/>
      <c r="J3" s="340"/>
      <c r="K3" s="340"/>
      <c r="L3" s="340"/>
      <c r="M3" s="340"/>
      <c r="N3" s="340"/>
      <c r="O3" s="341"/>
      <c r="P3" s="342" t="s">
        <v>488</v>
      </c>
    </row>
    <row r="4" spans="1:16" s="119" customFormat="1" ht="16.5" customHeight="1" x14ac:dyDescent="0.2">
      <c r="A4" s="236"/>
      <c r="B4" s="237"/>
      <c r="C4" s="237"/>
      <c r="D4" s="237"/>
      <c r="E4" s="238"/>
      <c r="F4" s="336"/>
      <c r="G4" s="338"/>
      <c r="H4" s="345" t="s">
        <v>425</v>
      </c>
      <c r="I4" s="346"/>
      <c r="J4" s="346"/>
      <c r="K4" s="346"/>
      <c r="L4" s="346"/>
      <c r="M4" s="347"/>
      <c r="N4" s="348" t="s">
        <v>426</v>
      </c>
      <c r="O4" s="349"/>
      <c r="P4" s="343"/>
    </row>
    <row r="5" spans="1:16"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6" s="119" customFormat="1" ht="46.5" customHeight="1" x14ac:dyDescent="0.2">
      <c r="A6" s="239"/>
      <c r="B6" s="240"/>
      <c r="C6" s="240"/>
      <c r="D6" s="240"/>
      <c r="E6" s="241"/>
      <c r="F6" s="287"/>
      <c r="G6" s="339"/>
      <c r="H6" s="146" t="s">
        <v>489</v>
      </c>
      <c r="I6" s="146" t="s">
        <v>490</v>
      </c>
      <c r="J6" s="146" t="s">
        <v>489</v>
      </c>
      <c r="K6" s="146" t="s">
        <v>490</v>
      </c>
      <c r="L6" s="146" t="s">
        <v>489</v>
      </c>
      <c r="M6" s="146" t="s">
        <v>490</v>
      </c>
      <c r="N6" s="146" t="s">
        <v>489</v>
      </c>
      <c r="O6" s="146" t="s">
        <v>490</v>
      </c>
      <c r="P6" s="344"/>
    </row>
    <row r="7" spans="1:16" ht="12" customHeight="1" x14ac:dyDescent="0.2">
      <c r="A7" s="290" t="s">
        <v>49</v>
      </c>
      <c r="B7" s="291"/>
      <c r="C7" s="291"/>
      <c r="D7" s="291"/>
      <c r="E7" s="292"/>
      <c r="F7" s="145">
        <f t="shared" ref="F7:F38" si="0">SUM(G7,P7:P7)</f>
        <v>920</v>
      </c>
      <c r="G7" s="144">
        <f t="shared" ref="G7:P7" si="1">SUM(G9,G11,G13,G15,G17)</f>
        <v>473</v>
      </c>
      <c r="H7" s="141">
        <f t="shared" si="1"/>
        <v>473</v>
      </c>
      <c r="I7" s="141">
        <f t="shared" si="1"/>
        <v>34</v>
      </c>
      <c r="J7" s="141">
        <f t="shared" si="1"/>
        <v>144</v>
      </c>
      <c r="K7" s="141">
        <f t="shared" si="1"/>
        <v>17</v>
      </c>
      <c r="L7" s="141">
        <f t="shared" si="1"/>
        <v>318</v>
      </c>
      <c r="M7" s="141">
        <f t="shared" si="1"/>
        <v>20</v>
      </c>
      <c r="N7" s="141">
        <f t="shared" si="1"/>
        <v>1489</v>
      </c>
      <c r="O7" s="141">
        <f t="shared" si="1"/>
        <v>218</v>
      </c>
      <c r="P7" s="144">
        <f t="shared" si="1"/>
        <v>447</v>
      </c>
    </row>
    <row r="8" spans="1:16" ht="12" customHeight="1" x14ac:dyDescent="0.2">
      <c r="A8" s="173"/>
      <c r="B8" s="174"/>
      <c r="C8" s="174"/>
      <c r="D8" s="174"/>
      <c r="E8" s="175"/>
      <c r="F8" s="82">
        <f t="shared" si="0"/>
        <v>1</v>
      </c>
      <c r="G8" s="127">
        <f>IF(G7=0,0,G7/$F7)</f>
        <v>0.51413043478260867</v>
      </c>
      <c r="H8" s="29">
        <f>IF(H7=0,0,H7/$H7)</f>
        <v>1</v>
      </c>
      <c r="I8" s="29">
        <f>IF(I7=0,0,I7/$H7)</f>
        <v>7.1881606765327691E-2</v>
      </c>
      <c r="J8" s="29">
        <f>IF(J7=0,0,J7/$J7)</f>
        <v>1</v>
      </c>
      <c r="K8" s="29">
        <f>IF(K7=0,0,K7/$J7)</f>
        <v>0.11805555555555555</v>
      </c>
      <c r="L8" s="29">
        <f>IF(L7=0,0,L7/$L7)</f>
        <v>1</v>
      </c>
      <c r="M8" s="29">
        <f>IF(M7=0,0,M7/$L7)</f>
        <v>6.2893081761006289E-2</v>
      </c>
      <c r="N8" s="29">
        <f>IF(N7=0,0,N7/$N7)</f>
        <v>1</v>
      </c>
      <c r="O8" s="29">
        <f>IF(O7=0,0,O7/$N7)</f>
        <v>0.14640698455339154</v>
      </c>
      <c r="P8" s="29">
        <f>IF(P7=0,0,P7/$F7)</f>
        <v>0.48586956521739133</v>
      </c>
    </row>
    <row r="9" spans="1:16" ht="12" customHeight="1" x14ac:dyDescent="0.2">
      <c r="A9" s="282" t="s">
        <v>48</v>
      </c>
      <c r="B9" s="283" t="s">
        <v>47</v>
      </c>
      <c r="C9" s="284"/>
      <c r="D9" s="284"/>
      <c r="E9" s="285"/>
      <c r="F9" s="145">
        <f t="shared" si="0"/>
        <v>262</v>
      </c>
      <c r="G9" s="144">
        <v>84</v>
      </c>
      <c r="H9" s="141">
        <v>8</v>
      </c>
      <c r="I9" s="141">
        <v>1</v>
      </c>
      <c r="J9" s="141">
        <v>3</v>
      </c>
      <c r="K9" s="141">
        <v>2</v>
      </c>
      <c r="L9" s="141">
        <v>5</v>
      </c>
      <c r="M9" s="141">
        <v>1</v>
      </c>
      <c r="N9" s="141">
        <v>123</v>
      </c>
      <c r="O9" s="141">
        <v>39</v>
      </c>
      <c r="P9" s="141">
        <v>178</v>
      </c>
    </row>
    <row r="10" spans="1:16" ht="12" customHeight="1" x14ac:dyDescent="0.2">
      <c r="A10" s="160"/>
      <c r="B10" s="245"/>
      <c r="C10" s="246"/>
      <c r="D10" s="246"/>
      <c r="E10" s="247"/>
      <c r="F10" s="82">
        <f t="shared" si="0"/>
        <v>1</v>
      </c>
      <c r="G10" s="127">
        <f>IF(G9=0,0,G9/$F9)</f>
        <v>0.32061068702290074</v>
      </c>
      <c r="H10" s="29">
        <f>IF(H9=0,0,H9/$H9)</f>
        <v>1</v>
      </c>
      <c r="I10" s="29">
        <f>IF(I9=0,0,I9/$H9)</f>
        <v>0.125</v>
      </c>
      <c r="J10" s="29">
        <f>IF(J9=0,0,J9/$J9)</f>
        <v>1</v>
      </c>
      <c r="K10" s="29">
        <f>IF(K9=0,0,K9/$J9)</f>
        <v>0.66666666666666663</v>
      </c>
      <c r="L10" s="29">
        <f>IF(L9=0,0,L9/$L9)</f>
        <v>1</v>
      </c>
      <c r="M10" s="29">
        <f>IF(M9=0,0,M9/$L9)</f>
        <v>0.2</v>
      </c>
      <c r="N10" s="29">
        <f>IF(N9=0,0,N9/$N9)</f>
        <v>1</v>
      </c>
      <c r="O10" s="29">
        <f>IF(O9=0,0,O9/$N9)</f>
        <v>0.31707317073170732</v>
      </c>
      <c r="P10" s="29">
        <f>IF(P9=0,0,P9/$F9)</f>
        <v>0.67938931297709926</v>
      </c>
    </row>
    <row r="11" spans="1:16" ht="12" customHeight="1" x14ac:dyDescent="0.2">
      <c r="A11" s="160"/>
      <c r="B11" s="283" t="s">
        <v>46</v>
      </c>
      <c r="C11" s="284"/>
      <c r="D11" s="284"/>
      <c r="E11" s="285"/>
      <c r="F11" s="145">
        <f t="shared" si="0"/>
        <v>136</v>
      </c>
      <c r="G11" s="144">
        <v>68</v>
      </c>
      <c r="H11" s="141">
        <v>18</v>
      </c>
      <c r="I11" s="141">
        <v>1</v>
      </c>
      <c r="J11" s="141">
        <v>5</v>
      </c>
      <c r="K11" s="141">
        <v>2</v>
      </c>
      <c r="L11" s="141">
        <v>7</v>
      </c>
      <c r="M11" s="141">
        <v>0</v>
      </c>
      <c r="N11" s="141">
        <v>169</v>
      </c>
      <c r="O11" s="141">
        <v>31</v>
      </c>
      <c r="P11" s="141">
        <v>68</v>
      </c>
    </row>
    <row r="12" spans="1:16" ht="12" customHeight="1" x14ac:dyDescent="0.2">
      <c r="A12" s="160"/>
      <c r="B12" s="245"/>
      <c r="C12" s="246"/>
      <c r="D12" s="246"/>
      <c r="E12" s="247"/>
      <c r="F12" s="82">
        <f t="shared" si="0"/>
        <v>1</v>
      </c>
      <c r="G12" s="127">
        <f t="shared" ref="G12" si="2">IF(G11=0,0,G11/$F11)</f>
        <v>0.5</v>
      </c>
      <c r="H12" s="29">
        <f t="shared" ref="H12" si="3">IF(H11=0,0,H11/$H11)</f>
        <v>1</v>
      </c>
      <c r="I12" s="29">
        <f t="shared" ref="I12" si="4">IF(I11=0,0,I11/$H11)</f>
        <v>5.5555555555555552E-2</v>
      </c>
      <c r="J12" s="29">
        <f t="shared" ref="J12" si="5">IF(J11=0,0,J11/$J11)</f>
        <v>1</v>
      </c>
      <c r="K12" s="29">
        <f t="shared" ref="K12" si="6">IF(K11=0,0,K11/$J11)</f>
        <v>0.4</v>
      </c>
      <c r="L12" s="29">
        <f t="shared" ref="L12" si="7">IF(L11=0,0,L11/$L11)</f>
        <v>1</v>
      </c>
      <c r="M12" s="29">
        <f t="shared" ref="M12" si="8">IF(M11=0,0,M11/$L11)</f>
        <v>0</v>
      </c>
      <c r="N12" s="29">
        <f t="shared" ref="N12" si="9">IF(N11=0,0,N11/$N11)</f>
        <v>1</v>
      </c>
      <c r="O12" s="29">
        <f t="shared" ref="O12" si="10">IF(O11=0,0,O11/$N11)</f>
        <v>0.18343195266272189</v>
      </c>
      <c r="P12" s="29">
        <f t="shared" ref="P12" si="11">IF(P11=0,0,P11/$F11)</f>
        <v>0.5</v>
      </c>
    </row>
    <row r="13" spans="1:16" ht="12" customHeight="1" x14ac:dyDescent="0.2">
      <c r="A13" s="160"/>
      <c r="B13" s="283" t="s">
        <v>45</v>
      </c>
      <c r="C13" s="284"/>
      <c r="D13" s="284"/>
      <c r="E13" s="285"/>
      <c r="F13" s="145">
        <f t="shared" si="0"/>
        <v>249</v>
      </c>
      <c r="G13" s="144">
        <v>163</v>
      </c>
      <c r="H13" s="141">
        <v>117</v>
      </c>
      <c r="I13" s="141">
        <v>15</v>
      </c>
      <c r="J13" s="141">
        <v>48</v>
      </c>
      <c r="K13" s="141">
        <v>6</v>
      </c>
      <c r="L13" s="141">
        <v>72</v>
      </c>
      <c r="M13" s="141">
        <v>8</v>
      </c>
      <c r="N13" s="141">
        <v>560</v>
      </c>
      <c r="O13" s="141">
        <v>82</v>
      </c>
      <c r="P13" s="141">
        <v>86</v>
      </c>
    </row>
    <row r="14" spans="1:16" ht="12" customHeight="1" x14ac:dyDescent="0.2">
      <c r="A14" s="160"/>
      <c r="B14" s="245"/>
      <c r="C14" s="246"/>
      <c r="D14" s="246"/>
      <c r="E14" s="247"/>
      <c r="F14" s="82">
        <f t="shared" si="0"/>
        <v>1</v>
      </c>
      <c r="G14" s="127">
        <f t="shared" ref="G14" si="12">IF(G13=0,0,G13/$F13)</f>
        <v>0.65461847389558236</v>
      </c>
      <c r="H14" s="29">
        <f t="shared" ref="H14" si="13">IF(H13=0,0,H13/$H13)</f>
        <v>1</v>
      </c>
      <c r="I14" s="29">
        <f t="shared" ref="I14" si="14">IF(I13=0,0,I13/$H13)</f>
        <v>0.12820512820512819</v>
      </c>
      <c r="J14" s="29">
        <f t="shared" ref="J14" si="15">IF(J13=0,0,J13/$J13)</f>
        <v>1</v>
      </c>
      <c r="K14" s="29">
        <f t="shared" ref="K14" si="16">IF(K13=0,0,K13/$J13)</f>
        <v>0.125</v>
      </c>
      <c r="L14" s="29">
        <f t="shared" ref="L14" si="17">IF(L13=0,0,L13/$L13)</f>
        <v>1</v>
      </c>
      <c r="M14" s="29">
        <f t="shared" ref="M14" si="18">IF(M13=0,0,M13/$L13)</f>
        <v>0.1111111111111111</v>
      </c>
      <c r="N14" s="29">
        <f t="shared" ref="N14" si="19">IF(N13=0,0,N13/$N13)</f>
        <v>1</v>
      </c>
      <c r="O14" s="29">
        <f t="shared" ref="O14" si="20">IF(O13=0,0,O13/$N13)</f>
        <v>0.14642857142857144</v>
      </c>
      <c r="P14" s="29">
        <f t="shared" ref="P14" si="21">IF(P13=0,0,P13/$F13)</f>
        <v>0.34538152610441769</v>
      </c>
    </row>
    <row r="15" spans="1:16" ht="12" customHeight="1" x14ac:dyDescent="0.2">
      <c r="A15" s="160"/>
      <c r="B15" s="283" t="s">
        <v>44</v>
      </c>
      <c r="C15" s="284"/>
      <c r="D15" s="284"/>
      <c r="E15" s="285"/>
      <c r="F15" s="145">
        <f t="shared" si="0"/>
        <v>72</v>
      </c>
      <c r="G15" s="144">
        <v>50</v>
      </c>
      <c r="H15" s="141">
        <v>104</v>
      </c>
      <c r="I15" s="141">
        <v>6</v>
      </c>
      <c r="J15" s="141">
        <v>55</v>
      </c>
      <c r="K15" s="141">
        <v>4</v>
      </c>
      <c r="L15" s="141">
        <v>36</v>
      </c>
      <c r="M15" s="141">
        <v>2</v>
      </c>
      <c r="N15" s="141">
        <v>192</v>
      </c>
      <c r="O15" s="141">
        <v>22</v>
      </c>
      <c r="P15" s="141">
        <v>22</v>
      </c>
    </row>
    <row r="16" spans="1:16" ht="12" customHeight="1" x14ac:dyDescent="0.2">
      <c r="A16" s="160"/>
      <c r="B16" s="245"/>
      <c r="C16" s="246"/>
      <c r="D16" s="246"/>
      <c r="E16" s="247"/>
      <c r="F16" s="82">
        <f t="shared" si="0"/>
        <v>1</v>
      </c>
      <c r="G16" s="127">
        <f t="shared" ref="G16" si="22">IF(G15=0,0,G15/$F15)</f>
        <v>0.69444444444444442</v>
      </c>
      <c r="H16" s="29">
        <f t="shared" ref="H16" si="23">IF(H15=0,0,H15/$H15)</f>
        <v>1</v>
      </c>
      <c r="I16" s="29">
        <f t="shared" ref="I16" si="24">IF(I15=0,0,I15/$H15)</f>
        <v>5.7692307692307696E-2</v>
      </c>
      <c r="J16" s="29">
        <f t="shared" ref="J16" si="25">IF(J15=0,0,J15/$J15)</f>
        <v>1</v>
      </c>
      <c r="K16" s="29">
        <f t="shared" ref="K16" si="26">IF(K15=0,0,K15/$J15)</f>
        <v>7.2727272727272724E-2</v>
      </c>
      <c r="L16" s="29">
        <f t="shared" ref="L16" si="27">IF(L15=0,0,L15/$L15)</f>
        <v>1</v>
      </c>
      <c r="M16" s="29">
        <f t="shared" ref="M16" si="28">IF(M15=0,0,M15/$L15)</f>
        <v>5.5555555555555552E-2</v>
      </c>
      <c r="N16" s="29">
        <f t="shared" ref="N16" si="29">IF(N15=0,0,N15/$N15)</f>
        <v>1</v>
      </c>
      <c r="O16" s="29">
        <f t="shared" ref="O16" si="30">IF(O15=0,0,O15/$N15)</f>
        <v>0.11458333333333333</v>
      </c>
      <c r="P16" s="29">
        <f t="shared" ref="P16" si="31">IF(P15=0,0,P15/$F15)</f>
        <v>0.30555555555555558</v>
      </c>
    </row>
    <row r="17" spans="1:16" ht="12" customHeight="1" x14ac:dyDescent="0.2">
      <c r="A17" s="160"/>
      <c r="B17" s="283" t="s">
        <v>43</v>
      </c>
      <c r="C17" s="284"/>
      <c r="D17" s="284"/>
      <c r="E17" s="285"/>
      <c r="F17" s="145">
        <f t="shared" si="0"/>
        <v>201</v>
      </c>
      <c r="G17" s="144">
        <v>108</v>
      </c>
      <c r="H17" s="141">
        <v>226</v>
      </c>
      <c r="I17" s="141">
        <v>11</v>
      </c>
      <c r="J17" s="141">
        <v>33</v>
      </c>
      <c r="K17" s="141">
        <v>3</v>
      </c>
      <c r="L17" s="141">
        <v>198</v>
      </c>
      <c r="M17" s="141">
        <v>9</v>
      </c>
      <c r="N17" s="141">
        <v>445</v>
      </c>
      <c r="O17" s="141">
        <v>44</v>
      </c>
      <c r="P17" s="141">
        <v>93</v>
      </c>
    </row>
    <row r="18" spans="1:16" ht="12" customHeight="1" x14ac:dyDescent="0.2">
      <c r="A18" s="161"/>
      <c r="B18" s="245"/>
      <c r="C18" s="246"/>
      <c r="D18" s="246"/>
      <c r="E18" s="247"/>
      <c r="F18" s="82">
        <f t="shared" si="0"/>
        <v>1</v>
      </c>
      <c r="G18" s="127">
        <f t="shared" ref="G18" si="32">IF(G17=0,0,G17/$F17)</f>
        <v>0.53731343283582089</v>
      </c>
      <c r="H18" s="29">
        <f t="shared" ref="H18:I18" si="33">IF(H17=0,0,H17/$H17)</f>
        <v>1</v>
      </c>
      <c r="I18" s="29">
        <f t="shared" si="33"/>
        <v>4.8672566371681415E-2</v>
      </c>
      <c r="J18" s="29">
        <f t="shared" ref="J18:K18" si="34">IF(J17=0,0,J17/$J17)</f>
        <v>1</v>
      </c>
      <c r="K18" s="29">
        <f t="shared" si="34"/>
        <v>9.0909090909090912E-2</v>
      </c>
      <c r="L18" s="29">
        <f t="shared" ref="L18:M18" si="35">IF(L17=0,0,L17/$L17)</f>
        <v>1</v>
      </c>
      <c r="M18" s="29">
        <f t="shared" si="35"/>
        <v>4.5454545454545456E-2</v>
      </c>
      <c r="N18" s="29">
        <f t="shared" ref="N18:O18" si="36">IF(N17=0,0,N17/$N17)</f>
        <v>1</v>
      </c>
      <c r="O18" s="29">
        <f t="shared" si="36"/>
        <v>9.8876404494382023E-2</v>
      </c>
      <c r="P18" s="29">
        <f t="shared" ref="P18" si="37">IF(P17=0,0,P17/$F17)</f>
        <v>0.46268656716417911</v>
      </c>
    </row>
    <row r="19" spans="1:16" ht="12" customHeight="1" x14ac:dyDescent="0.2">
      <c r="A19" s="296" t="s">
        <v>42</v>
      </c>
      <c r="B19" s="296" t="s">
        <v>41</v>
      </c>
      <c r="C19" s="142"/>
      <c r="D19" s="297" t="s">
        <v>15</v>
      </c>
      <c r="E19" s="143"/>
      <c r="F19" s="145">
        <f t="shared" si="0"/>
        <v>239</v>
      </c>
      <c r="G19" s="144">
        <v>182</v>
      </c>
      <c r="H19" s="141">
        <v>374</v>
      </c>
      <c r="I19" s="141">
        <v>28</v>
      </c>
      <c r="J19" s="141">
        <v>55</v>
      </c>
      <c r="K19" s="141">
        <v>3</v>
      </c>
      <c r="L19" s="141">
        <v>123</v>
      </c>
      <c r="M19" s="141">
        <v>8</v>
      </c>
      <c r="N19" s="141">
        <v>686</v>
      </c>
      <c r="O19" s="141">
        <v>84</v>
      </c>
      <c r="P19" s="141">
        <v>57</v>
      </c>
    </row>
    <row r="20" spans="1:16" ht="12" customHeight="1" x14ac:dyDescent="0.2">
      <c r="A20" s="157"/>
      <c r="B20" s="157"/>
      <c r="C20" s="32"/>
      <c r="D20" s="232"/>
      <c r="E20" s="31"/>
      <c r="F20" s="82">
        <f t="shared" si="0"/>
        <v>1</v>
      </c>
      <c r="G20" s="127">
        <f>IF(G19=0,0,G19/$F19)</f>
        <v>0.7615062761506276</v>
      </c>
      <c r="H20" s="29">
        <f>IF(H19=0,0,H19/$H19)</f>
        <v>1</v>
      </c>
      <c r="I20" s="29">
        <f>IF(I19=0,0,I19/$H19)</f>
        <v>7.4866310160427801E-2</v>
      </c>
      <c r="J20" s="29">
        <f>IF(J19=0,0,J19/$J19)</f>
        <v>1</v>
      </c>
      <c r="K20" s="29">
        <f>IF(K19=0,0,K19/$J19)</f>
        <v>5.4545454545454543E-2</v>
      </c>
      <c r="L20" s="29">
        <f>IF(L19=0,0,L19/$L19)</f>
        <v>1</v>
      </c>
      <c r="M20" s="29">
        <f>IF(M19=0,0,M19/$L19)</f>
        <v>6.5040650406504072E-2</v>
      </c>
      <c r="N20" s="29">
        <f>IF(N19=0,0,N19/$N19)</f>
        <v>1</v>
      </c>
      <c r="O20" s="29">
        <f>IF(O19=0,0,O19/$N19)</f>
        <v>0.12244897959183673</v>
      </c>
      <c r="P20" s="29">
        <f>IF(P19=0,0,P19/$F19)</f>
        <v>0.2384937238493724</v>
      </c>
    </row>
    <row r="21" spans="1:16" ht="12" customHeight="1" x14ac:dyDescent="0.2">
      <c r="A21" s="157"/>
      <c r="B21" s="157"/>
      <c r="C21" s="142"/>
      <c r="D21" s="297" t="s">
        <v>40</v>
      </c>
      <c r="E21" s="143"/>
      <c r="F21" s="145">
        <f t="shared" si="0"/>
        <v>32</v>
      </c>
      <c r="G21" s="144">
        <v>25</v>
      </c>
      <c r="H21" s="141">
        <v>19</v>
      </c>
      <c r="I21" s="141">
        <v>2</v>
      </c>
      <c r="J21" s="141">
        <v>6</v>
      </c>
      <c r="K21" s="141">
        <v>0</v>
      </c>
      <c r="L21" s="141">
        <v>15</v>
      </c>
      <c r="M21" s="141">
        <v>2</v>
      </c>
      <c r="N21" s="141">
        <v>76</v>
      </c>
      <c r="O21" s="141">
        <v>19</v>
      </c>
      <c r="P21" s="141">
        <v>7</v>
      </c>
    </row>
    <row r="22" spans="1:16" ht="12" customHeight="1" x14ac:dyDescent="0.2">
      <c r="A22" s="157"/>
      <c r="B22" s="157"/>
      <c r="C22" s="32"/>
      <c r="D22" s="232"/>
      <c r="E22" s="31"/>
      <c r="F22" s="82">
        <f t="shared" si="0"/>
        <v>1</v>
      </c>
      <c r="G22" s="127">
        <f t="shared" ref="G22" si="38">IF(G21=0,0,G21/$F21)</f>
        <v>0.78125</v>
      </c>
      <c r="H22" s="29">
        <f t="shared" ref="H22" si="39">IF(H21=0,0,H21/$H21)</f>
        <v>1</v>
      </c>
      <c r="I22" s="29">
        <f t="shared" ref="I22" si="40">IF(I21=0,0,I21/$H21)</f>
        <v>0.10526315789473684</v>
      </c>
      <c r="J22" s="29">
        <f t="shared" ref="J22" si="41">IF(J21=0,0,J21/$J21)</f>
        <v>1</v>
      </c>
      <c r="K22" s="29">
        <f t="shared" ref="K22" si="42">IF(K21=0,0,K21/$J21)</f>
        <v>0</v>
      </c>
      <c r="L22" s="29">
        <f t="shared" ref="L22" si="43">IF(L21=0,0,L21/$L21)</f>
        <v>1</v>
      </c>
      <c r="M22" s="29">
        <f t="shared" ref="M22" si="44">IF(M21=0,0,M21/$L21)</f>
        <v>0.13333333333333333</v>
      </c>
      <c r="N22" s="29">
        <f t="shared" ref="N22" si="45">IF(N21=0,0,N21/$N21)</f>
        <v>1</v>
      </c>
      <c r="O22" s="29">
        <f t="shared" ref="O22" si="46">IF(O21=0,0,O21/$N21)</f>
        <v>0.25</v>
      </c>
      <c r="P22" s="29">
        <f t="shared" ref="P22" si="47">IF(P21=0,0,P21/$F21)</f>
        <v>0.21875</v>
      </c>
    </row>
    <row r="23" spans="1:16" ht="12" customHeight="1" x14ac:dyDescent="0.2">
      <c r="A23" s="157"/>
      <c r="B23" s="157"/>
      <c r="C23" s="142"/>
      <c r="D23" s="297" t="s">
        <v>39</v>
      </c>
      <c r="E23" s="143"/>
      <c r="F23" s="145">
        <f t="shared" si="0"/>
        <v>4</v>
      </c>
      <c r="G23" s="144">
        <v>4</v>
      </c>
      <c r="H23" s="141">
        <v>2</v>
      </c>
      <c r="I23" s="141">
        <v>0</v>
      </c>
      <c r="J23" s="141">
        <v>1</v>
      </c>
      <c r="K23" s="141">
        <v>1</v>
      </c>
      <c r="L23" s="141">
        <v>0</v>
      </c>
      <c r="M23" s="141">
        <v>0</v>
      </c>
      <c r="N23" s="141">
        <v>23</v>
      </c>
      <c r="O23" s="141">
        <v>3</v>
      </c>
      <c r="P23" s="141">
        <v>0</v>
      </c>
    </row>
    <row r="24" spans="1:16" ht="12" customHeight="1" x14ac:dyDescent="0.2">
      <c r="A24" s="157"/>
      <c r="B24" s="157"/>
      <c r="C24" s="32"/>
      <c r="D24" s="232"/>
      <c r="E24" s="31"/>
      <c r="F24" s="82">
        <f t="shared" si="0"/>
        <v>1</v>
      </c>
      <c r="G24" s="127">
        <f t="shared" ref="G24" si="48">IF(G23=0,0,G23/$F23)</f>
        <v>1</v>
      </c>
      <c r="H24" s="29">
        <f t="shared" ref="H24" si="49">IF(H23=0,0,H23/$H23)</f>
        <v>1</v>
      </c>
      <c r="I24" s="29">
        <f t="shared" ref="I24" si="50">IF(I23=0,0,I23/$H23)</f>
        <v>0</v>
      </c>
      <c r="J24" s="29">
        <f t="shared" ref="J24" si="51">IF(J23=0,0,J23/$J23)</f>
        <v>1</v>
      </c>
      <c r="K24" s="29">
        <f t="shared" ref="K24" si="52">IF(K23=0,0,K23/$J23)</f>
        <v>1</v>
      </c>
      <c r="L24" s="29">
        <f t="shared" ref="L24" si="53">IF(L23=0,0,L23/$L23)</f>
        <v>0</v>
      </c>
      <c r="M24" s="29">
        <f t="shared" ref="M24" si="54">IF(M23=0,0,M23/$L23)</f>
        <v>0</v>
      </c>
      <c r="N24" s="29">
        <f t="shared" ref="N24" si="55">IF(N23=0,0,N23/$N23)</f>
        <v>1</v>
      </c>
      <c r="O24" s="29">
        <f t="shared" ref="O24" si="56">IF(O23=0,0,O23/$N23)</f>
        <v>0.13043478260869565</v>
      </c>
      <c r="P24" s="29">
        <f t="shared" ref="P24" si="57">IF(P23=0,0,P23/$F23)</f>
        <v>0</v>
      </c>
    </row>
    <row r="25" spans="1:16" ht="12" customHeight="1" x14ac:dyDescent="0.2">
      <c r="A25" s="157"/>
      <c r="B25" s="157"/>
      <c r="C25" s="142"/>
      <c r="D25" s="297" t="s">
        <v>38</v>
      </c>
      <c r="E25" s="143"/>
      <c r="F25" s="145">
        <f t="shared" si="0"/>
        <v>11</v>
      </c>
      <c r="G25" s="144">
        <v>3</v>
      </c>
      <c r="H25" s="141">
        <v>0</v>
      </c>
      <c r="I25" s="141">
        <v>0</v>
      </c>
      <c r="J25" s="141">
        <v>1</v>
      </c>
      <c r="K25" s="141">
        <v>0</v>
      </c>
      <c r="L25" s="141">
        <v>0</v>
      </c>
      <c r="M25" s="141">
        <v>0</v>
      </c>
      <c r="N25" s="141">
        <v>7</v>
      </c>
      <c r="O25" s="141">
        <v>1</v>
      </c>
      <c r="P25" s="141">
        <v>8</v>
      </c>
    </row>
    <row r="26" spans="1:16" ht="12" customHeight="1" x14ac:dyDescent="0.2">
      <c r="A26" s="157"/>
      <c r="B26" s="157"/>
      <c r="C26" s="32"/>
      <c r="D26" s="232"/>
      <c r="E26" s="31"/>
      <c r="F26" s="82">
        <f t="shared" si="0"/>
        <v>1</v>
      </c>
      <c r="G26" s="127">
        <f t="shared" ref="G26" si="58">IF(G25=0,0,G25/$F25)</f>
        <v>0.27272727272727271</v>
      </c>
      <c r="H26" s="29">
        <f t="shared" ref="H26" si="59">IF(H25=0,0,H25/$H25)</f>
        <v>0</v>
      </c>
      <c r="I26" s="29">
        <f t="shared" ref="I26" si="60">IF(I25=0,0,I25/$H25)</f>
        <v>0</v>
      </c>
      <c r="J26" s="29">
        <f t="shared" ref="J26" si="61">IF(J25=0,0,J25/$J25)</f>
        <v>1</v>
      </c>
      <c r="K26" s="29">
        <f t="shared" ref="K26" si="62">IF(K25=0,0,K25/$J25)</f>
        <v>0</v>
      </c>
      <c r="L26" s="29">
        <f t="shared" ref="L26" si="63">IF(L25=0,0,L25/$L25)</f>
        <v>0</v>
      </c>
      <c r="M26" s="29">
        <f t="shared" ref="M26" si="64">IF(M25=0,0,M25/$L25)</f>
        <v>0</v>
      </c>
      <c r="N26" s="29">
        <f t="shared" ref="N26" si="65">IF(N25=0,0,N25/$N25)</f>
        <v>1</v>
      </c>
      <c r="O26" s="29">
        <f t="shared" ref="O26" si="66">IF(O25=0,0,O25/$N25)</f>
        <v>0.14285714285714285</v>
      </c>
      <c r="P26" s="29">
        <f t="shared" ref="P26" si="67">IF(P25=0,0,P25/$F25)</f>
        <v>0.72727272727272729</v>
      </c>
    </row>
    <row r="27" spans="1:16" ht="12" customHeight="1" x14ac:dyDescent="0.2">
      <c r="A27" s="157"/>
      <c r="B27" s="157"/>
      <c r="C27" s="142"/>
      <c r="D27" s="297" t="s">
        <v>37</v>
      </c>
      <c r="E27" s="143"/>
      <c r="F27" s="145">
        <f t="shared" si="0"/>
        <v>2</v>
      </c>
      <c r="G27" s="144">
        <v>2</v>
      </c>
      <c r="H27" s="141">
        <v>0</v>
      </c>
      <c r="I27" s="141">
        <v>0</v>
      </c>
      <c r="J27" s="141">
        <v>0</v>
      </c>
      <c r="K27" s="141">
        <v>0</v>
      </c>
      <c r="L27" s="141">
        <v>3</v>
      </c>
      <c r="M27" s="141">
        <v>0</v>
      </c>
      <c r="N27" s="141">
        <v>18</v>
      </c>
      <c r="O27" s="141">
        <v>1</v>
      </c>
      <c r="P27" s="141">
        <v>0</v>
      </c>
    </row>
    <row r="28" spans="1:16" ht="12" customHeight="1" x14ac:dyDescent="0.2">
      <c r="A28" s="157"/>
      <c r="B28" s="157"/>
      <c r="C28" s="32"/>
      <c r="D28" s="232"/>
      <c r="E28" s="31"/>
      <c r="F28" s="82">
        <f t="shared" si="0"/>
        <v>1</v>
      </c>
      <c r="G28" s="127">
        <f t="shared" ref="G28" si="68">IF(G27=0,0,G27/$F27)</f>
        <v>1</v>
      </c>
      <c r="H28" s="29">
        <f t="shared" ref="H28" si="69">IF(H27=0,0,H27/$H27)</f>
        <v>0</v>
      </c>
      <c r="I28" s="29">
        <f t="shared" ref="I28" si="70">IF(I27=0,0,I27/$H27)</f>
        <v>0</v>
      </c>
      <c r="J28" s="29">
        <f t="shared" ref="J28" si="71">IF(J27=0,0,J27/$J27)</f>
        <v>0</v>
      </c>
      <c r="K28" s="29">
        <f t="shared" ref="K28" si="72">IF(K27=0,0,K27/$J27)</f>
        <v>0</v>
      </c>
      <c r="L28" s="29">
        <f t="shared" ref="L28" si="73">IF(L27=0,0,L27/$L27)</f>
        <v>1</v>
      </c>
      <c r="M28" s="29">
        <f t="shared" ref="M28" si="74">IF(M27=0,0,M27/$L27)</f>
        <v>0</v>
      </c>
      <c r="N28" s="29">
        <f t="shared" ref="N28" si="75">IF(N27=0,0,N27/$N27)</f>
        <v>1</v>
      </c>
      <c r="O28" s="29">
        <f t="shared" ref="O28" si="76">IF(O27=0,0,O27/$N27)</f>
        <v>5.5555555555555552E-2</v>
      </c>
      <c r="P28" s="29">
        <f t="shared" ref="P28" si="77">IF(P27=0,0,P27/$F27)</f>
        <v>0</v>
      </c>
    </row>
    <row r="29" spans="1:16" ht="12" customHeight="1" x14ac:dyDescent="0.2">
      <c r="A29" s="157"/>
      <c r="B29" s="157"/>
      <c r="C29" s="142"/>
      <c r="D29" s="297" t="s">
        <v>36</v>
      </c>
      <c r="E29" s="143"/>
      <c r="F29" s="145">
        <f t="shared" si="0"/>
        <v>6</v>
      </c>
      <c r="G29" s="144">
        <v>5</v>
      </c>
      <c r="H29" s="141">
        <v>11</v>
      </c>
      <c r="I29" s="141">
        <v>1</v>
      </c>
      <c r="J29" s="141">
        <v>0</v>
      </c>
      <c r="K29" s="141">
        <v>0</v>
      </c>
      <c r="L29" s="141">
        <v>0</v>
      </c>
      <c r="M29" s="141">
        <v>0</v>
      </c>
      <c r="N29" s="141">
        <v>7</v>
      </c>
      <c r="O29" s="141">
        <v>0</v>
      </c>
      <c r="P29" s="141">
        <v>1</v>
      </c>
    </row>
    <row r="30" spans="1:16" ht="12" customHeight="1" x14ac:dyDescent="0.2">
      <c r="A30" s="157"/>
      <c r="B30" s="157"/>
      <c r="C30" s="32"/>
      <c r="D30" s="232"/>
      <c r="E30" s="31"/>
      <c r="F30" s="82">
        <f t="shared" si="0"/>
        <v>1</v>
      </c>
      <c r="G30" s="127">
        <f t="shared" ref="G30" si="78">IF(G29=0,0,G29/$F29)</f>
        <v>0.83333333333333337</v>
      </c>
      <c r="H30" s="29">
        <f t="shared" ref="H30" si="79">IF(H29=0,0,H29/$H29)</f>
        <v>1</v>
      </c>
      <c r="I30" s="29">
        <f t="shared" ref="I30" si="80">IF(I29=0,0,I29/$H29)</f>
        <v>9.0909090909090912E-2</v>
      </c>
      <c r="J30" s="29">
        <f t="shared" ref="J30" si="81">IF(J29=0,0,J29/$J29)</f>
        <v>0</v>
      </c>
      <c r="K30" s="29">
        <f t="shared" ref="K30" si="82">IF(K29=0,0,K29/$J29)</f>
        <v>0</v>
      </c>
      <c r="L30" s="29">
        <f t="shared" ref="L30" si="83">IF(L29=0,0,L29/$L29)</f>
        <v>0</v>
      </c>
      <c r="M30" s="29">
        <f t="shared" ref="M30" si="84">IF(M29=0,0,M29/$L29)</f>
        <v>0</v>
      </c>
      <c r="N30" s="29">
        <f t="shared" ref="N30" si="85">IF(N29=0,0,N29/$N29)</f>
        <v>1</v>
      </c>
      <c r="O30" s="29">
        <f t="shared" ref="O30" si="86">IF(O29=0,0,O29/$N29)</f>
        <v>0</v>
      </c>
      <c r="P30" s="29">
        <f t="shared" ref="P30" si="87">IF(P29=0,0,P29/$F29)</f>
        <v>0.16666666666666666</v>
      </c>
    </row>
    <row r="31" spans="1:16" ht="12" customHeight="1" x14ac:dyDescent="0.2">
      <c r="A31" s="157"/>
      <c r="B31" s="157"/>
      <c r="C31" s="142"/>
      <c r="D31" s="297" t="s">
        <v>35</v>
      </c>
      <c r="E31" s="143"/>
      <c r="F31" s="145">
        <f t="shared" si="0"/>
        <v>1</v>
      </c>
      <c r="G31" s="144">
        <v>1</v>
      </c>
      <c r="H31" s="141">
        <v>1</v>
      </c>
      <c r="I31" s="141">
        <v>0</v>
      </c>
      <c r="J31" s="141">
        <v>0</v>
      </c>
      <c r="K31" s="141">
        <v>0</v>
      </c>
      <c r="L31" s="141">
        <v>1</v>
      </c>
      <c r="M31" s="141">
        <v>0</v>
      </c>
      <c r="N31" s="141">
        <v>9</v>
      </c>
      <c r="O31" s="141">
        <v>3</v>
      </c>
      <c r="P31" s="141">
        <v>0</v>
      </c>
    </row>
    <row r="32" spans="1:16" ht="12" customHeight="1" x14ac:dyDescent="0.2">
      <c r="A32" s="157"/>
      <c r="B32" s="157"/>
      <c r="C32" s="32"/>
      <c r="D32" s="232"/>
      <c r="E32" s="31"/>
      <c r="F32" s="82">
        <f t="shared" si="0"/>
        <v>1</v>
      </c>
      <c r="G32" s="127">
        <f t="shared" ref="G32" si="88">IF(G31=0,0,G31/$F31)</f>
        <v>1</v>
      </c>
      <c r="H32" s="29">
        <f t="shared" ref="H32" si="89">IF(H31=0,0,H31/$H31)</f>
        <v>1</v>
      </c>
      <c r="I32" s="29">
        <f t="shared" ref="I32" si="90">IF(I31=0,0,I31/$H31)</f>
        <v>0</v>
      </c>
      <c r="J32" s="29">
        <f t="shared" ref="J32" si="91">IF(J31=0,0,J31/$J31)</f>
        <v>0</v>
      </c>
      <c r="K32" s="29">
        <f t="shared" ref="K32" si="92">IF(K31=0,0,K31/$J31)</f>
        <v>0</v>
      </c>
      <c r="L32" s="29">
        <f t="shared" ref="L32" si="93">IF(L31=0,0,L31/$L31)</f>
        <v>1</v>
      </c>
      <c r="M32" s="29">
        <f t="shared" ref="M32" si="94">IF(M31=0,0,M31/$L31)</f>
        <v>0</v>
      </c>
      <c r="N32" s="29">
        <f t="shared" ref="N32" si="95">IF(N31=0,0,N31/$N31)</f>
        <v>1</v>
      </c>
      <c r="O32" s="29">
        <f t="shared" ref="O32" si="96">IF(O31=0,0,O31/$N31)</f>
        <v>0.33333333333333331</v>
      </c>
      <c r="P32" s="29">
        <f t="shared" ref="P32" si="97">IF(P31=0,0,P31/$F31)</f>
        <v>0</v>
      </c>
    </row>
    <row r="33" spans="1:16" ht="12" customHeight="1" x14ac:dyDescent="0.2">
      <c r="A33" s="157"/>
      <c r="B33" s="157"/>
      <c r="C33" s="142"/>
      <c r="D33" s="297" t="s">
        <v>34</v>
      </c>
      <c r="E33" s="143"/>
      <c r="F33" s="145">
        <f t="shared" si="0"/>
        <v>8</v>
      </c>
      <c r="G33" s="144">
        <v>6</v>
      </c>
      <c r="H33" s="141">
        <v>2</v>
      </c>
      <c r="I33" s="141">
        <v>0</v>
      </c>
      <c r="J33" s="141">
        <v>1</v>
      </c>
      <c r="K33" s="141">
        <v>0</v>
      </c>
      <c r="L33" s="141">
        <v>1</v>
      </c>
      <c r="M33" s="141">
        <v>0</v>
      </c>
      <c r="N33" s="141">
        <v>15</v>
      </c>
      <c r="O33" s="141">
        <v>6</v>
      </c>
      <c r="P33" s="141">
        <v>2</v>
      </c>
    </row>
    <row r="34" spans="1:16" ht="12" customHeight="1" x14ac:dyDescent="0.2">
      <c r="A34" s="157"/>
      <c r="B34" s="157"/>
      <c r="C34" s="32"/>
      <c r="D34" s="232"/>
      <c r="E34" s="31"/>
      <c r="F34" s="82">
        <f t="shared" si="0"/>
        <v>1</v>
      </c>
      <c r="G34" s="127">
        <f t="shared" ref="G34" si="98">IF(G33=0,0,G33/$F33)</f>
        <v>0.75</v>
      </c>
      <c r="H34" s="29">
        <f t="shared" ref="H34" si="99">IF(H33=0,0,H33/$H33)</f>
        <v>1</v>
      </c>
      <c r="I34" s="29">
        <f t="shared" ref="I34" si="100">IF(I33=0,0,I33/$H33)</f>
        <v>0</v>
      </c>
      <c r="J34" s="29">
        <f t="shared" ref="J34" si="101">IF(J33=0,0,J33/$J33)</f>
        <v>1</v>
      </c>
      <c r="K34" s="29">
        <f t="shared" ref="K34" si="102">IF(K33=0,0,K33/$J33)</f>
        <v>0</v>
      </c>
      <c r="L34" s="29">
        <f t="shared" ref="L34" si="103">IF(L33=0,0,L33/$L33)</f>
        <v>1</v>
      </c>
      <c r="M34" s="29">
        <f t="shared" ref="M34" si="104">IF(M33=0,0,M33/$L33)</f>
        <v>0</v>
      </c>
      <c r="N34" s="29">
        <f t="shared" ref="N34" si="105">IF(N33=0,0,N33/$N33)</f>
        <v>1</v>
      </c>
      <c r="O34" s="29">
        <f t="shared" ref="O34" si="106">IF(O33=0,0,O33/$N33)</f>
        <v>0.4</v>
      </c>
      <c r="P34" s="29">
        <f t="shared" ref="P34" si="107">IF(P33=0,0,P33/$F33)</f>
        <v>0.25</v>
      </c>
    </row>
    <row r="35" spans="1:16" ht="12" customHeight="1" x14ac:dyDescent="0.2">
      <c r="A35" s="157"/>
      <c r="B35" s="157"/>
      <c r="C35" s="142"/>
      <c r="D35" s="297" t="s">
        <v>33</v>
      </c>
      <c r="E35" s="143"/>
      <c r="F35" s="145">
        <f t="shared" si="0"/>
        <v>7</v>
      </c>
      <c r="G35" s="144">
        <v>7</v>
      </c>
      <c r="H35" s="141">
        <v>61</v>
      </c>
      <c r="I35" s="141">
        <v>4</v>
      </c>
      <c r="J35" s="141">
        <v>1</v>
      </c>
      <c r="K35" s="141">
        <v>0</v>
      </c>
      <c r="L35" s="141">
        <v>14</v>
      </c>
      <c r="M35" s="141">
        <v>2</v>
      </c>
      <c r="N35" s="141">
        <v>38</v>
      </c>
      <c r="O35" s="141">
        <v>3</v>
      </c>
      <c r="P35" s="141">
        <v>0</v>
      </c>
    </row>
    <row r="36" spans="1:16" ht="12" customHeight="1" x14ac:dyDescent="0.2">
      <c r="A36" s="157"/>
      <c r="B36" s="157"/>
      <c r="C36" s="32"/>
      <c r="D36" s="232"/>
      <c r="E36" s="31"/>
      <c r="F36" s="82">
        <f t="shared" si="0"/>
        <v>1</v>
      </c>
      <c r="G36" s="127">
        <f t="shared" ref="G36" si="108">IF(G35=0,0,G35/$F35)</f>
        <v>1</v>
      </c>
      <c r="H36" s="29">
        <f t="shared" ref="H36" si="109">IF(H35=0,0,H35/$H35)</f>
        <v>1</v>
      </c>
      <c r="I36" s="29">
        <f t="shared" ref="I36" si="110">IF(I35=0,0,I35/$H35)</f>
        <v>6.5573770491803282E-2</v>
      </c>
      <c r="J36" s="29">
        <f t="shared" ref="J36" si="111">IF(J35=0,0,J35/$J35)</f>
        <v>1</v>
      </c>
      <c r="K36" s="29">
        <f t="shared" ref="K36" si="112">IF(K35=0,0,K35/$J35)</f>
        <v>0</v>
      </c>
      <c r="L36" s="29">
        <f t="shared" ref="L36" si="113">IF(L35=0,0,L35/$L35)</f>
        <v>1</v>
      </c>
      <c r="M36" s="29">
        <f t="shared" ref="M36" si="114">IF(M35=0,0,M35/$L35)</f>
        <v>0.14285714285714285</v>
      </c>
      <c r="N36" s="29">
        <f t="shared" ref="N36" si="115">IF(N35=0,0,N35/$N35)</f>
        <v>1</v>
      </c>
      <c r="O36" s="29">
        <f t="shared" ref="O36" si="116">IF(O35=0,0,O35/$N35)</f>
        <v>7.8947368421052627E-2</v>
      </c>
      <c r="P36" s="29">
        <f t="shared" ref="P36" si="117">IF(P35=0,0,P35/$F35)</f>
        <v>0</v>
      </c>
    </row>
    <row r="37" spans="1:16" ht="12" customHeight="1" x14ac:dyDescent="0.2">
      <c r="A37" s="157"/>
      <c r="B37" s="157"/>
      <c r="C37" s="142"/>
      <c r="D37" s="297" t="s">
        <v>32</v>
      </c>
      <c r="E37" s="143"/>
      <c r="F37" s="145">
        <f t="shared" si="0"/>
        <v>1</v>
      </c>
      <c r="G37" s="144">
        <v>1</v>
      </c>
      <c r="H37" s="141">
        <v>4</v>
      </c>
      <c r="I37" s="141">
        <v>0</v>
      </c>
      <c r="J37" s="141">
        <v>1</v>
      </c>
      <c r="K37" s="141">
        <v>0</v>
      </c>
      <c r="L37" s="141">
        <v>0</v>
      </c>
      <c r="M37" s="141">
        <v>0</v>
      </c>
      <c r="N37" s="141">
        <v>3</v>
      </c>
      <c r="O37" s="141">
        <v>1</v>
      </c>
      <c r="P37" s="141">
        <v>0</v>
      </c>
    </row>
    <row r="38" spans="1:16" ht="12" customHeight="1" x14ac:dyDescent="0.2">
      <c r="A38" s="157"/>
      <c r="B38" s="157"/>
      <c r="C38" s="32"/>
      <c r="D38" s="232"/>
      <c r="E38" s="31"/>
      <c r="F38" s="82">
        <f t="shared" si="0"/>
        <v>1</v>
      </c>
      <c r="G38" s="127">
        <f t="shared" ref="G38" si="118">IF(G37=0,0,G37/$F37)</f>
        <v>1</v>
      </c>
      <c r="H38" s="29">
        <f t="shared" ref="H38" si="119">IF(H37=0,0,H37/$H37)</f>
        <v>1</v>
      </c>
      <c r="I38" s="29">
        <f t="shared" ref="I38" si="120">IF(I37=0,0,I37/$H37)</f>
        <v>0</v>
      </c>
      <c r="J38" s="29">
        <f t="shared" ref="J38" si="121">IF(J37=0,0,J37/$J37)</f>
        <v>1</v>
      </c>
      <c r="K38" s="29">
        <f t="shared" ref="K38" si="122">IF(K37=0,0,K37/$J37)</f>
        <v>0</v>
      </c>
      <c r="L38" s="29">
        <f t="shared" ref="L38" si="123">IF(L37=0,0,L37/$L37)</f>
        <v>0</v>
      </c>
      <c r="M38" s="29">
        <f t="shared" ref="M38" si="124">IF(M37=0,0,M37/$L37)</f>
        <v>0</v>
      </c>
      <c r="N38" s="29">
        <f t="shared" ref="N38" si="125">IF(N37=0,0,N37/$N37)</f>
        <v>1</v>
      </c>
      <c r="O38" s="29">
        <f t="shared" ref="O38" si="126">IF(O37=0,0,O37/$N37)</f>
        <v>0.33333333333333331</v>
      </c>
      <c r="P38" s="29">
        <f t="shared" ref="P38" si="127">IF(P37=0,0,P37/$F37)</f>
        <v>0</v>
      </c>
    </row>
    <row r="39" spans="1:16" ht="12" customHeight="1" x14ac:dyDescent="0.2">
      <c r="A39" s="157"/>
      <c r="B39" s="157"/>
      <c r="C39" s="142"/>
      <c r="D39" s="297" t="s">
        <v>31</v>
      </c>
      <c r="E39" s="143"/>
      <c r="F39" s="145">
        <f t="shared" ref="F39:F70" si="128">SUM(G39,P39:P39)</f>
        <v>9</v>
      </c>
      <c r="G39" s="144">
        <v>6</v>
      </c>
      <c r="H39" s="141">
        <v>11</v>
      </c>
      <c r="I39" s="141">
        <v>2</v>
      </c>
      <c r="J39" s="141">
        <v>1</v>
      </c>
      <c r="K39" s="141">
        <v>0</v>
      </c>
      <c r="L39" s="141">
        <v>6</v>
      </c>
      <c r="M39" s="141">
        <v>1</v>
      </c>
      <c r="N39" s="141">
        <v>20</v>
      </c>
      <c r="O39" s="141">
        <v>4</v>
      </c>
      <c r="P39" s="141">
        <v>3</v>
      </c>
    </row>
    <row r="40" spans="1:16" ht="12" customHeight="1" x14ac:dyDescent="0.2">
      <c r="A40" s="157"/>
      <c r="B40" s="157"/>
      <c r="C40" s="32"/>
      <c r="D40" s="232"/>
      <c r="E40" s="31"/>
      <c r="F40" s="82">
        <f t="shared" si="128"/>
        <v>1</v>
      </c>
      <c r="G40" s="127">
        <f t="shared" ref="G40" si="129">IF(G39=0,0,G39/$F39)</f>
        <v>0.66666666666666663</v>
      </c>
      <c r="H40" s="29">
        <f t="shared" ref="H40" si="130">IF(H39=0,0,H39/$H39)</f>
        <v>1</v>
      </c>
      <c r="I40" s="29">
        <f t="shared" ref="I40" si="131">IF(I39=0,0,I39/$H39)</f>
        <v>0.18181818181818182</v>
      </c>
      <c r="J40" s="29">
        <f t="shared" ref="J40" si="132">IF(J39=0,0,J39/$J39)</f>
        <v>1</v>
      </c>
      <c r="K40" s="29">
        <f t="shared" ref="K40" si="133">IF(K39=0,0,K39/$J39)</f>
        <v>0</v>
      </c>
      <c r="L40" s="29">
        <f t="shared" ref="L40" si="134">IF(L39=0,0,L39/$L39)</f>
        <v>1</v>
      </c>
      <c r="M40" s="29">
        <f t="shared" ref="M40" si="135">IF(M39=0,0,M39/$L39)</f>
        <v>0.16666666666666666</v>
      </c>
      <c r="N40" s="29">
        <f t="shared" ref="N40" si="136">IF(N39=0,0,N39/$N39)</f>
        <v>1</v>
      </c>
      <c r="O40" s="29">
        <f t="shared" ref="O40" si="137">IF(O39=0,0,O39/$N39)</f>
        <v>0.2</v>
      </c>
      <c r="P40" s="29">
        <f t="shared" ref="P40" si="138">IF(P39=0,0,P39/$F39)</f>
        <v>0.33333333333333331</v>
      </c>
    </row>
    <row r="41" spans="1:16" ht="12" customHeight="1" x14ac:dyDescent="0.2">
      <c r="A41" s="157"/>
      <c r="B41" s="157"/>
      <c r="C41" s="142"/>
      <c r="D41" s="297" t="s">
        <v>30</v>
      </c>
      <c r="E41" s="143"/>
      <c r="F41" s="145">
        <f t="shared" si="128"/>
        <v>1</v>
      </c>
      <c r="G41" s="144">
        <v>1</v>
      </c>
      <c r="H41" s="141">
        <v>2</v>
      </c>
      <c r="I41" s="141">
        <v>0</v>
      </c>
      <c r="J41" s="141">
        <v>0</v>
      </c>
      <c r="K41" s="141">
        <v>0</v>
      </c>
      <c r="L41" s="141">
        <v>0</v>
      </c>
      <c r="M41" s="141">
        <v>0</v>
      </c>
      <c r="N41" s="141">
        <v>4</v>
      </c>
      <c r="O41" s="141">
        <v>0</v>
      </c>
      <c r="P41" s="141">
        <v>0</v>
      </c>
    </row>
    <row r="42" spans="1:16" ht="12" customHeight="1" x14ac:dyDescent="0.2">
      <c r="A42" s="157"/>
      <c r="B42" s="157"/>
      <c r="C42" s="32"/>
      <c r="D42" s="232"/>
      <c r="E42" s="31"/>
      <c r="F42" s="82">
        <f t="shared" si="128"/>
        <v>1</v>
      </c>
      <c r="G42" s="127">
        <f t="shared" ref="G42" si="139">IF(G41=0,0,G41/$F41)</f>
        <v>1</v>
      </c>
      <c r="H42" s="29">
        <f t="shared" ref="H42" si="140">IF(H41=0,0,H41/$H41)</f>
        <v>1</v>
      </c>
      <c r="I42" s="29">
        <f t="shared" ref="I42" si="141">IF(I41=0,0,I41/$H41)</f>
        <v>0</v>
      </c>
      <c r="J42" s="29">
        <f t="shared" ref="J42" si="142">IF(J41=0,0,J41/$J41)</f>
        <v>0</v>
      </c>
      <c r="K42" s="29">
        <f t="shared" ref="K42" si="143">IF(K41=0,0,K41/$J41)</f>
        <v>0</v>
      </c>
      <c r="L42" s="29">
        <f t="shared" ref="L42" si="144">IF(L41=0,0,L41/$L41)</f>
        <v>0</v>
      </c>
      <c r="M42" s="29">
        <f t="shared" ref="M42" si="145">IF(M41=0,0,M41/$L41)</f>
        <v>0</v>
      </c>
      <c r="N42" s="29">
        <f t="shared" ref="N42" si="146">IF(N41=0,0,N41/$N41)</f>
        <v>1</v>
      </c>
      <c r="O42" s="29">
        <f t="shared" ref="O42" si="147">IF(O41=0,0,O41/$N41)</f>
        <v>0</v>
      </c>
      <c r="P42" s="29">
        <f t="shared" ref="P42" si="148">IF(P41=0,0,P41/$F41)</f>
        <v>0</v>
      </c>
    </row>
    <row r="43" spans="1:16" ht="12" customHeight="1" x14ac:dyDescent="0.2">
      <c r="A43" s="157"/>
      <c r="B43" s="157"/>
      <c r="C43" s="142"/>
      <c r="D43" s="297" t="s">
        <v>29</v>
      </c>
      <c r="E43" s="143"/>
      <c r="F43" s="145">
        <f t="shared" si="128"/>
        <v>2</v>
      </c>
      <c r="G43" s="144">
        <v>2</v>
      </c>
      <c r="H43" s="141">
        <v>2</v>
      </c>
      <c r="I43" s="141">
        <v>0</v>
      </c>
      <c r="J43" s="141">
        <v>0</v>
      </c>
      <c r="K43" s="141">
        <v>0</v>
      </c>
      <c r="L43" s="141">
        <v>1</v>
      </c>
      <c r="M43" s="141">
        <v>0</v>
      </c>
      <c r="N43" s="141">
        <v>8</v>
      </c>
      <c r="O43" s="141">
        <v>0</v>
      </c>
      <c r="P43" s="141">
        <v>0</v>
      </c>
    </row>
    <row r="44" spans="1:16" ht="12" customHeight="1" x14ac:dyDescent="0.2">
      <c r="A44" s="157"/>
      <c r="B44" s="157"/>
      <c r="C44" s="32"/>
      <c r="D44" s="232"/>
      <c r="E44" s="31"/>
      <c r="F44" s="82">
        <f t="shared" si="128"/>
        <v>1</v>
      </c>
      <c r="G44" s="127">
        <f t="shared" ref="G44" si="149">IF(G43=0,0,G43/$F43)</f>
        <v>1</v>
      </c>
      <c r="H44" s="29">
        <f t="shared" ref="H44" si="150">IF(H43=0,0,H43/$H43)</f>
        <v>1</v>
      </c>
      <c r="I44" s="29">
        <f t="shared" ref="I44" si="151">IF(I43=0,0,I43/$H43)</f>
        <v>0</v>
      </c>
      <c r="J44" s="29">
        <f t="shared" ref="J44" si="152">IF(J43=0,0,J43/$J43)</f>
        <v>0</v>
      </c>
      <c r="K44" s="29">
        <f t="shared" ref="K44" si="153">IF(K43=0,0,K43/$J43)</f>
        <v>0</v>
      </c>
      <c r="L44" s="29">
        <f t="shared" ref="L44" si="154">IF(L43=0,0,L43/$L43)</f>
        <v>1</v>
      </c>
      <c r="M44" s="29">
        <f t="shared" ref="M44" si="155">IF(M43=0,0,M43/$L43)</f>
        <v>0</v>
      </c>
      <c r="N44" s="29">
        <f t="shared" ref="N44" si="156">IF(N43=0,0,N43/$N43)</f>
        <v>1</v>
      </c>
      <c r="O44" s="29">
        <f t="shared" ref="O44" si="157">IF(O43=0,0,O43/$N43)</f>
        <v>0</v>
      </c>
      <c r="P44" s="29">
        <f t="shared" ref="P44" si="158">IF(P43=0,0,P43/$F43)</f>
        <v>0</v>
      </c>
    </row>
    <row r="45" spans="1:16" ht="12" customHeight="1" x14ac:dyDescent="0.2">
      <c r="A45" s="157"/>
      <c r="B45" s="157"/>
      <c r="C45" s="142"/>
      <c r="D45" s="297" t="s">
        <v>28</v>
      </c>
      <c r="E45" s="143"/>
      <c r="F45" s="145">
        <f t="shared" si="128"/>
        <v>11</v>
      </c>
      <c r="G45" s="144">
        <v>10</v>
      </c>
      <c r="H45" s="141">
        <v>43</v>
      </c>
      <c r="I45" s="141">
        <v>3</v>
      </c>
      <c r="J45" s="141">
        <v>6</v>
      </c>
      <c r="K45" s="141">
        <v>0</v>
      </c>
      <c r="L45" s="141">
        <v>10</v>
      </c>
      <c r="M45" s="141">
        <v>1</v>
      </c>
      <c r="N45" s="141">
        <v>33</v>
      </c>
      <c r="O45" s="141">
        <v>0</v>
      </c>
      <c r="P45" s="141">
        <v>1</v>
      </c>
    </row>
    <row r="46" spans="1:16" ht="12" customHeight="1" x14ac:dyDescent="0.2">
      <c r="A46" s="157"/>
      <c r="B46" s="157"/>
      <c r="C46" s="32"/>
      <c r="D46" s="232"/>
      <c r="E46" s="31"/>
      <c r="F46" s="82">
        <f t="shared" si="128"/>
        <v>1</v>
      </c>
      <c r="G46" s="127">
        <f t="shared" ref="G46" si="159">IF(G45=0,0,G45/$F45)</f>
        <v>0.90909090909090906</v>
      </c>
      <c r="H46" s="29">
        <f t="shared" ref="H46" si="160">IF(H45=0,0,H45/$H45)</f>
        <v>1</v>
      </c>
      <c r="I46" s="29">
        <f t="shared" ref="I46" si="161">IF(I45=0,0,I45/$H45)</f>
        <v>6.9767441860465115E-2</v>
      </c>
      <c r="J46" s="29">
        <f t="shared" ref="J46" si="162">IF(J45=0,0,J45/$J45)</f>
        <v>1</v>
      </c>
      <c r="K46" s="29">
        <f t="shared" ref="K46" si="163">IF(K45=0,0,K45/$J45)</f>
        <v>0</v>
      </c>
      <c r="L46" s="29">
        <f t="shared" ref="L46" si="164">IF(L45=0,0,L45/$L45)</f>
        <v>1</v>
      </c>
      <c r="M46" s="29">
        <f t="shared" ref="M46" si="165">IF(M45=0,0,M45/$L45)</f>
        <v>0.1</v>
      </c>
      <c r="N46" s="29">
        <f t="shared" ref="N46" si="166">IF(N45=0,0,N45/$N45)</f>
        <v>1</v>
      </c>
      <c r="O46" s="29">
        <f t="shared" ref="O46" si="167">IF(O45=0,0,O45/$N45)</f>
        <v>0</v>
      </c>
      <c r="P46" s="29">
        <f t="shared" ref="P46" si="168">IF(P45=0,0,P45/$F45)</f>
        <v>9.0909090909090912E-2</v>
      </c>
    </row>
    <row r="47" spans="1:16" ht="12" customHeight="1" x14ac:dyDescent="0.2">
      <c r="A47" s="157"/>
      <c r="B47" s="157"/>
      <c r="C47" s="142"/>
      <c r="D47" s="297" t="s">
        <v>27</v>
      </c>
      <c r="E47" s="143"/>
      <c r="F47" s="145">
        <f t="shared" si="128"/>
        <v>4</v>
      </c>
      <c r="G47" s="144">
        <v>3</v>
      </c>
      <c r="H47" s="141">
        <v>4</v>
      </c>
      <c r="I47" s="141">
        <v>1</v>
      </c>
      <c r="J47" s="141">
        <v>0</v>
      </c>
      <c r="K47" s="141">
        <v>0</v>
      </c>
      <c r="L47" s="141">
        <v>0</v>
      </c>
      <c r="M47" s="141">
        <v>0</v>
      </c>
      <c r="N47" s="141">
        <v>2</v>
      </c>
      <c r="O47" s="141">
        <v>0</v>
      </c>
      <c r="P47" s="141">
        <v>1</v>
      </c>
    </row>
    <row r="48" spans="1:16" ht="12" customHeight="1" x14ac:dyDescent="0.2">
      <c r="A48" s="157"/>
      <c r="B48" s="157"/>
      <c r="C48" s="32"/>
      <c r="D48" s="232"/>
      <c r="E48" s="31"/>
      <c r="F48" s="82">
        <f t="shared" si="128"/>
        <v>1</v>
      </c>
      <c r="G48" s="127">
        <f t="shared" ref="G48" si="169">IF(G47=0,0,G47/$F47)</f>
        <v>0.75</v>
      </c>
      <c r="H48" s="29">
        <f t="shared" ref="H48" si="170">IF(H47=0,0,H47/$H47)</f>
        <v>1</v>
      </c>
      <c r="I48" s="29">
        <f t="shared" ref="I48" si="171">IF(I47=0,0,I47/$H47)</f>
        <v>0.25</v>
      </c>
      <c r="J48" s="29">
        <f t="shared" ref="J48" si="172">IF(J47=0,0,J47/$J47)</f>
        <v>0</v>
      </c>
      <c r="K48" s="29">
        <f t="shared" ref="K48" si="173">IF(K47=0,0,K47/$J47)</f>
        <v>0</v>
      </c>
      <c r="L48" s="29">
        <f t="shared" ref="L48" si="174">IF(L47=0,0,L47/$L47)</f>
        <v>0</v>
      </c>
      <c r="M48" s="29">
        <f t="shared" ref="M48" si="175">IF(M47=0,0,M47/$L47)</f>
        <v>0</v>
      </c>
      <c r="N48" s="29">
        <f t="shared" ref="N48" si="176">IF(N47=0,0,N47/$N47)</f>
        <v>1</v>
      </c>
      <c r="O48" s="29">
        <f t="shared" ref="O48" si="177">IF(O47=0,0,O47/$N47)</f>
        <v>0</v>
      </c>
      <c r="P48" s="29">
        <f t="shared" ref="P48" si="178">IF(P47=0,0,P47/$F47)</f>
        <v>0.25</v>
      </c>
    </row>
    <row r="49" spans="1:16" ht="12" customHeight="1" x14ac:dyDescent="0.2">
      <c r="A49" s="157"/>
      <c r="B49" s="157"/>
      <c r="C49" s="142"/>
      <c r="D49" s="297" t="s">
        <v>26</v>
      </c>
      <c r="E49" s="143"/>
      <c r="F49" s="145">
        <f t="shared" si="128"/>
        <v>5</v>
      </c>
      <c r="G49" s="144">
        <v>4</v>
      </c>
      <c r="H49" s="141">
        <v>10</v>
      </c>
      <c r="I49" s="141">
        <v>0</v>
      </c>
      <c r="J49" s="141">
        <v>0</v>
      </c>
      <c r="K49" s="141">
        <v>0</v>
      </c>
      <c r="L49" s="141">
        <v>0</v>
      </c>
      <c r="M49" s="141">
        <v>0</v>
      </c>
      <c r="N49" s="141">
        <v>29</v>
      </c>
      <c r="O49" s="141">
        <v>2</v>
      </c>
      <c r="P49" s="141">
        <v>1</v>
      </c>
    </row>
    <row r="50" spans="1:16" ht="12" customHeight="1" x14ac:dyDescent="0.2">
      <c r="A50" s="157"/>
      <c r="B50" s="157"/>
      <c r="C50" s="32"/>
      <c r="D50" s="232"/>
      <c r="E50" s="31"/>
      <c r="F50" s="82">
        <f t="shared" si="128"/>
        <v>1</v>
      </c>
      <c r="G50" s="127">
        <f t="shared" ref="G50" si="179">IF(G49=0,0,G49/$F49)</f>
        <v>0.8</v>
      </c>
      <c r="H50" s="29">
        <f t="shared" ref="H50" si="180">IF(H49=0,0,H49/$H49)</f>
        <v>1</v>
      </c>
      <c r="I50" s="29">
        <f t="shared" ref="I50" si="181">IF(I49=0,0,I49/$H49)</f>
        <v>0</v>
      </c>
      <c r="J50" s="29">
        <f t="shared" ref="J50" si="182">IF(J49=0,0,J49/$J49)</f>
        <v>0</v>
      </c>
      <c r="K50" s="29">
        <f t="shared" ref="K50" si="183">IF(K49=0,0,K49/$J49)</f>
        <v>0</v>
      </c>
      <c r="L50" s="29">
        <f t="shared" ref="L50" si="184">IF(L49=0,0,L49/$L49)</f>
        <v>0</v>
      </c>
      <c r="M50" s="29">
        <f t="shared" ref="M50" si="185">IF(M49=0,0,M49/$L49)</f>
        <v>0</v>
      </c>
      <c r="N50" s="29">
        <f t="shared" ref="N50" si="186">IF(N49=0,0,N49/$N49)</f>
        <v>1</v>
      </c>
      <c r="O50" s="29">
        <f t="shared" ref="O50" si="187">IF(O49=0,0,O49/$N49)</f>
        <v>6.8965517241379309E-2</v>
      </c>
      <c r="P50" s="29">
        <f t="shared" ref="P50" si="188">IF(P49=0,0,P49/$F49)</f>
        <v>0.2</v>
      </c>
    </row>
    <row r="51" spans="1:16" ht="12" customHeight="1" x14ac:dyDescent="0.2">
      <c r="A51" s="157"/>
      <c r="B51" s="157"/>
      <c r="C51" s="142"/>
      <c r="D51" s="297" t="s">
        <v>25</v>
      </c>
      <c r="E51" s="143"/>
      <c r="F51" s="145">
        <f t="shared" si="128"/>
        <v>13</v>
      </c>
      <c r="G51" s="144">
        <v>8</v>
      </c>
      <c r="H51" s="141">
        <v>9</v>
      </c>
      <c r="I51" s="141">
        <v>0</v>
      </c>
      <c r="J51" s="141">
        <v>5</v>
      </c>
      <c r="K51" s="141">
        <v>1</v>
      </c>
      <c r="L51" s="141">
        <v>1</v>
      </c>
      <c r="M51" s="141">
        <v>0</v>
      </c>
      <c r="N51" s="141">
        <v>29</v>
      </c>
      <c r="O51" s="141">
        <v>3</v>
      </c>
      <c r="P51" s="141">
        <v>5</v>
      </c>
    </row>
    <row r="52" spans="1:16" ht="12" customHeight="1" x14ac:dyDescent="0.2">
      <c r="A52" s="157"/>
      <c r="B52" s="157"/>
      <c r="C52" s="32"/>
      <c r="D52" s="232"/>
      <c r="E52" s="31"/>
      <c r="F52" s="82">
        <f t="shared" si="128"/>
        <v>1</v>
      </c>
      <c r="G52" s="127">
        <f t="shared" ref="G52" si="189">IF(G51=0,0,G51/$F51)</f>
        <v>0.61538461538461542</v>
      </c>
      <c r="H52" s="29">
        <f t="shared" ref="H52" si="190">IF(H51=0,0,H51/$H51)</f>
        <v>1</v>
      </c>
      <c r="I52" s="29">
        <f t="shared" ref="I52" si="191">IF(I51=0,0,I51/$H51)</f>
        <v>0</v>
      </c>
      <c r="J52" s="29">
        <f t="shared" ref="J52" si="192">IF(J51=0,0,J51/$J51)</f>
        <v>1</v>
      </c>
      <c r="K52" s="29">
        <f t="shared" ref="K52" si="193">IF(K51=0,0,K51/$J51)</f>
        <v>0.2</v>
      </c>
      <c r="L52" s="29">
        <f t="shared" ref="L52" si="194">IF(L51=0,0,L51/$L51)</f>
        <v>1</v>
      </c>
      <c r="M52" s="29">
        <f t="shared" ref="M52" si="195">IF(M51=0,0,M51/$L51)</f>
        <v>0</v>
      </c>
      <c r="N52" s="29">
        <f t="shared" ref="N52" si="196">IF(N51=0,0,N51/$N51)</f>
        <v>1</v>
      </c>
      <c r="O52" s="29">
        <f t="shared" ref="O52" si="197">IF(O51=0,0,O51/$N51)</f>
        <v>0.10344827586206896</v>
      </c>
      <c r="P52" s="29">
        <f t="shared" ref="P52" si="198">IF(P51=0,0,P51/$F51)</f>
        <v>0.38461538461538464</v>
      </c>
    </row>
    <row r="53" spans="1:16" ht="12" customHeight="1" x14ac:dyDescent="0.2">
      <c r="A53" s="157"/>
      <c r="B53" s="157"/>
      <c r="C53" s="142"/>
      <c r="D53" s="297" t="s">
        <v>24</v>
      </c>
      <c r="E53" s="143"/>
      <c r="F53" s="145">
        <f t="shared" si="128"/>
        <v>5</v>
      </c>
      <c r="G53" s="144">
        <v>3</v>
      </c>
      <c r="H53" s="141">
        <v>11</v>
      </c>
      <c r="I53" s="141">
        <v>0</v>
      </c>
      <c r="J53" s="141">
        <v>0</v>
      </c>
      <c r="K53" s="141">
        <v>0</v>
      </c>
      <c r="L53" s="141">
        <v>1</v>
      </c>
      <c r="M53" s="141">
        <v>0</v>
      </c>
      <c r="N53" s="141">
        <v>20</v>
      </c>
      <c r="O53" s="141">
        <v>2</v>
      </c>
      <c r="P53" s="141">
        <v>2</v>
      </c>
    </row>
    <row r="54" spans="1:16" ht="12" customHeight="1" x14ac:dyDescent="0.2">
      <c r="A54" s="157"/>
      <c r="B54" s="157"/>
      <c r="C54" s="32"/>
      <c r="D54" s="232"/>
      <c r="E54" s="31"/>
      <c r="F54" s="82">
        <f t="shared" si="128"/>
        <v>1</v>
      </c>
      <c r="G54" s="127">
        <f t="shared" ref="G54" si="199">IF(G53=0,0,G53/$F53)</f>
        <v>0.6</v>
      </c>
      <c r="H54" s="29">
        <f t="shared" ref="H54" si="200">IF(H53=0,0,H53/$H53)</f>
        <v>1</v>
      </c>
      <c r="I54" s="29">
        <f t="shared" ref="I54" si="201">IF(I53=0,0,I53/$H53)</f>
        <v>0</v>
      </c>
      <c r="J54" s="29">
        <f t="shared" ref="J54" si="202">IF(J53=0,0,J53/$J53)</f>
        <v>0</v>
      </c>
      <c r="K54" s="29">
        <f t="shared" ref="K54" si="203">IF(K53=0,0,K53/$J53)</f>
        <v>0</v>
      </c>
      <c r="L54" s="29">
        <f t="shared" ref="L54" si="204">IF(L53=0,0,L53/$L53)</f>
        <v>1</v>
      </c>
      <c r="M54" s="29">
        <f t="shared" ref="M54" si="205">IF(M53=0,0,M53/$L53)</f>
        <v>0</v>
      </c>
      <c r="N54" s="29">
        <f t="shared" ref="N54" si="206">IF(N53=0,0,N53/$N53)</f>
        <v>1</v>
      </c>
      <c r="O54" s="29">
        <f t="shared" ref="O54" si="207">IF(O53=0,0,O53/$N53)</f>
        <v>0.1</v>
      </c>
      <c r="P54" s="29">
        <f t="shared" ref="P54" si="208">IF(P53=0,0,P53/$F53)</f>
        <v>0.4</v>
      </c>
    </row>
    <row r="55" spans="1:16" ht="12" customHeight="1" x14ac:dyDescent="0.2">
      <c r="A55" s="157"/>
      <c r="B55" s="157"/>
      <c r="C55" s="142"/>
      <c r="D55" s="297" t="s">
        <v>23</v>
      </c>
      <c r="E55" s="143"/>
      <c r="F55" s="145">
        <f t="shared" si="128"/>
        <v>33</v>
      </c>
      <c r="G55" s="144">
        <v>29</v>
      </c>
      <c r="H55" s="141">
        <v>23</v>
      </c>
      <c r="I55" s="141">
        <v>3</v>
      </c>
      <c r="J55" s="141">
        <v>8</v>
      </c>
      <c r="K55" s="141">
        <v>0</v>
      </c>
      <c r="L55" s="141">
        <v>12</v>
      </c>
      <c r="M55" s="141">
        <v>0</v>
      </c>
      <c r="N55" s="141">
        <v>95</v>
      </c>
      <c r="O55" s="141">
        <v>12</v>
      </c>
      <c r="P55" s="141">
        <v>4</v>
      </c>
    </row>
    <row r="56" spans="1:16" ht="12" customHeight="1" x14ac:dyDescent="0.2">
      <c r="A56" s="157"/>
      <c r="B56" s="157"/>
      <c r="C56" s="32"/>
      <c r="D56" s="232"/>
      <c r="E56" s="31"/>
      <c r="F56" s="82">
        <f t="shared" si="128"/>
        <v>1</v>
      </c>
      <c r="G56" s="127">
        <f t="shared" ref="G56" si="209">IF(G55=0,0,G55/$F55)</f>
        <v>0.87878787878787878</v>
      </c>
      <c r="H56" s="29">
        <f t="shared" ref="H56" si="210">IF(H55=0,0,H55/$H55)</f>
        <v>1</v>
      </c>
      <c r="I56" s="29">
        <f t="shared" ref="I56" si="211">IF(I55=0,0,I55/$H55)</f>
        <v>0.13043478260869565</v>
      </c>
      <c r="J56" s="29">
        <f t="shared" ref="J56" si="212">IF(J55=0,0,J55/$J55)</f>
        <v>1</v>
      </c>
      <c r="K56" s="29">
        <f t="shared" ref="K56" si="213">IF(K55=0,0,K55/$J55)</f>
        <v>0</v>
      </c>
      <c r="L56" s="29">
        <f t="shared" ref="L56" si="214">IF(L55=0,0,L55/$L55)</f>
        <v>1</v>
      </c>
      <c r="M56" s="29">
        <f t="shared" ref="M56" si="215">IF(M55=0,0,M55/$L55)</f>
        <v>0</v>
      </c>
      <c r="N56" s="29">
        <f t="shared" ref="N56" si="216">IF(N55=0,0,N55/$N55)</f>
        <v>1</v>
      </c>
      <c r="O56" s="29">
        <f t="shared" ref="O56" si="217">IF(O55=0,0,O55/$N55)</f>
        <v>0.12631578947368421</v>
      </c>
      <c r="P56" s="29">
        <f t="shared" ref="P56" si="218">IF(P55=0,0,P55/$F55)</f>
        <v>0.12121212121212122</v>
      </c>
    </row>
    <row r="57" spans="1:16" ht="12" customHeight="1" x14ac:dyDescent="0.2">
      <c r="A57" s="157"/>
      <c r="B57" s="157"/>
      <c r="C57" s="142"/>
      <c r="D57" s="297" t="s">
        <v>22</v>
      </c>
      <c r="E57" s="143"/>
      <c r="F57" s="145">
        <f t="shared" si="128"/>
        <v>5</v>
      </c>
      <c r="G57" s="144">
        <v>4</v>
      </c>
      <c r="H57" s="141">
        <v>9</v>
      </c>
      <c r="I57" s="141">
        <v>0</v>
      </c>
      <c r="J57" s="141">
        <v>1</v>
      </c>
      <c r="K57" s="141">
        <v>0</v>
      </c>
      <c r="L57" s="141">
        <v>3</v>
      </c>
      <c r="M57" s="141">
        <v>0</v>
      </c>
      <c r="N57" s="141">
        <v>19</v>
      </c>
      <c r="O57" s="141">
        <v>1</v>
      </c>
      <c r="P57" s="141">
        <v>1</v>
      </c>
    </row>
    <row r="58" spans="1:16" ht="12" customHeight="1" x14ac:dyDescent="0.2">
      <c r="A58" s="157"/>
      <c r="B58" s="157"/>
      <c r="C58" s="32"/>
      <c r="D58" s="232"/>
      <c r="E58" s="31"/>
      <c r="F58" s="82">
        <f t="shared" si="128"/>
        <v>1</v>
      </c>
      <c r="G58" s="127">
        <f t="shared" ref="G58" si="219">IF(G57=0,0,G57/$F57)</f>
        <v>0.8</v>
      </c>
      <c r="H58" s="29">
        <f t="shared" ref="H58" si="220">IF(H57=0,0,H57/$H57)</f>
        <v>1</v>
      </c>
      <c r="I58" s="29">
        <f t="shared" ref="I58" si="221">IF(I57=0,0,I57/$H57)</f>
        <v>0</v>
      </c>
      <c r="J58" s="29">
        <f t="shared" ref="J58" si="222">IF(J57=0,0,J57/$J57)</f>
        <v>1</v>
      </c>
      <c r="K58" s="29">
        <f t="shared" ref="K58" si="223">IF(K57=0,0,K57/$J57)</f>
        <v>0</v>
      </c>
      <c r="L58" s="29">
        <f t="shared" ref="L58" si="224">IF(L57=0,0,L57/$L57)</f>
        <v>1</v>
      </c>
      <c r="M58" s="29">
        <f t="shared" ref="M58" si="225">IF(M57=0,0,M57/$L57)</f>
        <v>0</v>
      </c>
      <c r="N58" s="29">
        <f t="shared" ref="N58" si="226">IF(N57=0,0,N57/$N57)</f>
        <v>1</v>
      </c>
      <c r="O58" s="29">
        <f t="shared" ref="O58" si="227">IF(O57=0,0,O57/$N57)</f>
        <v>5.2631578947368418E-2</v>
      </c>
      <c r="P58" s="29">
        <f t="shared" ref="P58" si="228">IF(P57=0,0,P57/$F57)</f>
        <v>0.2</v>
      </c>
    </row>
    <row r="59" spans="1:16" ht="12.75" customHeight="1" x14ac:dyDescent="0.2">
      <c r="A59" s="157"/>
      <c r="B59" s="157"/>
      <c r="C59" s="142"/>
      <c r="D59" s="297" t="s">
        <v>21</v>
      </c>
      <c r="E59" s="143"/>
      <c r="F59" s="145">
        <f t="shared" si="128"/>
        <v>32</v>
      </c>
      <c r="G59" s="144">
        <v>27</v>
      </c>
      <c r="H59" s="141">
        <v>107</v>
      </c>
      <c r="I59" s="141">
        <v>11</v>
      </c>
      <c r="J59" s="141">
        <v>14</v>
      </c>
      <c r="K59" s="141">
        <v>0</v>
      </c>
      <c r="L59" s="141">
        <v>28</v>
      </c>
      <c r="M59" s="141">
        <v>0</v>
      </c>
      <c r="N59" s="141">
        <v>122</v>
      </c>
      <c r="O59" s="141">
        <v>10</v>
      </c>
      <c r="P59" s="141">
        <v>5</v>
      </c>
    </row>
    <row r="60" spans="1:16" ht="12.75" customHeight="1" x14ac:dyDescent="0.2">
      <c r="A60" s="157"/>
      <c r="B60" s="157"/>
      <c r="C60" s="32"/>
      <c r="D60" s="232"/>
      <c r="E60" s="31"/>
      <c r="F60" s="82">
        <f t="shared" si="128"/>
        <v>1</v>
      </c>
      <c r="G60" s="127">
        <f t="shared" ref="G60" si="229">IF(G59=0,0,G59/$F59)</f>
        <v>0.84375</v>
      </c>
      <c r="H60" s="29">
        <f t="shared" ref="H60" si="230">IF(H59=0,0,H59/$H59)</f>
        <v>1</v>
      </c>
      <c r="I60" s="29">
        <f t="shared" ref="I60" si="231">IF(I59=0,0,I59/$H59)</f>
        <v>0.10280373831775701</v>
      </c>
      <c r="J60" s="29">
        <f t="shared" ref="J60" si="232">IF(J59=0,0,J59/$J59)</f>
        <v>1</v>
      </c>
      <c r="K60" s="29">
        <f t="shared" ref="K60" si="233">IF(K59=0,0,K59/$J59)</f>
        <v>0</v>
      </c>
      <c r="L60" s="29">
        <f t="shared" ref="L60" si="234">IF(L59=0,0,L59/$L59)</f>
        <v>1</v>
      </c>
      <c r="M60" s="29">
        <f t="shared" ref="M60" si="235">IF(M59=0,0,M59/$L59)</f>
        <v>0</v>
      </c>
      <c r="N60" s="29">
        <f t="shared" ref="N60" si="236">IF(N59=0,0,N59/$N59)</f>
        <v>1</v>
      </c>
      <c r="O60" s="29">
        <f t="shared" ref="O60" si="237">IF(O59=0,0,O59/$N59)</f>
        <v>8.1967213114754092E-2</v>
      </c>
      <c r="P60" s="29">
        <f t="shared" ref="P60" si="238">IF(P59=0,0,P59/$F59)</f>
        <v>0.15625</v>
      </c>
    </row>
    <row r="61" spans="1:16" ht="12" customHeight="1" x14ac:dyDescent="0.2">
      <c r="A61" s="157"/>
      <c r="B61" s="157"/>
      <c r="C61" s="142"/>
      <c r="D61" s="297" t="s">
        <v>20</v>
      </c>
      <c r="E61" s="143"/>
      <c r="F61" s="145">
        <f t="shared" si="128"/>
        <v>17</v>
      </c>
      <c r="G61" s="144">
        <v>9</v>
      </c>
      <c r="H61" s="141">
        <v>23</v>
      </c>
      <c r="I61" s="141">
        <v>0</v>
      </c>
      <c r="J61" s="141">
        <v>4</v>
      </c>
      <c r="K61" s="141">
        <v>1</v>
      </c>
      <c r="L61" s="141">
        <v>10</v>
      </c>
      <c r="M61" s="141">
        <v>1</v>
      </c>
      <c r="N61" s="141">
        <v>31</v>
      </c>
      <c r="O61" s="141">
        <v>5</v>
      </c>
      <c r="P61" s="141">
        <v>8</v>
      </c>
    </row>
    <row r="62" spans="1:16" ht="12" customHeight="1" x14ac:dyDescent="0.2">
      <c r="A62" s="157"/>
      <c r="B62" s="157"/>
      <c r="C62" s="32"/>
      <c r="D62" s="232"/>
      <c r="E62" s="31"/>
      <c r="F62" s="82">
        <f t="shared" si="128"/>
        <v>1</v>
      </c>
      <c r="G62" s="127">
        <f t="shared" ref="G62" si="239">IF(G61=0,0,G61/$F61)</f>
        <v>0.52941176470588236</v>
      </c>
      <c r="H62" s="29">
        <f t="shared" ref="H62" si="240">IF(H61=0,0,H61/$H61)</f>
        <v>1</v>
      </c>
      <c r="I62" s="29">
        <f t="shared" ref="I62" si="241">IF(I61=0,0,I61/$H61)</f>
        <v>0</v>
      </c>
      <c r="J62" s="29">
        <f t="shared" ref="J62" si="242">IF(J61=0,0,J61/$J61)</f>
        <v>1</v>
      </c>
      <c r="K62" s="29">
        <f t="shared" ref="K62" si="243">IF(K61=0,0,K61/$J61)</f>
        <v>0.25</v>
      </c>
      <c r="L62" s="29">
        <f t="shared" ref="L62" si="244">IF(L61=0,0,L61/$L61)</f>
        <v>1</v>
      </c>
      <c r="M62" s="29">
        <f t="shared" ref="M62" si="245">IF(M61=0,0,M61/$L61)</f>
        <v>0.1</v>
      </c>
      <c r="N62" s="29">
        <f t="shared" ref="N62" si="246">IF(N61=0,0,N61/$N61)</f>
        <v>1</v>
      </c>
      <c r="O62" s="29">
        <f t="shared" ref="O62" si="247">IF(O61=0,0,O61/$N61)</f>
        <v>0.16129032258064516</v>
      </c>
      <c r="P62" s="29">
        <f t="shared" ref="P62" si="248">IF(P61=0,0,P61/$F61)</f>
        <v>0.47058823529411764</v>
      </c>
    </row>
    <row r="63" spans="1:16" ht="12" customHeight="1" x14ac:dyDescent="0.2">
      <c r="A63" s="157"/>
      <c r="B63" s="157"/>
      <c r="C63" s="142"/>
      <c r="D63" s="297" t="s">
        <v>19</v>
      </c>
      <c r="E63" s="143"/>
      <c r="F63" s="145">
        <f t="shared" si="128"/>
        <v>8</v>
      </c>
      <c r="G63" s="144">
        <v>4</v>
      </c>
      <c r="H63" s="141">
        <v>2</v>
      </c>
      <c r="I63" s="141">
        <v>0</v>
      </c>
      <c r="J63" s="141">
        <v>3</v>
      </c>
      <c r="K63" s="141">
        <v>0</v>
      </c>
      <c r="L63" s="141">
        <v>6</v>
      </c>
      <c r="M63" s="141">
        <v>0</v>
      </c>
      <c r="N63" s="141">
        <v>3</v>
      </c>
      <c r="O63" s="141">
        <v>0</v>
      </c>
      <c r="P63" s="141">
        <v>4</v>
      </c>
    </row>
    <row r="64" spans="1:16" ht="12" customHeight="1" x14ac:dyDescent="0.2">
      <c r="A64" s="157"/>
      <c r="B64" s="157"/>
      <c r="C64" s="32"/>
      <c r="D64" s="232"/>
      <c r="E64" s="31"/>
      <c r="F64" s="82">
        <f t="shared" si="128"/>
        <v>1</v>
      </c>
      <c r="G64" s="127">
        <f t="shared" ref="G64" si="249">IF(G63=0,0,G63/$F63)</f>
        <v>0.5</v>
      </c>
      <c r="H64" s="29">
        <f t="shared" ref="H64" si="250">IF(H63=0,0,H63/$H63)</f>
        <v>1</v>
      </c>
      <c r="I64" s="29">
        <f t="shared" ref="I64" si="251">IF(I63=0,0,I63/$H63)</f>
        <v>0</v>
      </c>
      <c r="J64" s="29">
        <f t="shared" ref="J64" si="252">IF(J63=0,0,J63/$J63)</f>
        <v>1</v>
      </c>
      <c r="K64" s="29">
        <f t="shared" ref="K64" si="253">IF(K63=0,0,K63/$J63)</f>
        <v>0</v>
      </c>
      <c r="L64" s="29">
        <f t="shared" ref="L64" si="254">IF(L63=0,0,L63/$L63)</f>
        <v>1</v>
      </c>
      <c r="M64" s="29">
        <f t="shared" ref="M64" si="255">IF(M63=0,0,M63/$L63)</f>
        <v>0</v>
      </c>
      <c r="N64" s="29">
        <f t="shared" ref="N64" si="256">IF(N63=0,0,N63/$N63)</f>
        <v>1</v>
      </c>
      <c r="O64" s="29">
        <f t="shared" ref="O64" si="257">IF(O63=0,0,O63/$N63)</f>
        <v>0</v>
      </c>
      <c r="P64" s="29">
        <f t="shared" ref="P64" si="258">IF(P63=0,0,P63/$F63)</f>
        <v>0.5</v>
      </c>
    </row>
    <row r="65" spans="1:16" ht="12" customHeight="1" x14ac:dyDescent="0.2">
      <c r="A65" s="157"/>
      <c r="B65" s="157"/>
      <c r="C65" s="142"/>
      <c r="D65" s="297" t="s">
        <v>18</v>
      </c>
      <c r="E65" s="143"/>
      <c r="F65" s="145">
        <f t="shared" si="128"/>
        <v>14</v>
      </c>
      <c r="G65" s="144">
        <v>12</v>
      </c>
      <c r="H65" s="141">
        <v>15</v>
      </c>
      <c r="I65" s="141">
        <v>1</v>
      </c>
      <c r="J65" s="141">
        <v>1</v>
      </c>
      <c r="K65" s="141">
        <v>0</v>
      </c>
      <c r="L65" s="141">
        <v>4</v>
      </c>
      <c r="M65" s="141">
        <v>1</v>
      </c>
      <c r="N65" s="141">
        <v>69</v>
      </c>
      <c r="O65" s="141">
        <v>7</v>
      </c>
      <c r="P65" s="141">
        <v>2</v>
      </c>
    </row>
    <row r="66" spans="1:16" ht="12" customHeight="1" x14ac:dyDescent="0.2">
      <c r="A66" s="157"/>
      <c r="B66" s="157"/>
      <c r="C66" s="32"/>
      <c r="D66" s="232"/>
      <c r="E66" s="31"/>
      <c r="F66" s="82">
        <f t="shared" si="128"/>
        <v>1</v>
      </c>
      <c r="G66" s="127">
        <f t="shared" ref="G66" si="259">IF(G65=0,0,G65/$F65)</f>
        <v>0.8571428571428571</v>
      </c>
      <c r="H66" s="29">
        <f t="shared" ref="H66" si="260">IF(H65=0,0,H65/$H65)</f>
        <v>1</v>
      </c>
      <c r="I66" s="29">
        <f t="shared" ref="I66" si="261">IF(I65=0,0,I65/$H65)</f>
        <v>6.6666666666666666E-2</v>
      </c>
      <c r="J66" s="29">
        <f t="shared" ref="J66" si="262">IF(J65=0,0,J65/$J65)</f>
        <v>1</v>
      </c>
      <c r="K66" s="29">
        <f t="shared" ref="K66" si="263">IF(K65=0,0,K65/$J65)</f>
        <v>0</v>
      </c>
      <c r="L66" s="29">
        <f t="shared" ref="L66" si="264">IF(L65=0,0,L65/$L65)</f>
        <v>1</v>
      </c>
      <c r="M66" s="29">
        <f t="shared" ref="M66" si="265">IF(M65=0,0,M65/$L65)</f>
        <v>0.25</v>
      </c>
      <c r="N66" s="29">
        <f t="shared" ref="N66" si="266">IF(N65=0,0,N65/$N65)</f>
        <v>1</v>
      </c>
      <c r="O66" s="29">
        <f t="shared" ref="O66" si="267">IF(O65=0,0,O65/$N65)</f>
        <v>0.10144927536231885</v>
      </c>
      <c r="P66" s="29">
        <f t="shared" ref="P66" si="268">IF(P65=0,0,P65/$F65)</f>
        <v>0.14285714285714285</v>
      </c>
    </row>
    <row r="67" spans="1:16" ht="12" customHeight="1" x14ac:dyDescent="0.2">
      <c r="A67" s="157"/>
      <c r="B67" s="157"/>
      <c r="C67" s="142"/>
      <c r="D67" s="297" t="s">
        <v>17</v>
      </c>
      <c r="E67" s="143"/>
      <c r="F67" s="145">
        <f t="shared" si="128"/>
        <v>8</v>
      </c>
      <c r="G67" s="144">
        <v>6</v>
      </c>
      <c r="H67" s="141">
        <v>3</v>
      </c>
      <c r="I67" s="141">
        <v>0</v>
      </c>
      <c r="J67" s="141">
        <v>1</v>
      </c>
      <c r="K67" s="141">
        <v>0</v>
      </c>
      <c r="L67" s="141">
        <v>7</v>
      </c>
      <c r="M67" s="141">
        <v>0</v>
      </c>
      <c r="N67" s="141">
        <v>6</v>
      </c>
      <c r="O67" s="141">
        <v>1</v>
      </c>
      <c r="P67" s="141">
        <v>2</v>
      </c>
    </row>
    <row r="68" spans="1:16" ht="12" customHeight="1" x14ac:dyDescent="0.2">
      <c r="A68" s="157"/>
      <c r="B68" s="158"/>
      <c r="C68" s="32"/>
      <c r="D68" s="232"/>
      <c r="E68" s="31"/>
      <c r="F68" s="82">
        <f t="shared" si="128"/>
        <v>1</v>
      </c>
      <c r="G68" s="127">
        <f t="shared" ref="G68" si="269">IF(G67=0,0,G67/$F67)</f>
        <v>0.75</v>
      </c>
      <c r="H68" s="29">
        <f t="shared" ref="H68:I68" si="270">IF(H67=0,0,H67/$H67)</f>
        <v>1</v>
      </c>
      <c r="I68" s="29">
        <f t="shared" si="270"/>
        <v>0</v>
      </c>
      <c r="J68" s="29">
        <f t="shared" ref="J68:K68" si="271">IF(J67=0,0,J67/$J67)</f>
        <v>1</v>
      </c>
      <c r="K68" s="29">
        <f t="shared" si="271"/>
        <v>0</v>
      </c>
      <c r="L68" s="29">
        <f t="shared" ref="L68:M68" si="272">IF(L67=0,0,L67/$L67)</f>
        <v>1</v>
      </c>
      <c r="M68" s="29">
        <f t="shared" si="272"/>
        <v>0</v>
      </c>
      <c r="N68" s="29">
        <f t="shared" ref="N68:O68" si="273">IF(N67=0,0,N67/$N67)</f>
        <v>1</v>
      </c>
      <c r="O68" s="29">
        <f t="shared" si="273"/>
        <v>0.16666666666666666</v>
      </c>
      <c r="P68" s="29">
        <f t="shared" ref="P68" si="274">IF(P67=0,0,P67/$F67)</f>
        <v>0.25</v>
      </c>
    </row>
    <row r="69" spans="1:16" ht="12" customHeight="1" x14ac:dyDescent="0.2">
      <c r="A69" s="157"/>
      <c r="B69" s="296" t="s">
        <v>16</v>
      </c>
      <c r="C69" s="142"/>
      <c r="D69" s="297" t="s">
        <v>15</v>
      </c>
      <c r="E69" s="143"/>
      <c r="F69" s="145">
        <f t="shared" si="128"/>
        <v>681</v>
      </c>
      <c r="G69" s="144">
        <v>291</v>
      </c>
      <c r="H69" s="141">
        <v>99</v>
      </c>
      <c r="I69" s="141">
        <v>6</v>
      </c>
      <c r="J69" s="141">
        <v>89</v>
      </c>
      <c r="K69" s="141">
        <v>14</v>
      </c>
      <c r="L69" s="141">
        <v>195</v>
      </c>
      <c r="M69" s="141">
        <v>12</v>
      </c>
      <c r="N69" s="141">
        <v>803</v>
      </c>
      <c r="O69" s="141">
        <v>134</v>
      </c>
      <c r="P69" s="141">
        <v>390</v>
      </c>
    </row>
    <row r="70" spans="1:16" ht="12" customHeight="1" x14ac:dyDescent="0.2">
      <c r="A70" s="157"/>
      <c r="B70" s="157"/>
      <c r="C70" s="32"/>
      <c r="D70" s="232"/>
      <c r="E70" s="31"/>
      <c r="F70" s="82">
        <f t="shared" si="128"/>
        <v>1</v>
      </c>
      <c r="G70" s="127">
        <f>IF(G69=0,0,G69/$F69)</f>
        <v>0.42731277533039647</v>
      </c>
      <c r="H70" s="29">
        <f>IF(H69=0,0,H69/$H69)</f>
        <v>1</v>
      </c>
      <c r="I70" s="29">
        <f>IF(I69=0,0,I69/$H69)</f>
        <v>6.0606060606060608E-2</v>
      </c>
      <c r="J70" s="29">
        <f>IF(J69=0,0,J69/$J69)</f>
        <v>1</v>
      </c>
      <c r="K70" s="29">
        <f>IF(K69=0,0,K69/$J69)</f>
        <v>0.15730337078651685</v>
      </c>
      <c r="L70" s="29">
        <f>IF(L69=0,0,L69/$L69)</f>
        <v>1</v>
      </c>
      <c r="M70" s="29">
        <f>IF(M69=0,0,M69/$L69)</f>
        <v>6.1538461538461542E-2</v>
      </c>
      <c r="N70" s="29">
        <f>IF(N69=0,0,N69/$N69)</f>
        <v>1</v>
      </c>
      <c r="O70" s="29">
        <f>IF(O69=0,0,O69/$N69)</f>
        <v>0.16687422166874222</v>
      </c>
      <c r="P70" s="29">
        <f>IF(P69=0,0,P69/$F69)</f>
        <v>0.57268722466960353</v>
      </c>
    </row>
    <row r="71" spans="1:16" ht="12" customHeight="1" x14ac:dyDescent="0.2">
      <c r="A71" s="157"/>
      <c r="B71" s="157"/>
      <c r="C71" s="142"/>
      <c r="D71" s="297" t="s">
        <v>117</v>
      </c>
      <c r="E71" s="143"/>
      <c r="F71" s="145">
        <f t="shared" ref="F71:F100" si="275">SUM(G71,P71:P71)</f>
        <v>6</v>
      </c>
      <c r="G71" s="144">
        <v>2</v>
      </c>
      <c r="H71" s="141">
        <v>0</v>
      </c>
      <c r="I71" s="141">
        <v>0</v>
      </c>
      <c r="J71" s="141">
        <v>0</v>
      </c>
      <c r="K71" s="141">
        <v>0</v>
      </c>
      <c r="L71" s="141">
        <v>0</v>
      </c>
      <c r="M71" s="141">
        <v>0</v>
      </c>
      <c r="N71" s="141">
        <v>2</v>
      </c>
      <c r="O71" s="141">
        <v>0</v>
      </c>
      <c r="P71" s="141">
        <v>4</v>
      </c>
    </row>
    <row r="72" spans="1:16" ht="12" customHeight="1" x14ac:dyDescent="0.2">
      <c r="A72" s="157"/>
      <c r="B72" s="157"/>
      <c r="C72" s="32"/>
      <c r="D72" s="232"/>
      <c r="E72" s="31"/>
      <c r="F72" s="82">
        <f t="shared" si="275"/>
        <v>1</v>
      </c>
      <c r="G72" s="127">
        <f t="shared" ref="G72" si="276">IF(G71=0,0,G71/$F71)</f>
        <v>0.33333333333333331</v>
      </c>
      <c r="H72" s="29">
        <f t="shared" ref="H72" si="277">IF(H71=0,0,H71/$H71)</f>
        <v>0</v>
      </c>
      <c r="I72" s="29">
        <f t="shared" ref="I72" si="278">IF(I71=0,0,I71/$H71)</f>
        <v>0</v>
      </c>
      <c r="J72" s="29">
        <f t="shared" ref="J72" si="279">IF(J71=0,0,J71/$J71)</f>
        <v>0</v>
      </c>
      <c r="K72" s="29">
        <f t="shared" ref="K72" si="280">IF(K71=0,0,K71/$J71)</f>
        <v>0</v>
      </c>
      <c r="L72" s="29">
        <f t="shared" ref="L72" si="281">IF(L71=0,0,L71/$L71)</f>
        <v>0</v>
      </c>
      <c r="M72" s="29">
        <f t="shared" ref="M72" si="282">IF(M71=0,0,M71/$L71)</f>
        <v>0</v>
      </c>
      <c r="N72" s="29">
        <f t="shared" ref="N72" si="283">IF(N71=0,0,N71/$N71)</f>
        <v>1</v>
      </c>
      <c r="O72" s="29">
        <f t="shared" ref="O72" si="284">IF(O71=0,0,O71/$N71)</f>
        <v>0</v>
      </c>
      <c r="P72" s="29">
        <f t="shared" ref="P72" si="285">IF(P71=0,0,P71/$F71)</f>
        <v>0.66666666666666663</v>
      </c>
    </row>
    <row r="73" spans="1:16" ht="12" customHeight="1" x14ac:dyDescent="0.2">
      <c r="A73" s="157"/>
      <c r="B73" s="157"/>
      <c r="C73" s="142"/>
      <c r="D73" s="297" t="s">
        <v>13</v>
      </c>
      <c r="E73" s="143"/>
      <c r="F73" s="145">
        <f t="shared" si="275"/>
        <v>77</v>
      </c>
      <c r="G73" s="144">
        <v>41</v>
      </c>
      <c r="H73" s="141">
        <v>34</v>
      </c>
      <c r="I73" s="141">
        <v>1</v>
      </c>
      <c r="J73" s="141">
        <v>8</v>
      </c>
      <c r="K73" s="141">
        <v>1</v>
      </c>
      <c r="L73" s="141">
        <v>33</v>
      </c>
      <c r="M73" s="141">
        <v>0</v>
      </c>
      <c r="N73" s="141">
        <v>97</v>
      </c>
      <c r="O73" s="141">
        <v>10</v>
      </c>
      <c r="P73" s="141">
        <v>36</v>
      </c>
    </row>
    <row r="74" spans="1:16" ht="12" customHeight="1" x14ac:dyDescent="0.2">
      <c r="A74" s="157"/>
      <c r="B74" s="157"/>
      <c r="C74" s="32"/>
      <c r="D74" s="232"/>
      <c r="E74" s="31"/>
      <c r="F74" s="82">
        <f t="shared" si="275"/>
        <v>1</v>
      </c>
      <c r="G74" s="127">
        <f t="shared" ref="G74" si="286">IF(G73=0,0,G73/$F73)</f>
        <v>0.53246753246753242</v>
      </c>
      <c r="H74" s="29">
        <f t="shared" ref="H74" si="287">IF(H73=0,0,H73/$H73)</f>
        <v>1</v>
      </c>
      <c r="I74" s="29">
        <f t="shared" ref="I74" si="288">IF(I73=0,0,I73/$H73)</f>
        <v>2.9411764705882353E-2</v>
      </c>
      <c r="J74" s="29">
        <f t="shared" ref="J74" si="289">IF(J73=0,0,J73/$J73)</f>
        <v>1</v>
      </c>
      <c r="K74" s="29">
        <f t="shared" ref="K74" si="290">IF(K73=0,0,K73/$J73)</f>
        <v>0.125</v>
      </c>
      <c r="L74" s="29">
        <f t="shared" ref="L74" si="291">IF(L73=0,0,L73/$L73)</f>
        <v>1</v>
      </c>
      <c r="M74" s="29">
        <f t="shared" ref="M74" si="292">IF(M73=0,0,M73/$L73)</f>
        <v>0</v>
      </c>
      <c r="N74" s="29">
        <f t="shared" ref="N74" si="293">IF(N73=0,0,N73/$N73)</f>
        <v>1</v>
      </c>
      <c r="O74" s="29">
        <f t="shared" ref="O74" si="294">IF(O73=0,0,O73/$N73)</f>
        <v>0.10309278350515463</v>
      </c>
      <c r="P74" s="29">
        <f t="shared" ref="P74" si="295">IF(P73=0,0,P73/$F73)</f>
        <v>0.46753246753246752</v>
      </c>
    </row>
    <row r="75" spans="1:16" ht="12" customHeight="1" x14ac:dyDescent="0.2">
      <c r="A75" s="157"/>
      <c r="B75" s="157"/>
      <c r="C75" s="142"/>
      <c r="D75" s="297" t="s">
        <v>12</v>
      </c>
      <c r="E75" s="143"/>
      <c r="F75" s="145">
        <f t="shared" si="275"/>
        <v>13</v>
      </c>
      <c r="G75" s="144">
        <v>8</v>
      </c>
      <c r="H75" s="141">
        <v>5</v>
      </c>
      <c r="I75" s="141">
        <v>0</v>
      </c>
      <c r="J75" s="141">
        <v>1</v>
      </c>
      <c r="K75" s="141">
        <v>0</v>
      </c>
      <c r="L75" s="141">
        <v>2</v>
      </c>
      <c r="M75" s="141">
        <v>0</v>
      </c>
      <c r="N75" s="141">
        <v>13</v>
      </c>
      <c r="O75" s="141">
        <v>1</v>
      </c>
      <c r="P75" s="141">
        <v>5</v>
      </c>
    </row>
    <row r="76" spans="1:16" ht="12" customHeight="1" x14ac:dyDescent="0.2">
      <c r="A76" s="157"/>
      <c r="B76" s="157"/>
      <c r="C76" s="32"/>
      <c r="D76" s="232"/>
      <c r="E76" s="31"/>
      <c r="F76" s="82">
        <f t="shared" si="275"/>
        <v>1</v>
      </c>
      <c r="G76" s="127">
        <f t="shared" ref="G76" si="296">IF(G75=0,0,G75/$F75)</f>
        <v>0.61538461538461542</v>
      </c>
      <c r="H76" s="29">
        <f t="shared" ref="H76" si="297">IF(H75=0,0,H75/$H75)</f>
        <v>1</v>
      </c>
      <c r="I76" s="29">
        <f t="shared" ref="I76" si="298">IF(I75=0,0,I75/$H75)</f>
        <v>0</v>
      </c>
      <c r="J76" s="29">
        <f t="shared" ref="J76" si="299">IF(J75=0,0,J75/$J75)</f>
        <v>1</v>
      </c>
      <c r="K76" s="29">
        <f t="shared" ref="K76" si="300">IF(K75=0,0,K75/$J75)</f>
        <v>0</v>
      </c>
      <c r="L76" s="29">
        <f t="shared" ref="L76" si="301">IF(L75=0,0,L75/$L75)</f>
        <v>1</v>
      </c>
      <c r="M76" s="29">
        <f t="shared" ref="M76" si="302">IF(M75=0,0,M75/$L75)</f>
        <v>0</v>
      </c>
      <c r="N76" s="29">
        <f t="shared" ref="N76" si="303">IF(N75=0,0,N75/$N75)</f>
        <v>1</v>
      </c>
      <c r="O76" s="29">
        <f t="shared" ref="O76" si="304">IF(O75=0,0,O75/$N75)</f>
        <v>7.6923076923076927E-2</v>
      </c>
      <c r="P76" s="29">
        <f t="shared" ref="P76" si="305">IF(P75=0,0,P75/$F75)</f>
        <v>0.38461538461538464</v>
      </c>
    </row>
    <row r="77" spans="1:16" ht="12" customHeight="1" x14ac:dyDescent="0.2">
      <c r="A77" s="157"/>
      <c r="B77" s="157"/>
      <c r="C77" s="142"/>
      <c r="D77" s="297" t="s">
        <v>11</v>
      </c>
      <c r="E77" s="143"/>
      <c r="F77" s="145">
        <f t="shared" si="275"/>
        <v>15</v>
      </c>
      <c r="G77" s="144">
        <v>10</v>
      </c>
      <c r="H77" s="141">
        <v>1</v>
      </c>
      <c r="I77" s="141">
        <v>0</v>
      </c>
      <c r="J77" s="141">
        <v>5</v>
      </c>
      <c r="K77" s="141">
        <v>0</v>
      </c>
      <c r="L77" s="141">
        <v>45</v>
      </c>
      <c r="M77" s="141">
        <v>0</v>
      </c>
      <c r="N77" s="141">
        <v>37</v>
      </c>
      <c r="O77" s="141">
        <v>2</v>
      </c>
      <c r="P77" s="141">
        <v>5</v>
      </c>
    </row>
    <row r="78" spans="1:16" ht="12" customHeight="1" x14ac:dyDescent="0.2">
      <c r="A78" s="157"/>
      <c r="B78" s="157"/>
      <c r="C78" s="32"/>
      <c r="D78" s="232"/>
      <c r="E78" s="31"/>
      <c r="F78" s="82">
        <f t="shared" si="275"/>
        <v>1</v>
      </c>
      <c r="G78" s="127">
        <f t="shared" ref="G78" si="306">IF(G77=0,0,G77/$F77)</f>
        <v>0.66666666666666663</v>
      </c>
      <c r="H78" s="29">
        <f t="shared" ref="H78" si="307">IF(H77=0,0,H77/$H77)</f>
        <v>1</v>
      </c>
      <c r="I78" s="29">
        <f t="shared" ref="I78" si="308">IF(I77=0,0,I77/$H77)</f>
        <v>0</v>
      </c>
      <c r="J78" s="29">
        <f t="shared" ref="J78" si="309">IF(J77=0,0,J77/$J77)</f>
        <v>1</v>
      </c>
      <c r="K78" s="29">
        <f t="shared" ref="K78" si="310">IF(K77=0,0,K77/$J77)</f>
        <v>0</v>
      </c>
      <c r="L78" s="29">
        <f t="shared" ref="L78" si="311">IF(L77=0,0,L77/$L77)</f>
        <v>1</v>
      </c>
      <c r="M78" s="29">
        <f t="shared" ref="M78" si="312">IF(M77=0,0,M77/$L77)</f>
        <v>0</v>
      </c>
      <c r="N78" s="29">
        <f t="shared" ref="N78" si="313">IF(N77=0,0,N77/$N77)</f>
        <v>1</v>
      </c>
      <c r="O78" s="29">
        <f t="shared" ref="O78" si="314">IF(O77=0,0,O77/$N77)</f>
        <v>5.4054054054054057E-2</v>
      </c>
      <c r="P78" s="29">
        <f t="shared" ref="P78" si="315">IF(P77=0,0,P77/$F77)</f>
        <v>0.33333333333333331</v>
      </c>
    </row>
    <row r="79" spans="1:16" ht="12" customHeight="1" x14ac:dyDescent="0.2">
      <c r="A79" s="157"/>
      <c r="B79" s="157"/>
      <c r="C79" s="142"/>
      <c r="D79" s="297" t="s">
        <v>10</v>
      </c>
      <c r="E79" s="143"/>
      <c r="F79" s="145">
        <f t="shared" si="275"/>
        <v>38</v>
      </c>
      <c r="G79" s="144">
        <v>21</v>
      </c>
      <c r="H79" s="141">
        <v>4</v>
      </c>
      <c r="I79" s="141">
        <v>0</v>
      </c>
      <c r="J79" s="141">
        <v>2</v>
      </c>
      <c r="K79" s="141">
        <v>0</v>
      </c>
      <c r="L79" s="141">
        <v>1</v>
      </c>
      <c r="M79" s="141">
        <v>1</v>
      </c>
      <c r="N79" s="141">
        <v>104</v>
      </c>
      <c r="O79" s="141">
        <v>26</v>
      </c>
      <c r="P79" s="141">
        <v>17</v>
      </c>
    </row>
    <row r="80" spans="1:16" ht="12" customHeight="1" x14ac:dyDescent="0.2">
      <c r="A80" s="157"/>
      <c r="B80" s="157"/>
      <c r="C80" s="32"/>
      <c r="D80" s="232"/>
      <c r="E80" s="31"/>
      <c r="F80" s="82">
        <f t="shared" si="275"/>
        <v>1</v>
      </c>
      <c r="G80" s="127">
        <f t="shared" ref="G80" si="316">IF(G79=0,0,G79/$F79)</f>
        <v>0.55263157894736847</v>
      </c>
      <c r="H80" s="29">
        <f t="shared" ref="H80" si="317">IF(H79=0,0,H79/$H79)</f>
        <v>1</v>
      </c>
      <c r="I80" s="29">
        <f t="shared" ref="I80" si="318">IF(I79=0,0,I79/$H79)</f>
        <v>0</v>
      </c>
      <c r="J80" s="29">
        <f t="shared" ref="J80" si="319">IF(J79=0,0,J79/$J79)</f>
        <v>1</v>
      </c>
      <c r="K80" s="29">
        <f t="shared" ref="K80" si="320">IF(K79=0,0,K79/$J79)</f>
        <v>0</v>
      </c>
      <c r="L80" s="29">
        <f t="shared" ref="L80" si="321">IF(L79=0,0,L79/$L79)</f>
        <v>1</v>
      </c>
      <c r="M80" s="29">
        <f t="shared" ref="M80" si="322">IF(M79=0,0,M79/$L79)</f>
        <v>1</v>
      </c>
      <c r="N80" s="29">
        <f t="shared" ref="N80" si="323">IF(N79=0,0,N79/$N79)</f>
        <v>1</v>
      </c>
      <c r="O80" s="29">
        <f t="shared" ref="O80" si="324">IF(O79=0,0,O79/$N79)</f>
        <v>0.25</v>
      </c>
      <c r="P80" s="29">
        <f t="shared" ref="P80" si="325">IF(P79=0,0,P79/$F79)</f>
        <v>0.44736842105263158</v>
      </c>
    </row>
    <row r="81" spans="1:16" ht="12" customHeight="1" x14ac:dyDescent="0.2">
      <c r="A81" s="157"/>
      <c r="B81" s="157"/>
      <c r="C81" s="142"/>
      <c r="D81" s="297" t="s">
        <v>9</v>
      </c>
      <c r="E81" s="143"/>
      <c r="F81" s="145">
        <f t="shared" si="275"/>
        <v>154</v>
      </c>
      <c r="G81" s="144">
        <v>51</v>
      </c>
      <c r="H81" s="141">
        <v>32</v>
      </c>
      <c r="I81" s="141">
        <v>2</v>
      </c>
      <c r="J81" s="141">
        <v>36</v>
      </c>
      <c r="K81" s="141">
        <v>3</v>
      </c>
      <c r="L81" s="141">
        <v>52</v>
      </c>
      <c r="M81" s="141">
        <v>5</v>
      </c>
      <c r="N81" s="141">
        <v>90</v>
      </c>
      <c r="O81" s="141">
        <v>23</v>
      </c>
      <c r="P81" s="141">
        <v>103</v>
      </c>
    </row>
    <row r="82" spans="1:16" ht="12" customHeight="1" x14ac:dyDescent="0.2">
      <c r="A82" s="157"/>
      <c r="B82" s="157"/>
      <c r="C82" s="32"/>
      <c r="D82" s="232"/>
      <c r="E82" s="31"/>
      <c r="F82" s="82">
        <f t="shared" si="275"/>
        <v>1</v>
      </c>
      <c r="G82" s="127">
        <f t="shared" ref="G82" si="326">IF(G81=0,0,G81/$F81)</f>
        <v>0.33116883116883117</v>
      </c>
      <c r="H82" s="29">
        <f t="shared" ref="H82" si="327">IF(H81=0,0,H81/$H81)</f>
        <v>1</v>
      </c>
      <c r="I82" s="29">
        <f t="shared" ref="I82" si="328">IF(I81=0,0,I81/$H81)</f>
        <v>6.25E-2</v>
      </c>
      <c r="J82" s="29">
        <f t="shared" ref="J82" si="329">IF(J81=0,0,J81/$J81)</f>
        <v>1</v>
      </c>
      <c r="K82" s="29">
        <f t="shared" ref="K82" si="330">IF(K81=0,0,K81/$J81)</f>
        <v>8.3333333333333329E-2</v>
      </c>
      <c r="L82" s="29">
        <f t="shared" ref="L82" si="331">IF(L81=0,0,L81/$L81)</f>
        <v>1</v>
      </c>
      <c r="M82" s="29">
        <f t="shared" ref="M82" si="332">IF(M81=0,0,M81/$L81)</f>
        <v>9.6153846153846159E-2</v>
      </c>
      <c r="N82" s="29">
        <f t="shared" ref="N82" si="333">IF(N81=0,0,N81/$N81)</f>
        <v>1</v>
      </c>
      <c r="O82" s="29">
        <f t="shared" ref="O82" si="334">IF(O81=0,0,O81/$N81)</f>
        <v>0.25555555555555554</v>
      </c>
      <c r="P82" s="29">
        <f t="shared" ref="P82" si="335">IF(P81=0,0,P81/$F81)</f>
        <v>0.66883116883116878</v>
      </c>
    </row>
    <row r="83" spans="1:16" ht="12" customHeight="1" x14ac:dyDescent="0.2">
      <c r="A83" s="157"/>
      <c r="B83" s="157"/>
      <c r="C83" s="142"/>
      <c r="D83" s="297" t="s">
        <v>8</v>
      </c>
      <c r="E83" s="143"/>
      <c r="F83" s="145">
        <f t="shared" si="275"/>
        <v>22</v>
      </c>
      <c r="G83" s="144">
        <v>4</v>
      </c>
      <c r="H83" s="141">
        <v>0</v>
      </c>
      <c r="I83" s="141">
        <v>0</v>
      </c>
      <c r="J83" s="141">
        <v>0</v>
      </c>
      <c r="K83" s="141">
        <v>0</v>
      </c>
      <c r="L83" s="141">
        <v>13</v>
      </c>
      <c r="M83" s="141">
        <v>0</v>
      </c>
      <c r="N83" s="141">
        <v>7</v>
      </c>
      <c r="O83" s="141">
        <v>1</v>
      </c>
      <c r="P83" s="141">
        <v>18</v>
      </c>
    </row>
    <row r="84" spans="1:16" ht="12" customHeight="1" x14ac:dyDescent="0.2">
      <c r="A84" s="157"/>
      <c r="B84" s="157"/>
      <c r="C84" s="32"/>
      <c r="D84" s="232"/>
      <c r="E84" s="31"/>
      <c r="F84" s="82">
        <f t="shared" si="275"/>
        <v>1</v>
      </c>
      <c r="G84" s="127">
        <f t="shared" ref="G84" si="336">IF(G83=0,0,G83/$F83)</f>
        <v>0.18181818181818182</v>
      </c>
      <c r="H84" s="29">
        <f t="shared" ref="H84" si="337">IF(H83=0,0,H83/$H83)</f>
        <v>0</v>
      </c>
      <c r="I84" s="29">
        <f t="shared" ref="I84" si="338">IF(I83=0,0,I83/$H83)</f>
        <v>0</v>
      </c>
      <c r="J84" s="29">
        <f t="shared" ref="J84" si="339">IF(J83=0,0,J83/$J83)</f>
        <v>0</v>
      </c>
      <c r="K84" s="29">
        <f t="shared" ref="K84" si="340">IF(K83=0,0,K83/$J83)</f>
        <v>0</v>
      </c>
      <c r="L84" s="29">
        <f t="shared" ref="L84" si="341">IF(L83=0,0,L83/$L83)</f>
        <v>1</v>
      </c>
      <c r="M84" s="29">
        <f t="shared" ref="M84" si="342">IF(M83=0,0,M83/$L83)</f>
        <v>0</v>
      </c>
      <c r="N84" s="29">
        <f t="shared" ref="N84" si="343">IF(N83=0,0,N83/$N83)</f>
        <v>1</v>
      </c>
      <c r="O84" s="29">
        <f t="shared" ref="O84" si="344">IF(O83=0,0,O83/$N83)</f>
        <v>0.14285714285714285</v>
      </c>
      <c r="P84" s="29">
        <f t="shared" ref="P84" si="345">IF(P83=0,0,P83/$F83)</f>
        <v>0.81818181818181823</v>
      </c>
    </row>
    <row r="85" spans="1:16" ht="12" customHeight="1" x14ac:dyDescent="0.2">
      <c r="A85" s="157"/>
      <c r="B85" s="157"/>
      <c r="C85" s="142"/>
      <c r="D85" s="297" t="s">
        <v>7</v>
      </c>
      <c r="E85" s="143"/>
      <c r="F85" s="145">
        <f t="shared" si="275"/>
        <v>10</v>
      </c>
      <c r="G85" s="144">
        <v>0</v>
      </c>
      <c r="H85" s="141">
        <v>0</v>
      </c>
      <c r="I85" s="141">
        <v>0</v>
      </c>
      <c r="J85" s="141">
        <v>0</v>
      </c>
      <c r="K85" s="141">
        <v>0</v>
      </c>
      <c r="L85" s="141">
        <v>0</v>
      </c>
      <c r="M85" s="141">
        <v>0</v>
      </c>
      <c r="N85" s="141">
        <v>0</v>
      </c>
      <c r="O85" s="141">
        <v>0</v>
      </c>
      <c r="P85" s="141">
        <v>10</v>
      </c>
    </row>
    <row r="86" spans="1:16" ht="12" customHeight="1" x14ac:dyDescent="0.2">
      <c r="A86" s="157"/>
      <c r="B86" s="157"/>
      <c r="C86" s="32"/>
      <c r="D86" s="232"/>
      <c r="E86" s="31"/>
      <c r="F86" s="82">
        <f t="shared" si="275"/>
        <v>1</v>
      </c>
      <c r="G86" s="127">
        <f t="shared" ref="G86" si="346">IF(G85=0,0,G85/$F85)</f>
        <v>0</v>
      </c>
      <c r="H86" s="29">
        <f t="shared" ref="H86" si="347">IF(H85=0,0,H85/$H85)</f>
        <v>0</v>
      </c>
      <c r="I86" s="29">
        <f t="shared" ref="I86" si="348">IF(I85=0,0,I85/$H85)</f>
        <v>0</v>
      </c>
      <c r="J86" s="29">
        <f t="shared" ref="J86" si="349">IF(J85=0,0,J85/$J85)</f>
        <v>0</v>
      </c>
      <c r="K86" s="29">
        <f t="shared" ref="K86" si="350">IF(K85=0,0,K85/$J85)</f>
        <v>0</v>
      </c>
      <c r="L86" s="29">
        <f t="shared" ref="L86" si="351">IF(L85=0,0,L85/$L85)</f>
        <v>0</v>
      </c>
      <c r="M86" s="29">
        <f t="shared" ref="M86" si="352">IF(M85=0,0,M85/$L85)</f>
        <v>0</v>
      </c>
      <c r="N86" s="29">
        <f t="shared" ref="N86" si="353">IF(N85=0,0,N85/$N85)</f>
        <v>0</v>
      </c>
      <c r="O86" s="29">
        <f t="shared" ref="O86" si="354">IF(O85=0,0,O85/$N85)</f>
        <v>0</v>
      </c>
      <c r="P86" s="29">
        <f t="shared" ref="P86" si="355">IF(P85=0,0,P85/$F85)</f>
        <v>1</v>
      </c>
    </row>
    <row r="87" spans="1:16" ht="13.5" customHeight="1" x14ac:dyDescent="0.2">
      <c r="A87" s="157"/>
      <c r="B87" s="157"/>
      <c r="C87" s="142"/>
      <c r="D87" s="298" t="s">
        <v>116</v>
      </c>
      <c r="E87" s="143"/>
      <c r="F87" s="145">
        <f t="shared" si="275"/>
        <v>17</v>
      </c>
      <c r="G87" s="144">
        <v>7</v>
      </c>
      <c r="H87" s="141">
        <v>0</v>
      </c>
      <c r="I87" s="141">
        <v>0</v>
      </c>
      <c r="J87" s="141">
        <v>1</v>
      </c>
      <c r="K87" s="141">
        <v>1</v>
      </c>
      <c r="L87" s="141">
        <v>3</v>
      </c>
      <c r="M87" s="141">
        <v>1</v>
      </c>
      <c r="N87" s="141">
        <v>18</v>
      </c>
      <c r="O87" s="141">
        <v>0</v>
      </c>
      <c r="P87" s="141">
        <v>10</v>
      </c>
    </row>
    <row r="88" spans="1:16" ht="13.5" customHeight="1" x14ac:dyDescent="0.2">
      <c r="A88" s="157"/>
      <c r="B88" s="157"/>
      <c r="C88" s="32"/>
      <c r="D88" s="232"/>
      <c r="E88" s="31"/>
      <c r="F88" s="82">
        <f t="shared" si="275"/>
        <v>1</v>
      </c>
      <c r="G88" s="127">
        <f t="shared" ref="G88" si="356">IF(G87=0,0,G87/$F87)</f>
        <v>0.41176470588235292</v>
      </c>
      <c r="H88" s="29">
        <f t="shared" ref="H88" si="357">IF(H87=0,0,H87/$H87)</f>
        <v>0</v>
      </c>
      <c r="I88" s="29">
        <f t="shared" ref="I88" si="358">IF(I87=0,0,I87/$H87)</f>
        <v>0</v>
      </c>
      <c r="J88" s="29">
        <f t="shared" ref="J88" si="359">IF(J87=0,0,J87/$J87)</f>
        <v>1</v>
      </c>
      <c r="K88" s="29">
        <f t="shared" ref="K88" si="360">IF(K87=0,0,K87/$J87)</f>
        <v>1</v>
      </c>
      <c r="L88" s="29">
        <f t="shared" ref="L88" si="361">IF(L87=0,0,L87/$L87)</f>
        <v>1</v>
      </c>
      <c r="M88" s="29">
        <f t="shared" ref="M88" si="362">IF(M87=0,0,M87/$L87)</f>
        <v>0.33333333333333331</v>
      </c>
      <c r="N88" s="29">
        <f t="shared" ref="N88" si="363">IF(N87=0,0,N87/$N87)</f>
        <v>1</v>
      </c>
      <c r="O88" s="29">
        <f t="shared" ref="O88" si="364">IF(O87=0,0,O87/$N87)</f>
        <v>0</v>
      </c>
      <c r="P88" s="29">
        <f t="shared" ref="P88" si="365">IF(P87=0,0,P87/$F87)</f>
        <v>0.58823529411764708</v>
      </c>
    </row>
    <row r="89" spans="1:16" ht="12" customHeight="1" x14ac:dyDescent="0.2">
      <c r="A89" s="157"/>
      <c r="B89" s="157"/>
      <c r="C89" s="142"/>
      <c r="D89" s="297" t="s">
        <v>5</v>
      </c>
      <c r="E89" s="143"/>
      <c r="F89" s="145">
        <f t="shared" si="275"/>
        <v>41</v>
      </c>
      <c r="G89" s="144">
        <v>13</v>
      </c>
      <c r="H89" s="141">
        <v>4</v>
      </c>
      <c r="I89" s="141">
        <v>0</v>
      </c>
      <c r="J89" s="141">
        <v>2</v>
      </c>
      <c r="K89" s="141">
        <v>2</v>
      </c>
      <c r="L89" s="141">
        <v>2</v>
      </c>
      <c r="M89" s="141">
        <v>1</v>
      </c>
      <c r="N89" s="141">
        <v>27</v>
      </c>
      <c r="O89" s="141">
        <v>5</v>
      </c>
      <c r="P89" s="141">
        <v>28</v>
      </c>
    </row>
    <row r="90" spans="1:16" ht="12" customHeight="1" x14ac:dyDescent="0.2">
      <c r="A90" s="157"/>
      <c r="B90" s="157"/>
      <c r="C90" s="32"/>
      <c r="D90" s="232"/>
      <c r="E90" s="31"/>
      <c r="F90" s="82">
        <f t="shared" si="275"/>
        <v>1</v>
      </c>
      <c r="G90" s="127">
        <f t="shared" ref="G90" si="366">IF(G89=0,0,G89/$F89)</f>
        <v>0.31707317073170732</v>
      </c>
      <c r="H90" s="29">
        <f t="shared" ref="H90" si="367">IF(H89=0,0,H89/$H89)</f>
        <v>1</v>
      </c>
      <c r="I90" s="29">
        <f t="shared" ref="I90" si="368">IF(I89=0,0,I89/$H89)</f>
        <v>0</v>
      </c>
      <c r="J90" s="29">
        <f t="shared" ref="J90" si="369">IF(J89=0,0,J89/$J89)</f>
        <v>1</v>
      </c>
      <c r="K90" s="29">
        <f t="shared" ref="K90" si="370">IF(K89=0,0,K89/$J89)</f>
        <v>1</v>
      </c>
      <c r="L90" s="29">
        <f t="shared" ref="L90" si="371">IF(L89=0,0,L89/$L89)</f>
        <v>1</v>
      </c>
      <c r="M90" s="29">
        <f t="shared" ref="M90" si="372">IF(M89=0,0,M89/$L89)</f>
        <v>0.5</v>
      </c>
      <c r="N90" s="29">
        <f t="shared" ref="N90" si="373">IF(N89=0,0,N89/$N89)</f>
        <v>1</v>
      </c>
      <c r="O90" s="29">
        <f t="shared" ref="O90" si="374">IF(O89=0,0,O89/$N89)</f>
        <v>0.18518518518518517</v>
      </c>
      <c r="P90" s="29">
        <f t="shared" ref="P90" si="375">IF(P89=0,0,P89/$F89)</f>
        <v>0.68292682926829273</v>
      </c>
    </row>
    <row r="91" spans="1:16" ht="12" customHeight="1" x14ac:dyDescent="0.2">
      <c r="A91" s="157"/>
      <c r="B91" s="157"/>
      <c r="C91" s="142"/>
      <c r="D91" s="297" t="s">
        <v>4</v>
      </c>
      <c r="E91" s="143"/>
      <c r="F91" s="145">
        <f t="shared" si="275"/>
        <v>23</v>
      </c>
      <c r="G91" s="144">
        <v>7</v>
      </c>
      <c r="H91" s="141">
        <v>1</v>
      </c>
      <c r="I91" s="141">
        <v>0</v>
      </c>
      <c r="J91" s="141">
        <v>0</v>
      </c>
      <c r="K91" s="141">
        <v>0</v>
      </c>
      <c r="L91" s="141">
        <v>1</v>
      </c>
      <c r="M91" s="141">
        <v>0</v>
      </c>
      <c r="N91" s="141">
        <v>10</v>
      </c>
      <c r="O91" s="141">
        <v>0</v>
      </c>
      <c r="P91" s="141">
        <v>16</v>
      </c>
    </row>
    <row r="92" spans="1:16" ht="12" customHeight="1" x14ac:dyDescent="0.2">
      <c r="A92" s="157"/>
      <c r="B92" s="157"/>
      <c r="C92" s="32"/>
      <c r="D92" s="232"/>
      <c r="E92" s="31"/>
      <c r="F92" s="82">
        <f t="shared" si="275"/>
        <v>1</v>
      </c>
      <c r="G92" s="127">
        <f t="shared" ref="G92" si="376">IF(G91=0,0,G91/$F91)</f>
        <v>0.30434782608695654</v>
      </c>
      <c r="H92" s="29">
        <f t="shared" ref="H92" si="377">IF(H91=0,0,H91/$H91)</f>
        <v>1</v>
      </c>
      <c r="I92" s="29">
        <f t="shared" ref="I92" si="378">IF(I91=0,0,I91/$H91)</f>
        <v>0</v>
      </c>
      <c r="J92" s="29">
        <f t="shared" ref="J92" si="379">IF(J91=0,0,J91/$J91)</f>
        <v>0</v>
      </c>
      <c r="K92" s="29">
        <f t="shared" ref="K92" si="380">IF(K91=0,0,K91/$J91)</f>
        <v>0</v>
      </c>
      <c r="L92" s="29">
        <f t="shared" ref="L92" si="381">IF(L91=0,0,L91/$L91)</f>
        <v>1</v>
      </c>
      <c r="M92" s="29">
        <f t="shared" ref="M92" si="382">IF(M91=0,0,M91/$L91)</f>
        <v>0</v>
      </c>
      <c r="N92" s="29">
        <f t="shared" ref="N92" si="383">IF(N91=0,0,N91/$N91)</f>
        <v>1</v>
      </c>
      <c r="O92" s="29">
        <f t="shared" ref="O92" si="384">IF(O91=0,0,O91/$N91)</f>
        <v>0</v>
      </c>
      <c r="P92" s="29">
        <f t="shared" ref="P92" si="385">IF(P91=0,0,P91/$F91)</f>
        <v>0.69565217391304346</v>
      </c>
    </row>
    <row r="93" spans="1:16" ht="12" customHeight="1" x14ac:dyDescent="0.2">
      <c r="A93" s="157"/>
      <c r="B93" s="157"/>
      <c r="C93" s="142"/>
      <c r="D93" s="297" t="s">
        <v>3</v>
      </c>
      <c r="E93" s="143"/>
      <c r="F93" s="145">
        <f t="shared" si="275"/>
        <v>24</v>
      </c>
      <c r="G93" s="144">
        <v>14</v>
      </c>
      <c r="H93" s="141">
        <v>0</v>
      </c>
      <c r="I93" s="141">
        <v>0</v>
      </c>
      <c r="J93" s="141">
        <v>0</v>
      </c>
      <c r="K93" s="141">
        <v>0</v>
      </c>
      <c r="L93" s="141">
        <v>6</v>
      </c>
      <c r="M93" s="141">
        <v>0</v>
      </c>
      <c r="N93" s="141">
        <v>44</v>
      </c>
      <c r="O93" s="141">
        <v>2</v>
      </c>
      <c r="P93" s="141">
        <v>10</v>
      </c>
    </row>
    <row r="94" spans="1:16" ht="12" customHeight="1" x14ac:dyDescent="0.2">
      <c r="A94" s="157"/>
      <c r="B94" s="157"/>
      <c r="C94" s="32"/>
      <c r="D94" s="232"/>
      <c r="E94" s="31"/>
      <c r="F94" s="82">
        <f t="shared" si="275"/>
        <v>1</v>
      </c>
      <c r="G94" s="127">
        <f t="shared" ref="G94" si="386">IF(G93=0,0,G93/$F93)</f>
        <v>0.58333333333333337</v>
      </c>
      <c r="H94" s="29">
        <f t="shared" ref="H94" si="387">IF(H93=0,0,H93/$H93)</f>
        <v>0</v>
      </c>
      <c r="I94" s="29">
        <f t="shared" ref="I94" si="388">IF(I93=0,0,I93/$H93)</f>
        <v>0</v>
      </c>
      <c r="J94" s="29">
        <f t="shared" ref="J94" si="389">IF(J93=0,0,J93/$J93)</f>
        <v>0</v>
      </c>
      <c r="K94" s="29">
        <f t="shared" ref="K94" si="390">IF(K93=0,0,K93/$J93)</f>
        <v>0</v>
      </c>
      <c r="L94" s="29">
        <f t="shared" ref="L94" si="391">IF(L93=0,0,L93/$L93)</f>
        <v>1</v>
      </c>
      <c r="M94" s="29">
        <f t="shared" ref="M94" si="392">IF(M93=0,0,M93/$L93)</f>
        <v>0</v>
      </c>
      <c r="N94" s="29">
        <f t="shared" ref="N94" si="393">IF(N93=0,0,N93/$N93)</f>
        <v>1</v>
      </c>
      <c r="O94" s="29">
        <f t="shared" ref="O94" si="394">IF(O93=0,0,O93/$N93)</f>
        <v>4.5454545454545456E-2</v>
      </c>
      <c r="P94" s="29">
        <f t="shared" ref="P94" si="395">IF(P93=0,0,P93/$F93)</f>
        <v>0.41666666666666669</v>
      </c>
    </row>
    <row r="95" spans="1:16" ht="12" customHeight="1" x14ac:dyDescent="0.2">
      <c r="A95" s="157"/>
      <c r="B95" s="157"/>
      <c r="C95" s="142"/>
      <c r="D95" s="297" t="s">
        <v>2</v>
      </c>
      <c r="E95" s="143"/>
      <c r="F95" s="145">
        <f t="shared" si="275"/>
        <v>159</v>
      </c>
      <c r="G95" s="144">
        <v>73</v>
      </c>
      <c r="H95" s="141">
        <v>9</v>
      </c>
      <c r="I95" s="141">
        <v>2</v>
      </c>
      <c r="J95" s="141">
        <v>25</v>
      </c>
      <c r="K95" s="141">
        <v>6</v>
      </c>
      <c r="L95" s="141">
        <v>24</v>
      </c>
      <c r="M95" s="141">
        <v>1</v>
      </c>
      <c r="N95" s="141">
        <v>206</v>
      </c>
      <c r="O95" s="141">
        <v>36</v>
      </c>
      <c r="P95" s="141">
        <v>86</v>
      </c>
    </row>
    <row r="96" spans="1:16" ht="12" customHeight="1" x14ac:dyDescent="0.2">
      <c r="A96" s="157"/>
      <c r="B96" s="157"/>
      <c r="C96" s="32"/>
      <c r="D96" s="232"/>
      <c r="E96" s="31"/>
      <c r="F96" s="82">
        <f t="shared" si="275"/>
        <v>1</v>
      </c>
      <c r="G96" s="127">
        <f t="shared" ref="G96" si="396">IF(G95=0,0,G95/$F95)</f>
        <v>0.45911949685534592</v>
      </c>
      <c r="H96" s="29">
        <f t="shared" ref="H96" si="397">IF(H95=0,0,H95/$H95)</f>
        <v>1</v>
      </c>
      <c r="I96" s="29">
        <f t="shared" ref="I96" si="398">IF(I95=0,0,I95/$H95)</f>
        <v>0.22222222222222221</v>
      </c>
      <c r="J96" s="29">
        <f t="shared" ref="J96" si="399">IF(J95=0,0,J95/$J95)</f>
        <v>1</v>
      </c>
      <c r="K96" s="29">
        <f t="shared" ref="K96" si="400">IF(K95=0,0,K95/$J95)</f>
        <v>0.24</v>
      </c>
      <c r="L96" s="29">
        <f t="shared" ref="L96" si="401">IF(L95=0,0,L95/$L95)</f>
        <v>1</v>
      </c>
      <c r="M96" s="29">
        <f t="shared" ref="M96" si="402">IF(M95=0,0,M95/$L95)</f>
        <v>4.1666666666666664E-2</v>
      </c>
      <c r="N96" s="29">
        <f t="shared" ref="N96" si="403">IF(N95=0,0,N95/$N95)</f>
        <v>1</v>
      </c>
      <c r="O96" s="29">
        <f t="shared" ref="O96" si="404">IF(O95=0,0,O95/$N95)</f>
        <v>0.17475728155339806</v>
      </c>
      <c r="P96" s="29">
        <f t="shared" ref="P96" si="405">IF(P95=0,0,P95/$F95)</f>
        <v>0.54088050314465408</v>
      </c>
    </row>
    <row r="97" spans="1:16" ht="12" customHeight="1" x14ac:dyDescent="0.2">
      <c r="A97" s="157"/>
      <c r="B97" s="157"/>
      <c r="C97" s="142"/>
      <c r="D97" s="297" t="s">
        <v>1</v>
      </c>
      <c r="E97" s="143"/>
      <c r="F97" s="145">
        <f t="shared" si="275"/>
        <v>21</v>
      </c>
      <c r="G97" s="144">
        <v>3</v>
      </c>
      <c r="H97" s="141">
        <v>0</v>
      </c>
      <c r="I97" s="141">
        <v>0</v>
      </c>
      <c r="J97" s="141">
        <v>0</v>
      </c>
      <c r="K97" s="141">
        <v>0</v>
      </c>
      <c r="L97" s="141">
        <v>2</v>
      </c>
      <c r="M97" s="141">
        <v>0</v>
      </c>
      <c r="N97" s="141">
        <v>2</v>
      </c>
      <c r="O97" s="141">
        <v>1</v>
      </c>
      <c r="P97" s="141">
        <v>18</v>
      </c>
    </row>
    <row r="98" spans="1:16" ht="12" customHeight="1" x14ac:dyDescent="0.2">
      <c r="A98" s="157"/>
      <c r="B98" s="157"/>
      <c r="C98" s="32"/>
      <c r="D98" s="232"/>
      <c r="E98" s="31"/>
      <c r="F98" s="82">
        <f t="shared" si="275"/>
        <v>1</v>
      </c>
      <c r="G98" s="127">
        <f t="shared" ref="G98" si="406">IF(G97=0,0,G97/$F97)</f>
        <v>0.14285714285714285</v>
      </c>
      <c r="H98" s="29">
        <f t="shared" ref="H98" si="407">IF(H97=0,0,H97/$H97)</f>
        <v>0</v>
      </c>
      <c r="I98" s="29">
        <f t="shared" ref="I98" si="408">IF(I97=0,0,I97/$H97)</f>
        <v>0</v>
      </c>
      <c r="J98" s="29">
        <f t="shared" ref="J98" si="409">IF(J97=0,0,J97/$J97)</f>
        <v>0</v>
      </c>
      <c r="K98" s="29">
        <f t="shared" ref="K98" si="410">IF(K97=0,0,K97/$J97)</f>
        <v>0</v>
      </c>
      <c r="L98" s="29">
        <f t="shared" ref="L98" si="411">IF(L97=0,0,L97/$L97)</f>
        <v>1</v>
      </c>
      <c r="M98" s="29">
        <f t="shared" ref="M98" si="412">IF(M97=0,0,M97/$L97)</f>
        <v>0</v>
      </c>
      <c r="N98" s="29">
        <f t="shared" ref="N98" si="413">IF(N97=0,0,N97/$N97)</f>
        <v>1</v>
      </c>
      <c r="O98" s="29">
        <f t="shared" ref="O98" si="414">IF(O97=0,0,O97/$N97)</f>
        <v>0.5</v>
      </c>
      <c r="P98" s="29">
        <f t="shared" ref="P98" si="415">IF(P97=0,0,P97/$F97)</f>
        <v>0.8571428571428571</v>
      </c>
    </row>
    <row r="99" spans="1:16" ht="12.75" customHeight="1" x14ac:dyDescent="0.2">
      <c r="A99" s="157"/>
      <c r="B99" s="157"/>
      <c r="C99" s="142"/>
      <c r="D99" s="297" t="s">
        <v>0</v>
      </c>
      <c r="E99" s="143"/>
      <c r="F99" s="145">
        <f t="shared" si="275"/>
        <v>61</v>
      </c>
      <c r="G99" s="144">
        <v>37</v>
      </c>
      <c r="H99" s="141">
        <v>9</v>
      </c>
      <c r="I99" s="141">
        <v>1</v>
      </c>
      <c r="J99" s="141">
        <v>9</v>
      </c>
      <c r="K99" s="141">
        <v>1</v>
      </c>
      <c r="L99" s="141">
        <v>11</v>
      </c>
      <c r="M99" s="141">
        <v>3</v>
      </c>
      <c r="N99" s="141">
        <v>146</v>
      </c>
      <c r="O99" s="141">
        <v>27</v>
      </c>
      <c r="P99" s="141">
        <v>24</v>
      </c>
    </row>
    <row r="100" spans="1:16" ht="12.75" customHeight="1" x14ac:dyDescent="0.2">
      <c r="A100" s="158"/>
      <c r="B100" s="158"/>
      <c r="C100" s="32"/>
      <c r="D100" s="232"/>
      <c r="E100" s="31"/>
      <c r="F100" s="121">
        <f t="shared" si="275"/>
        <v>1</v>
      </c>
      <c r="G100" s="127">
        <f t="shared" ref="G100" si="416">IF(G99=0,0,G99/$F99)</f>
        <v>0.60655737704918034</v>
      </c>
      <c r="H100" s="29">
        <f t="shared" ref="H100:I100" si="417">IF(H99=0,0,H99/$H99)</f>
        <v>1</v>
      </c>
      <c r="I100" s="29">
        <f t="shared" si="417"/>
        <v>0.1111111111111111</v>
      </c>
      <c r="J100" s="29">
        <f t="shared" ref="J100:K100" si="418">IF(J99=0,0,J99/$J99)</f>
        <v>1</v>
      </c>
      <c r="K100" s="29">
        <f t="shared" si="418"/>
        <v>0.1111111111111111</v>
      </c>
      <c r="L100" s="29">
        <f t="shared" ref="L100:M100" si="419">IF(L99=0,0,L99/$L99)</f>
        <v>1</v>
      </c>
      <c r="M100" s="29">
        <f t="shared" si="419"/>
        <v>0.27272727272727271</v>
      </c>
      <c r="N100" s="29">
        <f t="shared" ref="N100:O100" si="420">IF(N99=0,0,N99/$N99)</f>
        <v>1</v>
      </c>
      <c r="O100" s="29">
        <f t="shared" si="420"/>
        <v>0.18493150684931506</v>
      </c>
      <c r="P100" s="29">
        <f t="shared" ref="P100" si="421">IF(P99=0,0,P99/$F99)</f>
        <v>0.39344262295081966</v>
      </c>
    </row>
    <row r="101" spans="1:16" x14ac:dyDescent="0.2">
      <c r="D101" s="2" t="s">
        <v>573</v>
      </c>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438</v>
      </c>
    </row>
    <row r="3" spans="1:16" ht="18" customHeight="1" x14ac:dyDescent="0.2">
      <c r="A3" s="170" t="s">
        <v>63</v>
      </c>
      <c r="B3" s="171"/>
      <c r="C3" s="171"/>
      <c r="D3" s="171"/>
      <c r="E3" s="172"/>
      <c r="F3" s="179" t="s">
        <v>126</v>
      </c>
      <c r="G3" s="186" t="s">
        <v>496</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804</v>
      </c>
      <c r="H7" s="6">
        <f t="shared" ref="H7:H53" si="0">IF(G7=0,0,G7/$F7*100)</f>
        <v>87.391304347826079</v>
      </c>
      <c r="I7" s="13">
        <f>SUM(I8:I12)</f>
        <v>92</v>
      </c>
      <c r="J7" s="6">
        <f t="shared" ref="J7:J53" si="1">IF(I7=0,0,I7/$F7*100)</f>
        <v>10</v>
      </c>
      <c r="K7" s="13">
        <f>SUM(K8:K12)</f>
        <v>22</v>
      </c>
      <c r="L7" s="6">
        <f t="shared" ref="L7:L53" si="2">IF(K7=0,0,K7/$F7*100)</f>
        <v>2.3913043478260869</v>
      </c>
      <c r="M7" s="13">
        <f>SUM(M8:M12)</f>
        <v>2</v>
      </c>
      <c r="N7" s="6">
        <f t="shared" ref="N7:N53" si="3">IF(M7=0,0,M7/$F7*100)</f>
        <v>0.21739130434782608</v>
      </c>
      <c r="O7" s="13">
        <f>SUM(O8:O12)</f>
        <v>0</v>
      </c>
      <c r="P7" s="6">
        <f t="shared" ref="P7:P53" si="4">IF(O7=0,0,O7/$F7*100)</f>
        <v>0</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130</v>
      </c>
      <c r="H9" s="6">
        <f t="shared" ref="H9:H12" si="7">IF(G9=0,0,G9/$F9*100)</f>
        <v>95.588235294117652</v>
      </c>
      <c r="I9" s="13">
        <v>6</v>
      </c>
      <c r="J9" s="6">
        <f t="shared" ref="J9:J12" si="8">IF(I9=0,0,I9/$F9*100)</f>
        <v>4.4117647058823533</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215</v>
      </c>
      <c r="H10" s="6">
        <f t="shared" si="7"/>
        <v>86.345381526104418</v>
      </c>
      <c r="I10" s="13">
        <v>29</v>
      </c>
      <c r="J10" s="6">
        <f t="shared" si="8"/>
        <v>11.646586345381527</v>
      </c>
      <c r="K10" s="13">
        <v>5</v>
      </c>
      <c r="L10" s="6">
        <f t="shared" si="9"/>
        <v>2.0080321285140563</v>
      </c>
      <c r="M10" s="13">
        <v>0</v>
      </c>
      <c r="N10" s="6">
        <f t="shared" si="10"/>
        <v>0</v>
      </c>
      <c r="O10" s="13">
        <v>0</v>
      </c>
      <c r="P10" s="6">
        <f t="shared" si="11"/>
        <v>0</v>
      </c>
    </row>
    <row r="11" spans="1:16" ht="23.1" customHeight="1" x14ac:dyDescent="0.2">
      <c r="A11" s="160"/>
      <c r="B11" s="162" t="s">
        <v>44</v>
      </c>
      <c r="C11" s="163"/>
      <c r="D11" s="163"/>
      <c r="E11" s="164"/>
      <c r="F11" s="8">
        <f t="shared" si="6"/>
        <v>72</v>
      </c>
      <c r="G11" s="7">
        <v>62</v>
      </c>
      <c r="H11" s="6">
        <f t="shared" si="7"/>
        <v>86.111111111111114</v>
      </c>
      <c r="I11" s="13">
        <v>8</v>
      </c>
      <c r="J11" s="6">
        <f t="shared" si="8"/>
        <v>11.111111111111111</v>
      </c>
      <c r="K11" s="13">
        <v>2</v>
      </c>
      <c r="L11" s="6">
        <f t="shared" si="9"/>
        <v>2.7777777777777777</v>
      </c>
      <c r="M11" s="13">
        <v>0</v>
      </c>
      <c r="N11" s="6">
        <f t="shared" si="10"/>
        <v>0</v>
      </c>
      <c r="O11" s="13">
        <v>0</v>
      </c>
      <c r="P11" s="6">
        <f t="shared" si="11"/>
        <v>0</v>
      </c>
    </row>
    <row r="12" spans="1:16" ht="23.1" customHeight="1" x14ac:dyDescent="0.2">
      <c r="A12" s="161"/>
      <c r="B12" s="162" t="s">
        <v>43</v>
      </c>
      <c r="C12" s="163"/>
      <c r="D12" s="163"/>
      <c r="E12" s="164"/>
      <c r="F12" s="8">
        <f t="shared" si="6"/>
        <v>201</v>
      </c>
      <c r="G12" s="7">
        <v>135</v>
      </c>
      <c r="H12" s="6">
        <f t="shared" si="7"/>
        <v>67.164179104477611</v>
      </c>
      <c r="I12" s="13">
        <v>49</v>
      </c>
      <c r="J12" s="6">
        <f t="shared" si="8"/>
        <v>24.378109452736318</v>
      </c>
      <c r="K12" s="13">
        <v>15</v>
      </c>
      <c r="L12" s="6">
        <f t="shared" si="9"/>
        <v>7.4626865671641784</v>
      </c>
      <c r="M12" s="13">
        <v>2</v>
      </c>
      <c r="N12" s="6">
        <f t="shared" si="10"/>
        <v>0.99502487562189057</v>
      </c>
      <c r="O12" s="13">
        <v>0</v>
      </c>
      <c r="P12" s="6">
        <f t="shared" si="11"/>
        <v>0</v>
      </c>
    </row>
    <row r="13" spans="1:16" ht="23.1" customHeight="1" x14ac:dyDescent="0.2">
      <c r="A13" s="156" t="s">
        <v>42</v>
      </c>
      <c r="B13" s="156" t="s">
        <v>41</v>
      </c>
      <c r="C13" s="11"/>
      <c r="D13" s="12" t="s">
        <v>15</v>
      </c>
      <c r="E13" s="9"/>
      <c r="F13" s="8">
        <f t="shared" si="5"/>
        <v>239</v>
      </c>
      <c r="G13" s="7">
        <f>SUM(G14:G37)</f>
        <v>210</v>
      </c>
      <c r="H13" s="6">
        <f t="shared" si="0"/>
        <v>87.86610878661088</v>
      </c>
      <c r="I13" s="13">
        <f>SUM(I14:I37)</f>
        <v>22</v>
      </c>
      <c r="J13" s="6">
        <f t="shared" si="1"/>
        <v>9.2050209205020916</v>
      </c>
      <c r="K13" s="13">
        <f>SUM(K14:K37)</f>
        <v>7</v>
      </c>
      <c r="L13" s="6">
        <f t="shared" si="2"/>
        <v>2.9288702928870292</v>
      </c>
      <c r="M13" s="13">
        <f>SUM(M14:M37)</f>
        <v>0</v>
      </c>
      <c r="N13" s="6">
        <f t="shared" si="3"/>
        <v>0</v>
      </c>
      <c r="O13" s="13">
        <f>SUM(O14:O37)</f>
        <v>0</v>
      </c>
      <c r="P13" s="6">
        <f t="shared" si="4"/>
        <v>0</v>
      </c>
    </row>
    <row r="14" spans="1:16" ht="23.1" customHeight="1" x14ac:dyDescent="0.2">
      <c r="A14" s="157"/>
      <c r="B14" s="157"/>
      <c r="C14" s="11"/>
      <c r="D14" s="12" t="s">
        <v>40</v>
      </c>
      <c r="E14" s="9"/>
      <c r="F14" s="8">
        <f t="shared" ref="F14:F37" si="12">SUM(G14,I14,K14,M14,O14)</f>
        <v>32</v>
      </c>
      <c r="G14" s="7">
        <v>20</v>
      </c>
      <c r="H14" s="6">
        <f t="shared" ref="H14:H37" si="13">IF(G14=0,0,G14/$F14*100)</f>
        <v>62.5</v>
      </c>
      <c r="I14" s="13">
        <v>6</v>
      </c>
      <c r="J14" s="6">
        <f t="shared" ref="J14:J37" si="14">IF(I14=0,0,I14/$F14*100)</f>
        <v>18.75</v>
      </c>
      <c r="K14" s="13">
        <v>6</v>
      </c>
      <c r="L14" s="6">
        <f t="shared" ref="L14:L37" si="15">IF(K14=0,0,K14/$F14*100)</f>
        <v>18.75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4</v>
      </c>
      <c r="H15" s="6">
        <f t="shared" si="13"/>
        <v>100</v>
      </c>
      <c r="I15" s="13">
        <v>0</v>
      </c>
      <c r="J15" s="6">
        <f t="shared" si="14"/>
        <v>0</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7</v>
      </c>
      <c r="H16" s="6">
        <f t="shared" si="13"/>
        <v>63.636363636363633</v>
      </c>
      <c r="I16" s="13">
        <v>4</v>
      </c>
      <c r="J16" s="6">
        <f t="shared" si="14"/>
        <v>36.363636363636367</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6</v>
      </c>
      <c r="H18" s="6">
        <f t="shared" si="13"/>
        <v>100</v>
      </c>
      <c r="I18" s="13">
        <v>0</v>
      </c>
      <c r="J18" s="6">
        <f t="shared" si="14"/>
        <v>0</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1</v>
      </c>
      <c r="H19" s="6">
        <f t="shared" si="13"/>
        <v>100</v>
      </c>
      <c r="I19" s="13">
        <v>0</v>
      </c>
      <c r="J19" s="6">
        <f t="shared" si="14"/>
        <v>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7</v>
      </c>
      <c r="H20" s="6">
        <f t="shared" si="13"/>
        <v>87.5</v>
      </c>
      <c r="I20" s="13">
        <v>1</v>
      </c>
      <c r="J20" s="6">
        <f t="shared" si="14"/>
        <v>12.5</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6</v>
      </c>
      <c r="H21" s="6">
        <f t="shared" si="13"/>
        <v>85.714285714285708</v>
      </c>
      <c r="I21" s="13">
        <v>0</v>
      </c>
      <c r="J21" s="6">
        <f t="shared" si="14"/>
        <v>0</v>
      </c>
      <c r="K21" s="13">
        <v>1</v>
      </c>
      <c r="L21" s="6">
        <f t="shared" si="15"/>
        <v>14.285714285714285</v>
      </c>
      <c r="M21" s="13">
        <v>0</v>
      </c>
      <c r="N21" s="6">
        <f t="shared" si="16"/>
        <v>0</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9</v>
      </c>
      <c r="H23" s="6">
        <f t="shared" si="13"/>
        <v>100</v>
      </c>
      <c r="I23" s="13">
        <v>0</v>
      </c>
      <c r="J23" s="6">
        <f t="shared" si="14"/>
        <v>0</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2</v>
      </c>
      <c r="H25" s="6">
        <f t="shared" si="13"/>
        <v>100</v>
      </c>
      <c r="I25" s="13">
        <v>0</v>
      </c>
      <c r="J25" s="6">
        <f t="shared" si="14"/>
        <v>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11</v>
      </c>
      <c r="H26" s="6">
        <f t="shared" si="13"/>
        <v>100</v>
      </c>
      <c r="I26" s="13">
        <v>0</v>
      </c>
      <c r="J26" s="6">
        <f t="shared" si="14"/>
        <v>0</v>
      </c>
      <c r="K26" s="13">
        <v>0</v>
      </c>
      <c r="L26" s="6">
        <f t="shared" si="15"/>
        <v>0</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5</v>
      </c>
      <c r="H28" s="6">
        <f t="shared" si="13"/>
        <v>100</v>
      </c>
      <c r="I28" s="13">
        <v>0</v>
      </c>
      <c r="J28" s="6">
        <f t="shared" si="14"/>
        <v>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13</v>
      </c>
      <c r="H29" s="6">
        <f t="shared" si="13"/>
        <v>100</v>
      </c>
      <c r="I29" s="13">
        <v>0</v>
      </c>
      <c r="J29" s="6">
        <f t="shared" si="14"/>
        <v>0</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5</v>
      </c>
      <c r="H30" s="6">
        <f t="shared" si="13"/>
        <v>100</v>
      </c>
      <c r="I30" s="13">
        <v>0</v>
      </c>
      <c r="J30" s="6">
        <f t="shared" si="14"/>
        <v>0</v>
      </c>
      <c r="K30" s="13">
        <v>0</v>
      </c>
      <c r="L30" s="6">
        <f t="shared" si="15"/>
        <v>0</v>
      </c>
      <c r="M30" s="13">
        <v>0</v>
      </c>
      <c r="N30" s="6">
        <f t="shared" si="16"/>
        <v>0</v>
      </c>
      <c r="O30" s="13">
        <v>0</v>
      </c>
      <c r="P30" s="6">
        <f t="shared" si="17"/>
        <v>0</v>
      </c>
    </row>
    <row r="31" spans="1:16" ht="23.1" customHeight="1" x14ac:dyDescent="0.2">
      <c r="A31" s="157"/>
      <c r="B31" s="157"/>
      <c r="C31" s="11"/>
      <c r="D31" s="12" t="s">
        <v>23</v>
      </c>
      <c r="E31" s="9"/>
      <c r="F31" s="8">
        <f t="shared" si="12"/>
        <v>33</v>
      </c>
      <c r="G31" s="7">
        <v>33</v>
      </c>
      <c r="H31" s="6">
        <f t="shared" si="13"/>
        <v>100</v>
      </c>
      <c r="I31" s="13">
        <v>0</v>
      </c>
      <c r="J31" s="6">
        <f t="shared" si="14"/>
        <v>0</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5</v>
      </c>
      <c r="H32" s="6">
        <f t="shared" si="13"/>
        <v>100</v>
      </c>
      <c r="I32" s="13">
        <v>0</v>
      </c>
      <c r="J32" s="6">
        <f t="shared" si="14"/>
        <v>0</v>
      </c>
      <c r="K32" s="13">
        <v>0</v>
      </c>
      <c r="L32" s="6">
        <f t="shared" si="15"/>
        <v>0</v>
      </c>
      <c r="M32" s="13">
        <v>0</v>
      </c>
      <c r="N32" s="6">
        <f t="shared" si="16"/>
        <v>0</v>
      </c>
      <c r="O32" s="13">
        <v>0</v>
      </c>
      <c r="P32" s="6">
        <f t="shared" si="17"/>
        <v>0</v>
      </c>
    </row>
    <row r="33" spans="1:16" ht="24" customHeight="1" x14ac:dyDescent="0.2">
      <c r="A33" s="157"/>
      <c r="B33" s="157"/>
      <c r="C33" s="11"/>
      <c r="D33" s="12" t="s">
        <v>21</v>
      </c>
      <c r="E33" s="9"/>
      <c r="F33" s="8">
        <f t="shared" si="12"/>
        <v>32</v>
      </c>
      <c r="G33" s="7">
        <v>27</v>
      </c>
      <c r="H33" s="6">
        <f t="shared" si="13"/>
        <v>84.375</v>
      </c>
      <c r="I33" s="13">
        <v>5</v>
      </c>
      <c r="J33" s="6">
        <f t="shared" si="14"/>
        <v>15.625</v>
      </c>
      <c r="K33" s="13">
        <v>0</v>
      </c>
      <c r="L33" s="6">
        <f t="shared" si="15"/>
        <v>0</v>
      </c>
      <c r="M33" s="13">
        <v>0</v>
      </c>
      <c r="N33" s="6">
        <f t="shared" si="16"/>
        <v>0</v>
      </c>
      <c r="O33" s="13">
        <v>0</v>
      </c>
      <c r="P33" s="6">
        <f t="shared" si="17"/>
        <v>0</v>
      </c>
    </row>
    <row r="34" spans="1:16" ht="23.1" customHeight="1" x14ac:dyDescent="0.2">
      <c r="A34" s="157"/>
      <c r="B34" s="157"/>
      <c r="C34" s="11"/>
      <c r="D34" s="12" t="s">
        <v>20</v>
      </c>
      <c r="E34" s="9"/>
      <c r="F34" s="8">
        <f t="shared" si="12"/>
        <v>17</v>
      </c>
      <c r="G34" s="7">
        <v>14</v>
      </c>
      <c r="H34" s="6">
        <f t="shared" si="13"/>
        <v>82.35294117647058</v>
      </c>
      <c r="I34" s="13">
        <v>3</v>
      </c>
      <c r="J34" s="6">
        <f t="shared" si="14"/>
        <v>17.647058823529413</v>
      </c>
      <c r="K34" s="13">
        <v>0</v>
      </c>
      <c r="L34" s="6">
        <f t="shared" si="15"/>
        <v>0</v>
      </c>
      <c r="M34" s="13">
        <v>0</v>
      </c>
      <c r="N34" s="6">
        <f t="shared" si="16"/>
        <v>0</v>
      </c>
      <c r="O34" s="13">
        <v>0</v>
      </c>
      <c r="P34" s="6">
        <f t="shared" si="17"/>
        <v>0</v>
      </c>
    </row>
    <row r="35" spans="1:16" ht="23.1" customHeight="1" x14ac:dyDescent="0.2">
      <c r="A35" s="157"/>
      <c r="B35" s="157"/>
      <c r="C35" s="11"/>
      <c r="D35" s="12" t="s">
        <v>19</v>
      </c>
      <c r="E35" s="9"/>
      <c r="F35" s="8">
        <f t="shared" si="12"/>
        <v>8</v>
      </c>
      <c r="G35" s="7">
        <v>7</v>
      </c>
      <c r="H35" s="6">
        <f t="shared" si="13"/>
        <v>87.5</v>
      </c>
      <c r="I35" s="13">
        <v>1</v>
      </c>
      <c r="J35" s="6">
        <f t="shared" si="14"/>
        <v>12.5</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13</v>
      </c>
      <c r="H36" s="6">
        <f t="shared" si="13"/>
        <v>92.857142857142861</v>
      </c>
      <c r="I36" s="13">
        <v>1</v>
      </c>
      <c r="J36" s="6">
        <f t="shared" si="14"/>
        <v>7.1428571428571423</v>
      </c>
      <c r="K36" s="13">
        <v>0</v>
      </c>
      <c r="L36" s="6">
        <f t="shared" si="15"/>
        <v>0</v>
      </c>
      <c r="M36" s="13">
        <v>0</v>
      </c>
      <c r="N36" s="6">
        <f t="shared" si="16"/>
        <v>0</v>
      </c>
      <c r="O36" s="13">
        <v>0</v>
      </c>
      <c r="P36" s="6">
        <f t="shared" si="17"/>
        <v>0</v>
      </c>
    </row>
    <row r="37" spans="1:16" ht="23.1" customHeight="1" x14ac:dyDescent="0.2">
      <c r="A37" s="157"/>
      <c r="B37" s="158"/>
      <c r="C37" s="11"/>
      <c r="D37" s="12" t="s">
        <v>17</v>
      </c>
      <c r="E37" s="9"/>
      <c r="F37" s="8">
        <f t="shared" si="12"/>
        <v>8</v>
      </c>
      <c r="G37" s="7">
        <v>7</v>
      </c>
      <c r="H37" s="6">
        <f t="shared" si="13"/>
        <v>87.5</v>
      </c>
      <c r="I37" s="13">
        <v>1</v>
      </c>
      <c r="J37" s="6">
        <f t="shared" si="14"/>
        <v>12.5</v>
      </c>
      <c r="K37" s="13">
        <v>0</v>
      </c>
      <c r="L37" s="6">
        <f t="shared" si="15"/>
        <v>0</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594</v>
      </c>
      <c r="H38" s="6">
        <f t="shared" si="0"/>
        <v>87.224669603524234</v>
      </c>
      <c r="I38" s="13">
        <f>SUM(I39:I53)</f>
        <v>70</v>
      </c>
      <c r="J38" s="6">
        <f t="shared" si="1"/>
        <v>10.279001468428781</v>
      </c>
      <c r="K38" s="13">
        <f>SUM(K39:K53)</f>
        <v>15</v>
      </c>
      <c r="L38" s="6">
        <f t="shared" si="2"/>
        <v>2.2026431718061676</v>
      </c>
      <c r="M38" s="13">
        <f>SUM(M39:M53)</f>
        <v>2</v>
      </c>
      <c r="N38" s="6">
        <f t="shared" si="3"/>
        <v>0.29368575624082233</v>
      </c>
      <c r="O38" s="13">
        <f>SUM(O39:O53)</f>
        <v>0</v>
      </c>
      <c r="P38" s="6">
        <f t="shared" si="4"/>
        <v>0</v>
      </c>
    </row>
    <row r="39" spans="1:16" ht="23.1" customHeight="1" x14ac:dyDescent="0.2">
      <c r="A39" s="157"/>
      <c r="B39" s="157"/>
      <c r="C39" s="11"/>
      <c r="D39" s="12" t="s">
        <v>14</v>
      </c>
      <c r="E39" s="9"/>
      <c r="F39" s="8">
        <f t="shared" ref="F39:F52" si="18">SUM(G39,I39,K39,M39,O39)</f>
        <v>6</v>
      </c>
      <c r="G39" s="7">
        <v>6</v>
      </c>
      <c r="H39" s="6">
        <f t="shared" ref="H39:H52" si="19">IF(G39=0,0,G39/$F39*100)</f>
        <v>100</v>
      </c>
      <c r="I39" s="13">
        <v>0</v>
      </c>
      <c r="J39" s="6">
        <f t="shared" ref="J39:J52" si="20">IF(I39=0,0,I39/$F39*100)</f>
        <v>0</v>
      </c>
      <c r="K39" s="13">
        <v>0</v>
      </c>
      <c r="L39" s="6">
        <f t="shared" ref="L39:L52" si="21">IF(K39=0,0,K39/$F39*100)</f>
        <v>0</v>
      </c>
      <c r="M39" s="13">
        <v>0</v>
      </c>
      <c r="N39" s="6">
        <f t="shared" ref="N39:N52" si="22">IF(M39=0,0,M39/$F39*100)</f>
        <v>0</v>
      </c>
      <c r="O39" s="13">
        <v>0</v>
      </c>
      <c r="P39" s="6">
        <f t="shared" ref="P39:P52"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14</v>
      </c>
      <c r="H42" s="6">
        <f t="shared" si="19"/>
        <v>93.333333333333329</v>
      </c>
      <c r="I42" s="13">
        <v>1</v>
      </c>
      <c r="J42" s="6">
        <f t="shared" si="20"/>
        <v>6.666666666666667</v>
      </c>
      <c r="K42" s="13">
        <v>0</v>
      </c>
      <c r="L42" s="6">
        <f t="shared" si="21"/>
        <v>0</v>
      </c>
      <c r="M42" s="13">
        <v>0</v>
      </c>
      <c r="N42" s="6">
        <f t="shared" si="22"/>
        <v>0</v>
      </c>
      <c r="O42" s="13">
        <v>0</v>
      </c>
      <c r="P42" s="6">
        <f t="shared" si="23"/>
        <v>0</v>
      </c>
    </row>
    <row r="43" spans="1:16" ht="23.1" customHeight="1" x14ac:dyDescent="0.2">
      <c r="A43" s="157"/>
      <c r="B43" s="157"/>
      <c r="C43" s="11"/>
      <c r="D43" s="12" t="s">
        <v>10</v>
      </c>
      <c r="E43" s="9"/>
      <c r="F43" s="8">
        <f t="shared" si="18"/>
        <v>38</v>
      </c>
      <c r="G43" s="7">
        <v>37</v>
      </c>
      <c r="H43" s="6">
        <f t="shared" si="19"/>
        <v>97.368421052631575</v>
      </c>
      <c r="I43" s="13">
        <v>1</v>
      </c>
      <c r="J43" s="6">
        <f t="shared" si="20"/>
        <v>2.6315789473684208</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135</v>
      </c>
      <c r="H44" s="6">
        <f t="shared" si="19"/>
        <v>87.662337662337663</v>
      </c>
      <c r="I44" s="13">
        <v>15</v>
      </c>
      <c r="J44" s="6">
        <f t="shared" si="20"/>
        <v>9.7402597402597415</v>
      </c>
      <c r="K44" s="13">
        <v>4</v>
      </c>
      <c r="L44" s="6">
        <f t="shared" si="21"/>
        <v>2.5974025974025974</v>
      </c>
      <c r="M44" s="13">
        <v>0</v>
      </c>
      <c r="N44" s="6">
        <f t="shared" si="22"/>
        <v>0</v>
      </c>
      <c r="O44" s="13">
        <v>0</v>
      </c>
      <c r="P44" s="6">
        <f t="shared" si="23"/>
        <v>0</v>
      </c>
    </row>
    <row r="45" spans="1:16" ht="23.1" customHeight="1" x14ac:dyDescent="0.2">
      <c r="A45" s="157"/>
      <c r="B45" s="157"/>
      <c r="C45" s="11"/>
      <c r="D45" s="12" t="s">
        <v>8</v>
      </c>
      <c r="E45" s="9"/>
      <c r="F45" s="8">
        <f t="shared" si="18"/>
        <v>22</v>
      </c>
      <c r="G45" s="7">
        <v>21</v>
      </c>
      <c r="H45" s="6">
        <f t="shared" si="19"/>
        <v>95.454545454545453</v>
      </c>
      <c r="I45" s="13">
        <v>1</v>
      </c>
      <c r="J45" s="6">
        <f t="shared" si="20"/>
        <v>4.5454545454545459</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17</v>
      </c>
      <c r="H47" s="6">
        <f t="shared" si="19"/>
        <v>100</v>
      </c>
      <c r="I47" s="13">
        <v>0</v>
      </c>
      <c r="J47" s="6">
        <f t="shared" si="20"/>
        <v>0</v>
      </c>
      <c r="K47" s="13">
        <v>0</v>
      </c>
      <c r="L47" s="6">
        <f t="shared" si="21"/>
        <v>0</v>
      </c>
      <c r="M47" s="13">
        <v>0</v>
      </c>
      <c r="N47" s="6">
        <f t="shared" si="22"/>
        <v>0</v>
      </c>
      <c r="O47" s="13">
        <v>0</v>
      </c>
      <c r="P47" s="6">
        <f t="shared" si="23"/>
        <v>0</v>
      </c>
    </row>
    <row r="48" spans="1:16" ht="23.1" customHeight="1" x14ac:dyDescent="0.2">
      <c r="A48" s="157"/>
      <c r="B48" s="157"/>
      <c r="C48" s="11"/>
      <c r="D48" s="12" t="s">
        <v>5</v>
      </c>
      <c r="E48" s="9"/>
      <c r="F48" s="8">
        <f t="shared" si="18"/>
        <v>41</v>
      </c>
      <c r="G48" s="7">
        <v>38</v>
      </c>
      <c r="H48" s="6">
        <f t="shared" si="19"/>
        <v>92.682926829268297</v>
      </c>
      <c r="I48" s="13">
        <v>3</v>
      </c>
      <c r="J48" s="6">
        <f t="shared" si="20"/>
        <v>7.3170731707317067</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23</v>
      </c>
      <c r="H49" s="6">
        <f t="shared" si="19"/>
        <v>100</v>
      </c>
      <c r="I49" s="13">
        <v>0</v>
      </c>
      <c r="J49" s="6">
        <f t="shared" si="20"/>
        <v>0</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17</v>
      </c>
      <c r="H50" s="6">
        <f t="shared" si="19"/>
        <v>70.833333333333343</v>
      </c>
      <c r="I50" s="13">
        <v>7</v>
      </c>
      <c r="J50" s="6">
        <f t="shared" si="20"/>
        <v>29.166666666666668</v>
      </c>
      <c r="K50" s="13">
        <v>0</v>
      </c>
      <c r="L50" s="6">
        <f t="shared" si="21"/>
        <v>0</v>
      </c>
      <c r="M50" s="13">
        <v>0</v>
      </c>
      <c r="N50" s="6">
        <f t="shared" si="22"/>
        <v>0</v>
      </c>
      <c r="O50" s="13">
        <v>0</v>
      </c>
      <c r="P50" s="6">
        <f t="shared" si="23"/>
        <v>0</v>
      </c>
    </row>
    <row r="51" spans="1:16" ht="23.1" customHeight="1" x14ac:dyDescent="0.2">
      <c r="A51" s="157"/>
      <c r="B51" s="157"/>
      <c r="C51" s="11"/>
      <c r="D51" s="12" t="s">
        <v>2</v>
      </c>
      <c r="E51" s="9"/>
      <c r="F51" s="8">
        <f t="shared" si="18"/>
        <v>159</v>
      </c>
      <c r="G51" s="7">
        <v>126</v>
      </c>
      <c r="H51" s="6">
        <f t="shared" si="19"/>
        <v>79.245283018867923</v>
      </c>
      <c r="I51" s="13">
        <v>28</v>
      </c>
      <c r="J51" s="6">
        <f t="shared" si="20"/>
        <v>17.610062893081761</v>
      </c>
      <c r="K51" s="13">
        <v>4</v>
      </c>
      <c r="L51" s="6">
        <f t="shared" si="21"/>
        <v>2.5157232704402519</v>
      </c>
      <c r="M51" s="13">
        <v>1</v>
      </c>
      <c r="N51" s="6">
        <f t="shared" si="22"/>
        <v>0.62893081761006298</v>
      </c>
      <c r="O51" s="13">
        <v>0</v>
      </c>
      <c r="P51" s="6">
        <f t="shared" si="23"/>
        <v>0</v>
      </c>
    </row>
    <row r="52" spans="1:16" ht="23.1" customHeight="1" x14ac:dyDescent="0.2">
      <c r="A52" s="157"/>
      <c r="B52" s="157"/>
      <c r="C52" s="11"/>
      <c r="D52" s="12" t="s">
        <v>1</v>
      </c>
      <c r="E52" s="9"/>
      <c r="F52" s="8">
        <f t="shared" si="18"/>
        <v>21</v>
      </c>
      <c r="G52" s="7">
        <v>18</v>
      </c>
      <c r="H52" s="6">
        <f t="shared" si="19"/>
        <v>85.714285714285708</v>
      </c>
      <c r="I52" s="13">
        <v>2</v>
      </c>
      <c r="J52" s="6">
        <f t="shared" si="20"/>
        <v>9.5238095238095237</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5"/>
        <v>61</v>
      </c>
      <c r="G53" s="7">
        <v>42</v>
      </c>
      <c r="H53" s="6">
        <f t="shared" si="0"/>
        <v>68.852459016393439</v>
      </c>
      <c r="I53" s="13">
        <v>12</v>
      </c>
      <c r="J53" s="6">
        <f t="shared" si="1"/>
        <v>19.672131147540984</v>
      </c>
      <c r="K53" s="13">
        <v>6</v>
      </c>
      <c r="L53" s="6">
        <f t="shared" si="2"/>
        <v>9.8360655737704921</v>
      </c>
      <c r="M53" s="13">
        <v>1</v>
      </c>
      <c r="N53" s="6">
        <f t="shared" si="3"/>
        <v>1.639344262295082</v>
      </c>
      <c r="O53" s="13">
        <v>0</v>
      </c>
      <c r="P53" s="6">
        <f t="shared" si="4"/>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101"/>
  <sheetViews>
    <sheetView view="pageBreakPreview" zoomScaleNormal="100" zoomScaleSheetLayoutView="100" workbookViewId="0"/>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8" ht="14.4" x14ac:dyDescent="0.2">
      <c r="A1" s="16" t="s">
        <v>646</v>
      </c>
    </row>
    <row r="2" spans="1:18" x14ac:dyDescent="0.2">
      <c r="P2" s="38" t="s">
        <v>618</v>
      </c>
    </row>
    <row r="3" spans="1:18" s="119" customFormat="1" ht="16.5" customHeight="1" x14ac:dyDescent="0.2">
      <c r="A3" s="254" t="s">
        <v>63</v>
      </c>
      <c r="B3" s="255"/>
      <c r="C3" s="255"/>
      <c r="D3" s="255"/>
      <c r="E3" s="256"/>
      <c r="F3" s="286" t="s">
        <v>126</v>
      </c>
      <c r="G3" s="337" t="s">
        <v>487</v>
      </c>
      <c r="H3" s="340"/>
      <c r="I3" s="340"/>
      <c r="J3" s="340"/>
      <c r="K3" s="340"/>
      <c r="L3" s="340"/>
      <c r="M3" s="340"/>
      <c r="N3" s="340"/>
      <c r="O3" s="341"/>
      <c r="P3" s="342" t="s">
        <v>488</v>
      </c>
    </row>
    <row r="4" spans="1:18" s="119" customFormat="1" ht="16.5" customHeight="1" x14ac:dyDescent="0.2">
      <c r="A4" s="236"/>
      <c r="B4" s="237"/>
      <c r="C4" s="237"/>
      <c r="D4" s="237"/>
      <c r="E4" s="238"/>
      <c r="F4" s="336"/>
      <c r="G4" s="338"/>
      <c r="H4" s="345" t="s">
        <v>425</v>
      </c>
      <c r="I4" s="346"/>
      <c r="J4" s="346"/>
      <c r="K4" s="346"/>
      <c r="L4" s="346"/>
      <c r="M4" s="347"/>
      <c r="N4" s="348" t="s">
        <v>426</v>
      </c>
      <c r="O4" s="349"/>
      <c r="P4" s="343"/>
    </row>
    <row r="5" spans="1:18"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8" s="119" customFormat="1" ht="46.5" customHeight="1" x14ac:dyDescent="0.2">
      <c r="A6" s="239"/>
      <c r="B6" s="240"/>
      <c r="C6" s="240"/>
      <c r="D6" s="240"/>
      <c r="E6" s="241"/>
      <c r="F6" s="287"/>
      <c r="G6" s="339"/>
      <c r="H6" s="146" t="s">
        <v>489</v>
      </c>
      <c r="I6" s="146" t="s">
        <v>490</v>
      </c>
      <c r="J6" s="146" t="s">
        <v>489</v>
      </c>
      <c r="K6" s="146" t="s">
        <v>490</v>
      </c>
      <c r="L6" s="146" t="s">
        <v>489</v>
      </c>
      <c r="M6" s="146" t="s">
        <v>490</v>
      </c>
      <c r="N6" s="146" t="s">
        <v>489</v>
      </c>
      <c r="O6" s="146" t="s">
        <v>490</v>
      </c>
      <c r="P6" s="344"/>
    </row>
    <row r="7" spans="1:18" ht="12" customHeight="1" x14ac:dyDescent="0.2">
      <c r="A7" s="290" t="s">
        <v>49</v>
      </c>
      <c r="B7" s="291"/>
      <c r="C7" s="291"/>
      <c r="D7" s="291"/>
      <c r="E7" s="292"/>
      <c r="F7" s="145">
        <f t="shared" ref="F7:F70" si="0">SUM(G7,P7:P7)</f>
        <v>920</v>
      </c>
      <c r="G7" s="144">
        <f t="shared" ref="G7:P7" si="1">SUM(G9,G11,G13,G15,G17)</f>
        <v>420</v>
      </c>
      <c r="H7" s="141">
        <f t="shared" si="1"/>
        <v>272</v>
      </c>
      <c r="I7" s="141">
        <f t="shared" si="1"/>
        <v>35</v>
      </c>
      <c r="J7" s="141">
        <f t="shared" si="1"/>
        <v>229</v>
      </c>
      <c r="K7" s="141">
        <f t="shared" si="1"/>
        <v>27</v>
      </c>
      <c r="L7" s="141">
        <f t="shared" si="1"/>
        <v>242</v>
      </c>
      <c r="M7" s="141">
        <f t="shared" si="1"/>
        <v>16</v>
      </c>
      <c r="N7" s="141">
        <f t="shared" si="1"/>
        <v>1169</v>
      </c>
      <c r="O7" s="141">
        <f t="shared" si="1"/>
        <v>185</v>
      </c>
      <c r="P7" s="144">
        <f t="shared" si="1"/>
        <v>500</v>
      </c>
      <c r="Q7" s="46"/>
      <c r="R7" s="130"/>
    </row>
    <row r="8" spans="1:18" ht="12" customHeight="1" x14ac:dyDescent="0.2">
      <c r="A8" s="173"/>
      <c r="B8" s="174"/>
      <c r="C8" s="174"/>
      <c r="D8" s="174"/>
      <c r="E8" s="175"/>
      <c r="F8" s="82">
        <f t="shared" si="0"/>
        <v>1</v>
      </c>
      <c r="G8" s="127">
        <f>IF(G7=0,0,G7/$F7)</f>
        <v>0.45652173913043476</v>
      </c>
      <c r="H8" s="29">
        <f>IF(H7=0,0,H7/$H7)</f>
        <v>1</v>
      </c>
      <c r="I8" s="29">
        <f>IF(I7=0,0,I7/$H7)</f>
        <v>0.12867647058823528</v>
      </c>
      <c r="J8" s="29">
        <f>IF(J7=0,0,J7/$J7)</f>
        <v>1</v>
      </c>
      <c r="K8" s="29">
        <f>IF(K7=0,0,K7/$J7)</f>
        <v>0.11790393013100436</v>
      </c>
      <c r="L8" s="29">
        <f>IF(L7=0,0,L7/$L7)</f>
        <v>1</v>
      </c>
      <c r="M8" s="29">
        <f>IF(M7=0,0,M7/$L7)</f>
        <v>6.6115702479338845E-2</v>
      </c>
      <c r="N8" s="29">
        <f>IF(N7=0,0,N7/$N7)</f>
        <v>1</v>
      </c>
      <c r="O8" s="29">
        <f>IF(O7=0,0,O7/$N7)</f>
        <v>0.15825491873396064</v>
      </c>
      <c r="P8" s="29">
        <f>IF(P7=0,0,P7/$F7)</f>
        <v>0.54347826086956519</v>
      </c>
      <c r="R8" s="46"/>
    </row>
    <row r="9" spans="1:18" ht="12" customHeight="1" x14ac:dyDescent="0.2">
      <c r="A9" s="282" t="s">
        <v>48</v>
      </c>
      <c r="B9" s="283" t="s">
        <v>47</v>
      </c>
      <c r="C9" s="284"/>
      <c r="D9" s="284"/>
      <c r="E9" s="285"/>
      <c r="F9" s="145">
        <f t="shared" si="0"/>
        <v>262</v>
      </c>
      <c r="G9" s="144">
        <v>70</v>
      </c>
      <c r="H9" s="141">
        <v>15</v>
      </c>
      <c r="I9" s="141">
        <v>5</v>
      </c>
      <c r="J9" s="141">
        <v>15</v>
      </c>
      <c r="K9" s="141">
        <v>6</v>
      </c>
      <c r="L9" s="141">
        <v>3</v>
      </c>
      <c r="M9" s="141">
        <v>0</v>
      </c>
      <c r="N9" s="141">
        <v>91</v>
      </c>
      <c r="O9" s="141">
        <v>26</v>
      </c>
      <c r="P9" s="141">
        <v>192</v>
      </c>
      <c r="Q9" s="46"/>
      <c r="R9" s="124"/>
    </row>
    <row r="10" spans="1:18" ht="12" customHeight="1" x14ac:dyDescent="0.2">
      <c r="A10" s="160"/>
      <c r="B10" s="245"/>
      <c r="C10" s="246"/>
      <c r="D10" s="246"/>
      <c r="E10" s="247"/>
      <c r="F10" s="82">
        <f t="shared" si="0"/>
        <v>1</v>
      </c>
      <c r="G10" s="127">
        <f>IF(G9=0,0,G9/$F9)</f>
        <v>0.26717557251908397</v>
      </c>
      <c r="H10" s="29">
        <f>IF(H9=0,0,H9/$H9)</f>
        <v>1</v>
      </c>
      <c r="I10" s="29">
        <f>IF(I9=0,0,I9/$H9)</f>
        <v>0.33333333333333331</v>
      </c>
      <c r="J10" s="29">
        <f>IF(J9=0,0,J9/$J9)</f>
        <v>1</v>
      </c>
      <c r="K10" s="29">
        <f>IF(K9=0,0,K9/$J9)</f>
        <v>0.4</v>
      </c>
      <c r="L10" s="29">
        <f>IF(L9=0,0,L9/$L9)</f>
        <v>1</v>
      </c>
      <c r="M10" s="29">
        <f>IF(M9=0,0,M9/$L9)</f>
        <v>0</v>
      </c>
      <c r="N10" s="29">
        <f>IF(N9=0,0,N9/$N9)</f>
        <v>1</v>
      </c>
      <c r="O10" s="29">
        <f>IF(O9=0,0,O9/$N9)</f>
        <v>0.2857142857142857</v>
      </c>
      <c r="P10" s="29">
        <f>IF(P9=0,0,P9/$F9)</f>
        <v>0.73282442748091603</v>
      </c>
    </row>
    <row r="11" spans="1:18" ht="12" customHeight="1" x14ac:dyDescent="0.2">
      <c r="A11" s="160"/>
      <c r="B11" s="283" t="s">
        <v>46</v>
      </c>
      <c r="C11" s="284"/>
      <c r="D11" s="284"/>
      <c r="E11" s="285"/>
      <c r="F11" s="145">
        <f t="shared" si="0"/>
        <v>136</v>
      </c>
      <c r="G11" s="144">
        <v>58</v>
      </c>
      <c r="H11" s="141">
        <v>16</v>
      </c>
      <c r="I11" s="141">
        <v>3</v>
      </c>
      <c r="J11" s="141">
        <v>11</v>
      </c>
      <c r="K11" s="141">
        <v>0</v>
      </c>
      <c r="L11" s="141">
        <v>3</v>
      </c>
      <c r="M11" s="141">
        <v>0</v>
      </c>
      <c r="N11" s="141">
        <v>129</v>
      </c>
      <c r="O11" s="141">
        <v>23</v>
      </c>
      <c r="P11" s="141">
        <v>78</v>
      </c>
      <c r="Q11" s="46"/>
      <c r="R11" s="124"/>
    </row>
    <row r="12" spans="1:18" ht="12" customHeight="1" x14ac:dyDescent="0.2">
      <c r="A12" s="160"/>
      <c r="B12" s="245"/>
      <c r="C12" s="246"/>
      <c r="D12" s="246"/>
      <c r="E12" s="247"/>
      <c r="F12" s="82">
        <f t="shared" si="0"/>
        <v>1</v>
      </c>
      <c r="G12" s="127">
        <f t="shared" ref="G12" si="2">IF(G11=0,0,G11/$F11)</f>
        <v>0.4264705882352941</v>
      </c>
      <c r="H12" s="29">
        <f t="shared" ref="H12:I12" si="3">IF(H11=0,0,H11/$H11)</f>
        <v>1</v>
      </c>
      <c r="I12" s="29">
        <f t="shared" si="3"/>
        <v>0.1875</v>
      </c>
      <c r="J12" s="29">
        <f t="shared" ref="J12:K12" si="4">IF(J11=0,0,J11/$J11)</f>
        <v>1</v>
      </c>
      <c r="K12" s="29">
        <f t="shared" si="4"/>
        <v>0</v>
      </c>
      <c r="L12" s="29">
        <f t="shared" ref="L12:M12" si="5">IF(L11=0,0,L11/$L11)</f>
        <v>1</v>
      </c>
      <c r="M12" s="29">
        <f t="shared" si="5"/>
        <v>0</v>
      </c>
      <c r="N12" s="29">
        <f t="shared" ref="N12:O12" si="6">IF(N11=0,0,N11/$N11)</f>
        <v>1</v>
      </c>
      <c r="O12" s="29">
        <f t="shared" si="6"/>
        <v>0.17829457364341086</v>
      </c>
      <c r="P12" s="29">
        <f t="shared" ref="P12" si="7">IF(P11=0,0,P11/$F11)</f>
        <v>0.57352941176470584</v>
      </c>
    </row>
    <row r="13" spans="1:18" ht="12" customHeight="1" x14ac:dyDescent="0.2">
      <c r="A13" s="160"/>
      <c r="B13" s="283" t="s">
        <v>45</v>
      </c>
      <c r="C13" s="284"/>
      <c r="D13" s="284"/>
      <c r="E13" s="285"/>
      <c r="F13" s="145">
        <f t="shared" si="0"/>
        <v>249</v>
      </c>
      <c r="G13" s="144">
        <v>153</v>
      </c>
      <c r="H13" s="141">
        <v>62</v>
      </c>
      <c r="I13" s="141">
        <v>11</v>
      </c>
      <c r="J13" s="141">
        <v>44</v>
      </c>
      <c r="K13" s="141">
        <v>3</v>
      </c>
      <c r="L13" s="141">
        <v>55</v>
      </c>
      <c r="M13" s="141">
        <v>4</v>
      </c>
      <c r="N13" s="141">
        <v>490</v>
      </c>
      <c r="O13" s="141">
        <v>86</v>
      </c>
      <c r="P13" s="141">
        <v>96</v>
      </c>
      <c r="Q13" s="46"/>
      <c r="R13" s="124"/>
    </row>
    <row r="14" spans="1:18" ht="12" customHeight="1" x14ac:dyDescent="0.2">
      <c r="A14" s="160"/>
      <c r="B14" s="245"/>
      <c r="C14" s="246"/>
      <c r="D14" s="246"/>
      <c r="E14" s="247"/>
      <c r="F14" s="82">
        <f t="shared" si="0"/>
        <v>1</v>
      </c>
      <c r="G14" s="127">
        <f t="shared" ref="G14" si="8">IF(G13=0,0,G13/$F13)</f>
        <v>0.61445783132530118</v>
      </c>
      <c r="H14" s="29">
        <f t="shared" ref="H14:I14" si="9">IF(H13=0,0,H13/$H13)</f>
        <v>1</v>
      </c>
      <c r="I14" s="29">
        <f t="shared" si="9"/>
        <v>0.17741935483870969</v>
      </c>
      <c r="J14" s="29">
        <f t="shared" ref="J14:K14" si="10">IF(J13=0,0,J13/$J13)</f>
        <v>1</v>
      </c>
      <c r="K14" s="29">
        <f t="shared" si="10"/>
        <v>6.8181818181818177E-2</v>
      </c>
      <c r="L14" s="29">
        <f t="shared" ref="L14:M14" si="11">IF(L13=0,0,L13/$L13)</f>
        <v>1</v>
      </c>
      <c r="M14" s="29">
        <f t="shared" si="11"/>
        <v>7.2727272727272724E-2</v>
      </c>
      <c r="N14" s="29">
        <f t="shared" ref="N14:O14" si="12">IF(N13=0,0,N13/$N13)</f>
        <v>1</v>
      </c>
      <c r="O14" s="29">
        <f t="shared" si="12"/>
        <v>0.17551020408163265</v>
      </c>
      <c r="P14" s="29">
        <f t="shared" ref="P14" si="13">IF(P13=0,0,P13/$F13)</f>
        <v>0.38554216867469882</v>
      </c>
    </row>
    <row r="15" spans="1:18" ht="12" customHeight="1" x14ac:dyDescent="0.2">
      <c r="A15" s="160"/>
      <c r="B15" s="283" t="s">
        <v>44</v>
      </c>
      <c r="C15" s="284"/>
      <c r="D15" s="284"/>
      <c r="E15" s="285"/>
      <c r="F15" s="145">
        <f t="shared" si="0"/>
        <v>72</v>
      </c>
      <c r="G15" s="144">
        <v>43</v>
      </c>
      <c r="H15" s="141">
        <v>68</v>
      </c>
      <c r="I15" s="141">
        <v>8</v>
      </c>
      <c r="J15" s="141">
        <v>37</v>
      </c>
      <c r="K15" s="141">
        <v>6</v>
      </c>
      <c r="L15" s="141">
        <v>32</v>
      </c>
      <c r="M15" s="141">
        <v>5</v>
      </c>
      <c r="N15" s="141">
        <v>136</v>
      </c>
      <c r="O15" s="141">
        <v>17</v>
      </c>
      <c r="P15" s="141">
        <v>29</v>
      </c>
      <c r="Q15" s="46"/>
      <c r="R15" s="124"/>
    </row>
    <row r="16" spans="1:18" ht="12" customHeight="1" x14ac:dyDescent="0.2">
      <c r="A16" s="160"/>
      <c r="B16" s="245"/>
      <c r="C16" s="246"/>
      <c r="D16" s="246"/>
      <c r="E16" s="247"/>
      <c r="F16" s="82">
        <f t="shared" si="0"/>
        <v>1</v>
      </c>
      <c r="G16" s="127">
        <f t="shared" ref="G16" si="14">IF(G15=0,0,G15/$F15)</f>
        <v>0.59722222222222221</v>
      </c>
      <c r="H16" s="29">
        <f t="shared" ref="H16:I16" si="15">IF(H15=0,0,H15/$H15)</f>
        <v>1</v>
      </c>
      <c r="I16" s="29">
        <f t="shared" si="15"/>
        <v>0.11764705882352941</v>
      </c>
      <c r="J16" s="29">
        <f t="shared" ref="J16:K16" si="16">IF(J15=0,0,J15/$J15)</f>
        <v>1</v>
      </c>
      <c r="K16" s="29">
        <f t="shared" si="16"/>
        <v>0.16216216216216217</v>
      </c>
      <c r="L16" s="29">
        <f t="shared" ref="L16:M16" si="17">IF(L15=0,0,L15/$L15)</f>
        <v>1</v>
      </c>
      <c r="M16" s="29">
        <f t="shared" si="17"/>
        <v>0.15625</v>
      </c>
      <c r="N16" s="29">
        <f t="shared" ref="N16:O16" si="18">IF(N15=0,0,N15/$N15)</f>
        <v>1</v>
      </c>
      <c r="O16" s="29">
        <f t="shared" si="18"/>
        <v>0.125</v>
      </c>
      <c r="P16" s="29">
        <f t="shared" ref="P16" si="19">IF(P15=0,0,P15/$F15)</f>
        <v>0.40277777777777779</v>
      </c>
    </row>
    <row r="17" spans="1:18" ht="12" customHeight="1" x14ac:dyDescent="0.2">
      <c r="A17" s="160"/>
      <c r="B17" s="283" t="s">
        <v>43</v>
      </c>
      <c r="C17" s="284"/>
      <c r="D17" s="284"/>
      <c r="E17" s="285"/>
      <c r="F17" s="145">
        <f t="shared" si="0"/>
        <v>201</v>
      </c>
      <c r="G17" s="144">
        <v>96</v>
      </c>
      <c r="H17" s="141">
        <v>111</v>
      </c>
      <c r="I17" s="141">
        <v>8</v>
      </c>
      <c r="J17" s="141">
        <v>122</v>
      </c>
      <c r="K17" s="141">
        <v>12</v>
      </c>
      <c r="L17" s="141">
        <v>149</v>
      </c>
      <c r="M17" s="141">
        <v>7</v>
      </c>
      <c r="N17" s="141">
        <v>323</v>
      </c>
      <c r="O17" s="141">
        <v>33</v>
      </c>
      <c r="P17" s="141">
        <v>105</v>
      </c>
      <c r="Q17" s="46"/>
      <c r="R17" s="124"/>
    </row>
    <row r="18" spans="1:18" ht="12" customHeight="1" x14ac:dyDescent="0.2">
      <c r="A18" s="161"/>
      <c r="B18" s="245"/>
      <c r="C18" s="246"/>
      <c r="D18" s="246"/>
      <c r="E18" s="247"/>
      <c r="F18" s="82">
        <f t="shared" si="0"/>
        <v>1</v>
      </c>
      <c r="G18" s="127">
        <f t="shared" ref="G18" si="20">IF(G17=0,0,G17/$F17)</f>
        <v>0.47761194029850745</v>
      </c>
      <c r="H18" s="29">
        <f t="shared" ref="H18:I18" si="21">IF(H17=0,0,H17/$H17)</f>
        <v>1</v>
      </c>
      <c r="I18" s="29">
        <f t="shared" si="21"/>
        <v>7.2072072072072071E-2</v>
      </c>
      <c r="J18" s="29">
        <f t="shared" ref="J18:K18" si="22">IF(J17=0,0,J17/$J17)</f>
        <v>1</v>
      </c>
      <c r="K18" s="29">
        <f t="shared" si="22"/>
        <v>9.8360655737704916E-2</v>
      </c>
      <c r="L18" s="29">
        <f t="shared" ref="L18:M18" si="23">IF(L17=0,0,L17/$L17)</f>
        <v>1</v>
      </c>
      <c r="M18" s="29">
        <f t="shared" si="23"/>
        <v>4.6979865771812082E-2</v>
      </c>
      <c r="N18" s="29">
        <f t="shared" ref="N18:O18" si="24">IF(N17=0,0,N17/$N17)</f>
        <v>1</v>
      </c>
      <c r="O18" s="29">
        <f t="shared" si="24"/>
        <v>0.1021671826625387</v>
      </c>
      <c r="P18" s="29">
        <f t="shared" ref="P18" si="25">IF(P17=0,0,P17/$F17)</f>
        <v>0.52238805970149249</v>
      </c>
      <c r="R18" s="128"/>
    </row>
    <row r="19" spans="1:18" ht="12" customHeight="1" x14ac:dyDescent="0.2">
      <c r="A19" s="296" t="s">
        <v>42</v>
      </c>
      <c r="B19" s="296" t="s">
        <v>41</v>
      </c>
      <c r="C19" s="142"/>
      <c r="D19" s="297" t="s">
        <v>15</v>
      </c>
      <c r="E19" s="143"/>
      <c r="F19" s="145">
        <f>SUM(G19,P19)</f>
        <v>239</v>
      </c>
      <c r="G19" s="144">
        <v>138</v>
      </c>
      <c r="H19" s="141">
        <v>161</v>
      </c>
      <c r="I19" s="141">
        <v>10</v>
      </c>
      <c r="J19" s="141">
        <v>39</v>
      </c>
      <c r="K19" s="141">
        <v>3</v>
      </c>
      <c r="L19" s="141">
        <v>65</v>
      </c>
      <c r="M19" s="141">
        <v>3</v>
      </c>
      <c r="N19" s="141">
        <v>378</v>
      </c>
      <c r="O19" s="141">
        <v>59</v>
      </c>
      <c r="P19" s="147">
        <v>101</v>
      </c>
      <c r="Q19" s="46"/>
      <c r="R19" s="130"/>
    </row>
    <row r="20" spans="1:18" ht="12" customHeight="1" x14ac:dyDescent="0.2">
      <c r="A20" s="157"/>
      <c r="B20" s="157"/>
      <c r="C20" s="32"/>
      <c r="D20" s="232"/>
      <c r="E20" s="31"/>
      <c r="F20" s="82">
        <f t="shared" si="0"/>
        <v>1</v>
      </c>
      <c r="G20" s="127">
        <f>IF(G19=0,0,G19/$F19)</f>
        <v>0.57740585774058573</v>
      </c>
      <c r="H20" s="29">
        <f>IF(H19=0,0,H19/$H19)</f>
        <v>1</v>
      </c>
      <c r="I20" s="29">
        <f>IF(I19=0,0,I19/$H19)</f>
        <v>6.2111801242236024E-2</v>
      </c>
      <c r="J20" s="29">
        <f>IF(J19=0,0,J19/$J19)</f>
        <v>1</v>
      </c>
      <c r="K20" s="29">
        <f>IF(K19=0,0,K19/$J19)</f>
        <v>7.6923076923076927E-2</v>
      </c>
      <c r="L20" s="29">
        <f>IF(L19=0,0,L19/$L19)</f>
        <v>1</v>
      </c>
      <c r="M20" s="29">
        <f>IF(M19=0,0,M19/$L19)</f>
        <v>4.6153846153846156E-2</v>
      </c>
      <c r="N20" s="29">
        <f>IF(N19=0,0,N19/$N19)</f>
        <v>1</v>
      </c>
      <c r="O20" s="29">
        <f>IF(O19=0,0,O19/$N19)</f>
        <v>0.15608465608465608</v>
      </c>
      <c r="P20" s="29">
        <f>IF(P19=0,0,P19/$F19)</f>
        <v>0.42259414225941422</v>
      </c>
      <c r="R20" s="129"/>
    </row>
    <row r="21" spans="1:18" ht="12" customHeight="1" x14ac:dyDescent="0.2">
      <c r="A21" s="157"/>
      <c r="B21" s="157"/>
      <c r="C21" s="142"/>
      <c r="D21" s="297" t="s">
        <v>40</v>
      </c>
      <c r="E21" s="143"/>
      <c r="F21" s="145">
        <f t="shared" si="0"/>
        <v>32</v>
      </c>
      <c r="G21" s="144">
        <v>21</v>
      </c>
      <c r="H21" s="141">
        <v>19</v>
      </c>
      <c r="I21" s="141">
        <v>2</v>
      </c>
      <c r="J21" s="141">
        <v>6</v>
      </c>
      <c r="K21" s="141">
        <v>0</v>
      </c>
      <c r="L21" s="141">
        <v>13</v>
      </c>
      <c r="M21" s="141">
        <v>1</v>
      </c>
      <c r="N21" s="141">
        <v>75</v>
      </c>
      <c r="O21" s="141">
        <v>15</v>
      </c>
      <c r="P21" s="141">
        <v>11</v>
      </c>
      <c r="Q21" s="46"/>
      <c r="R21" s="124"/>
    </row>
    <row r="22" spans="1:18" ht="12" customHeight="1" x14ac:dyDescent="0.2">
      <c r="A22" s="157"/>
      <c r="B22" s="157"/>
      <c r="C22" s="32"/>
      <c r="D22" s="232"/>
      <c r="E22" s="31"/>
      <c r="F22" s="82">
        <f t="shared" si="0"/>
        <v>1</v>
      </c>
      <c r="G22" s="127">
        <f t="shared" ref="G22" si="26">IF(G21=0,0,G21/$F21)</f>
        <v>0.65625</v>
      </c>
      <c r="H22" s="29">
        <f t="shared" ref="H22:I22" si="27">IF(H21=0,0,H21/$H21)</f>
        <v>1</v>
      </c>
      <c r="I22" s="29">
        <f t="shared" si="27"/>
        <v>0.10526315789473684</v>
      </c>
      <c r="J22" s="29">
        <f t="shared" ref="J22:K22" si="28">IF(J21=0,0,J21/$J21)</f>
        <v>1</v>
      </c>
      <c r="K22" s="29">
        <f t="shared" si="28"/>
        <v>0</v>
      </c>
      <c r="L22" s="29">
        <f t="shared" ref="L22:M22" si="29">IF(L21=0,0,L21/$L21)</f>
        <v>1</v>
      </c>
      <c r="M22" s="29">
        <f t="shared" si="29"/>
        <v>7.6923076923076927E-2</v>
      </c>
      <c r="N22" s="29">
        <f t="shared" ref="N22:O22" si="30">IF(N21=0,0,N21/$N21)</f>
        <v>1</v>
      </c>
      <c r="O22" s="29">
        <f t="shared" si="30"/>
        <v>0.2</v>
      </c>
      <c r="P22" s="29">
        <f t="shared" ref="P22" si="31">IF(P21=0,0,P21/$F21)</f>
        <v>0.34375</v>
      </c>
      <c r="R22" s="129"/>
    </row>
    <row r="23" spans="1:18" ht="12" customHeight="1" x14ac:dyDescent="0.2">
      <c r="A23" s="157"/>
      <c r="B23" s="157"/>
      <c r="C23" s="142"/>
      <c r="D23" s="297" t="s">
        <v>39</v>
      </c>
      <c r="E23" s="143"/>
      <c r="F23" s="145">
        <f t="shared" si="0"/>
        <v>4</v>
      </c>
      <c r="G23" s="144">
        <v>3</v>
      </c>
      <c r="H23" s="141">
        <v>4</v>
      </c>
      <c r="I23" s="141">
        <v>1</v>
      </c>
      <c r="J23" s="141">
        <v>0</v>
      </c>
      <c r="K23" s="141">
        <v>0</v>
      </c>
      <c r="L23" s="141">
        <v>3</v>
      </c>
      <c r="M23" s="141">
        <v>1</v>
      </c>
      <c r="N23" s="141">
        <v>6</v>
      </c>
      <c r="O23" s="141">
        <v>0</v>
      </c>
      <c r="P23" s="141">
        <v>1</v>
      </c>
      <c r="Q23" s="46"/>
      <c r="R23" s="124"/>
    </row>
    <row r="24" spans="1:18" ht="12" customHeight="1" x14ac:dyDescent="0.2">
      <c r="A24" s="157"/>
      <c r="B24" s="157"/>
      <c r="C24" s="32"/>
      <c r="D24" s="232"/>
      <c r="E24" s="31"/>
      <c r="F24" s="82">
        <f t="shared" si="0"/>
        <v>1</v>
      </c>
      <c r="G24" s="127">
        <f t="shared" ref="G24" si="32">IF(G23=0,0,G23/$F23)</f>
        <v>0.75</v>
      </c>
      <c r="H24" s="29">
        <f t="shared" ref="H24:I24" si="33">IF(H23=0,0,H23/$H23)</f>
        <v>1</v>
      </c>
      <c r="I24" s="29">
        <f t="shared" si="33"/>
        <v>0.25</v>
      </c>
      <c r="J24" s="29">
        <f t="shared" ref="J24:K24" si="34">IF(J23=0,0,J23/$J23)</f>
        <v>0</v>
      </c>
      <c r="K24" s="29">
        <f t="shared" si="34"/>
        <v>0</v>
      </c>
      <c r="L24" s="29">
        <f t="shared" ref="L24:M24" si="35">IF(L23=0,0,L23/$L23)</f>
        <v>1</v>
      </c>
      <c r="M24" s="29">
        <f t="shared" si="35"/>
        <v>0.33333333333333331</v>
      </c>
      <c r="N24" s="29">
        <f t="shared" ref="N24:O24" si="36">IF(N23=0,0,N23/$N23)</f>
        <v>1</v>
      </c>
      <c r="O24" s="29">
        <f t="shared" si="36"/>
        <v>0</v>
      </c>
      <c r="P24" s="29">
        <f t="shared" ref="P24" si="37">IF(P23=0,0,P23/$F23)</f>
        <v>0.25</v>
      </c>
      <c r="R24" s="129"/>
    </row>
    <row r="25" spans="1:18" ht="12" customHeight="1" x14ac:dyDescent="0.2">
      <c r="A25" s="157"/>
      <c r="B25" s="157"/>
      <c r="C25" s="142"/>
      <c r="D25" s="297" t="s">
        <v>38</v>
      </c>
      <c r="E25" s="143"/>
      <c r="F25" s="145">
        <f t="shared" si="0"/>
        <v>11</v>
      </c>
      <c r="G25" s="144">
        <v>4</v>
      </c>
      <c r="H25" s="141">
        <v>3</v>
      </c>
      <c r="I25" s="141">
        <v>1</v>
      </c>
      <c r="J25" s="141">
        <v>4</v>
      </c>
      <c r="K25" s="141">
        <v>0</v>
      </c>
      <c r="L25" s="141">
        <v>1</v>
      </c>
      <c r="M25" s="141">
        <v>0</v>
      </c>
      <c r="N25" s="141">
        <v>14</v>
      </c>
      <c r="O25" s="141">
        <v>2</v>
      </c>
      <c r="P25" s="141">
        <v>7</v>
      </c>
      <c r="Q25" s="46"/>
      <c r="R25" s="124"/>
    </row>
    <row r="26" spans="1:18" ht="12" customHeight="1" x14ac:dyDescent="0.2">
      <c r="A26" s="157"/>
      <c r="B26" s="157"/>
      <c r="C26" s="32"/>
      <c r="D26" s="232"/>
      <c r="E26" s="31"/>
      <c r="F26" s="82">
        <f t="shared" si="0"/>
        <v>1</v>
      </c>
      <c r="G26" s="127">
        <f t="shared" ref="G26" si="38">IF(G25=0,0,G25/$F25)</f>
        <v>0.36363636363636365</v>
      </c>
      <c r="H26" s="29">
        <f t="shared" ref="H26:I26" si="39">IF(H25=0,0,H25/$H25)</f>
        <v>1</v>
      </c>
      <c r="I26" s="29">
        <f t="shared" si="39"/>
        <v>0.33333333333333331</v>
      </c>
      <c r="J26" s="29">
        <f t="shared" ref="J26:K26" si="40">IF(J25=0,0,J25/$J25)</f>
        <v>1</v>
      </c>
      <c r="K26" s="29">
        <f t="shared" si="40"/>
        <v>0</v>
      </c>
      <c r="L26" s="29">
        <f t="shared" ref="L26:M26" si="41">IF(L25=0,0,L25/$L25)</f>
        <v>1</v>
      </c>
      <c r="M26" s="29">
        <f t="shared" si="41"/>
        <v>0</v>
      </c>
      <c r="N26" s="29">
        <f t="shared" ref="N26:O26" si="42">IF(N25=0,0,N25/$N25)</f>
        <v>1</v>
      </c>
      <c r="O26" s="29">
        <f t="shared" si="42"/>
        <v>0.14285714285714285</v>
      </c>
      <c r="P26" s="29">
        <f t="shared" ref="P26" si="43">IF(P25=0,0,P25/$F25)</f>
        <v>0.63636363636363635</v>
      </c>
      <c r="R26" s="129"/>
    </row>
    <row r="27" spans="1:18" ht="12" customHeight="1" x14ac:dyDescent="0.2">
      <c r="A27" s="157"/>
      <c r="B27" s="157"/>
      <c r="C27" s="142"/>
      <c r="D27" s="297" t="s">
        <v>37</v>
      </c>
      <c r="E27" s="143"/>
      <c r="F27" s="145">
        <f t="shared" si="0"/>
        <v>2</v>
      </c>
      <c r="G27" s="144">
        <v>1</v>
      </c>
      <c r="H27" s="141">
        <v>0</v>
      </c>
      <c r="I27" s="141">
        <v>0</v>
      </c>
      <c r="J27" s="141">
        <v>0</v>
      </c>
      <c r="K27" s="141">
        <v>0</v>
      </c>
      <c r="L27" s="141">
        <v>2</v>
      </c>
      <c r="M27" s="141">
        <v>0</v>
      </c>
      <c r="N27" s="141">
        <v>4</v>
      </c>
      <c r="O27" s="141">
        <v>2</v>
      </c>
      <c r="P27" s="141">
        <v>1</v>
      </c>
      <c r="Q27" s="46"/>
      <c r="R27" s="124"/>
    </row>
    <row r="28" spans="1:18" ht="12" customHeight="1" x14ac:dyDescent="0.2">
      <c r="A28" s="157"/>
      <c r="B28" s="157"/>
      <c r="C28" s="32"/>
      <c r="D28" s="232"/>
      <c r="E28" s="31"/>
      <c r="F28" s="82">
        <f t="shared" si="0"/>
        <v>1</v>
      </c>
      <c r="G28" s="127">
        <f t="shared" ref="G28" si="44">IF(G27=0,0,G27/$F27)</f>
        <v>0.5</v>
      </c>
      <c r="H28" s="29">
        <f t="shared" ref="H28:I28" si="45">IF(H27=0,0,H27/$H27)</f>
        <v>0</v>
      </c>
      <c r="I28" s="29">
        <f t="shared" si="45"/>
        <v>0</v>
      </c>
      <c r="J28" s="29">
        <f t="shared" ref="J28:K28" si="46">IF(J27=0,0,J27/$J27)</f>
        <v>0</v>
      </c>
      <c r="K28" s="29">
        <f t="shared" si="46"/>
        <v>0</v>
      </c>
      <c r="L28" s="29">
        <f t="shared" ref="L28:M28" si="47">IF(L27=0,0,L27/$L27)</f>
        <v>1</v>
      </c>
      <c r="M28" s="29">
        <f t="shared" si="47"/>
        <v>0</v>
      </c>
      <c r="N28" s="29">
        <f t="shared" ref="N28:O28" si="48">IF(N27=0,0,N27/$N27)</f>
        <v>1</v>
      </c>
      <c r="O28" s="29">
        <f t="shared" si="48"/>
        <v>0.5</v>
      </c>
      <c r="P28" s="29">
        <f t="shared" ref="P28" si="49">IF(P27=0,0,P27/$F27)</f>
        <v>0.5</v>
      </c>
      <c r="R28" s="129"/>
    </row>
    <row r="29" spans="1:18" ht="12" customHeight="1" x14ac:dyDescent="0.2">
      <c r="A29" s="157"/>
      <c r="B29" s="157"/>
      <c r="C29" s="142"/>
      <c r="D29" s="297" t="s">
        <v>36</v>
      </c>
      <c r="E29" s="143"/>
      <c r="F29" s="145">
        <f t="shared" si="0"/>
        <v>6</v>
      </c>
      <c r="G29" s="144">
        <v>3</v>
      </c>
      <c r="H29" s="141">
        <v>7</v>
      </c>
      <c r="I29" s="141">
        <v>0</v>
      </c>
      <c r="J29" s="141">
        <v>0</v>
      </c>
      <c r="K29" s="141">
        <v>0</v>
      </c>
      <c r="L29" s="141">
        <v>1</v>
      </c>
      <c r="M29" s="141">
        <v>0</v>
      </c>
      <c r="N29" s="141">
        <v>1</v>
      </c>
      <c r="O29" s="141">
        <v>0</v>
      </c>
      <c r="P29" s="141">
        <v>3</v>
      </c>
      <c r="Q29" s="46"/>
      <c r="R29" s="124"/>
    </row>
    <row r="30" spans="1:18" ht="12" customHeight="1" x14ac:dyDescent="0.2">
      <c r="A30" s="157"/>
      <c r="B30" s="157"/>
      <c r="C30" s="32"/>
      <c r="D30" s="232"/>
      <c r="E30" s="31"/>
      <c r="F30" s="82">
        <f t="shared" si="0"/>
        <v>1</v>
      </c>
      <c r="G30" s="127">
        <f t="shared" ref="G30" si="50">IF(G29=0,0,G29/$F29)</f>
        <v>0.5</v>
      </c>
      <c r="H30" s="29">
        <f t="shared" ref="H30:I30" si="51">IF(H29=0,0,H29/$H29)</f>
        <v>1</v>
      </c>
      <c r="I30" s="29">
        <f t="shared" si="51"/>
        <v>0</v>
      </c>
      <c r="J30" s="29">
        <f t="shared" ref="J30:K30" si="52">IF(J29=0,0,J29/$J29)</f>
        <v>0</v>
      </c>
      <c r="K30" s="29">
        <f t="shared" si="52"/>
        <v>0</v>
      </c>
      <c r="L30" s="29">
        <f t="shared" ref="L30:M30" si="53">IF(L29=0,0,L29/$L29)</f>
        <v>1</v>
      </c>
      <c r="M30" s="29">
        <f t="shared" si="53"/>
        <v>0</v>
      </c>
      <c r="N30" s="29">
        <f t="shared" ref="N30:O30" si="54">IF(N29=0,0,N29/$N29)</f>
        <v>1</v>
      </c>
      <c r="O30" s="29">
        <f t="shared" si="54"/>
        <v>0</v>
      </c>
      <c r="P30" s="29">
        <f t="shared" ref="P30" si="55">IF(P29=0,0,P29/$F29)</f>
        <v>0.5</v>
      </c>
    </row>
    <row r="31" spans="1:18" ht="12" customHeight="1" x14ac:dyDescent="0.2">
      <c r="A31" s="157"/>
      <c r="B31" s="157"/>
      <c r="C31" s="142"/>
      <c r="D31" s="297" t="s">
        <v>35</v>
      </c>
      <c r="E31" s="143"/>
      <c r="F31" s="145">
        <f t="shared" si="0"/>
        <v>1</v>
      </c>
      <c r="G31" s="144">
        <v>1</v>
      </c>
      <c r="H31" s="141">
        <v>0</v>
      </c>
      <c r="I31" s="141">
        <v>0</v>
      </c>
      <c r="J31" s="141">
        <v>0</v>
      </c>
      <c r="K31" s="141">
        <v>0</v>
      </c>
      <c r="L31" s="141">
        <v>0</v>
      </c>
      <c r="M31" s="141">
        <v>0</v>
      </c>
      <c r="N31" s="141">
        <v>4</v>
      </c>
      <c r="O31" s="141">
        <v>0</v>
      </c>
      <c r="P31" s="141">
        <v>0</v>
      </c>
      <c r="Q31" s="46"/>
      <c r="R31" s="124"/>
    </row>
    <row r="32" spans="1:18" ht="12" customHeight="1" x14ac:dyDescent="0.2">
      <c r="A32" s="157"/>
      <c r="B32" s="157"/>
      <c r="C32" s="32"/>
      <c r="D32" s="232"/>
      <c r="E32" s="31"/>
      <c r="F32" s="82">
        <f t="shared" si="0"/>
        <v>1</v>
      </c>
      <c r="G32" s="127">
        <f t="shared" ref="G32" si="56">IF(G31=0,0,G31/$F31)</f>
        <v>1</v>
      </c>
      <c r="H32" s="29">
        <f t="shared" ref="H32:I32" si="57">IF(H31=0,0,H31/$H31)</f>
        <v>0</v>
      </c>
      <c r="I32" s="29">
        <f t="shared" si="57"/>
        <v>0</v>
      </c>
      <c r="J32" s="29">
        <f t="shared" ref="J32:K32" si="58">IF(J31=0,0,J31/$J31)</f>
        <v>0</v>
      </c>
      <c r="K32" s="29">
        <f t="shared" si="58"/>
        <v>0</v>
      </c>
      <c r="L32" s="29">
        <f t="shared" ref="L32:M32" si="59">IF(L31=0,0,L31/$L31)</f>
        <v>0</v>
      </c>
      <c r="M32" s="29">
        <f t="shared" si="59"/>
        <v>0</v>
      </c>
      <c r="N32" s="29">
        <f t="shared" ref="N32:O32" si="60">IF(N31=0,0,N31/$N31)</f>
        <v>1</v>
      </c>
      <c r="O32" s="29">
        <f t="shared" si="60"/>
        <v>0</v>
      </c>
      <c r="P32" s="29">
        <f t="shared" ref="P32" si="61">IF(P31=0,0,P31/$F31)</f>
        <v>0</v>
      </c>
      <c r="R32" s="128"/>
    </row>
    <row r="33" spans="1:18" ht="12" customHeight="1" x14ac:dyDescent="0.2">
      <c r="A33" s="157"/>
      <c r="B33" s="157"/>
      <c r="C33" s="142"/>
      <c r="D33" s="297" t="s">
        <v>34</v>
      </c>
      <c r="E33" s="143"/>
      <c r="F33" s="145">
        <f t="shared" si="0"/>
        <v>8</v>
      </c>
      <c r="G33" s="144">
        <v>4</v>
      </c>
      <c r="H33" s="141">
        <v>0</v>
      </c>
      <c r="I33" s="141">
        <v>0</v>
      </c>
      <c r="J33" s="141">
        <v>2</v>
      </c>
      <c r="K33" s="141">
        <v>1</v>
      </c>
      <c r="L33" s="141">
        <v>3</v>
      </c>
      <c r="M33" s="141">
        <v>0</v>
      </c>
      <c r="N33" s="141">
        <v>11</v>
      </c>
      <c r="O33" s="141">
        <v>2</v>
      </c>
      <c r="P33" s="141">
        <v>4</v>
      </c>
      <c r="Q33" s="46"/>
      <c r="R33" s="124"/>
    </row>
    <row r="34" spans="1:18" ht="12" customHeight="1" x14ac:dyDescent="0.2">
      <c r="A34" s="157"/>
      <c r="B34" s="157"/>
      <c r="C34" s="32"/>
      <c r="D34" s="232"/>
      <c r="E34" s="31"/>
      <c r="F34" s="82">
        <f t="shared" si="0"/>
        <v>1</v>
      </c>
      <c r="G34" s="127">
        <f t="shared" ref="G34" si="62">IF(G33=0,0,G33/$F33)</f>
        <v>0.5</v>
      </c>
      <c r="H34" s="29">
        <f t="shared" ref="H34:I34" si="63">IF(H33=0,0,H33/$H33)</f>
        <v>0</v>
      </c>
      <c r="I34" s="29">
        <f t="shared" si="63"/>
        <v>0</v>
      </c>
      <c r="J34" s="29">
        <f t="shared" ref="J34:K34" si="64">IF(J33=0,0,J33/$J33)</f>
        <v>1</v>
      </c>
      <c r="K34" s="29">
        <f t="shared" si="64"/>
        <v>0.5</v>
      </c>
      <c r="L34" s="29">
        <f t="shared" ref="L34:M34" si="65">IF(L33=0,0,L33/$L33)</f>
        <v>1</v>
      </c>
      <c r="M34" s="29">
        <f t="shared" si="65"/>
        <v>0</v>
      </c>
      <c r="N34" s="29">
        <f t="shared" ref="N34:O34" si="66">IF(N33=0,0,N33/$N33)</f>
        <v>1</v>
      </c>
      <c r="O34" s="29">
        <f t="shared" si="66"/>
        <v>0.18181818181818182</v>
      </c>
      <c r="P34" s="29">
        <f t="shared" ref="P34" si="67">IF(P33=0,0,P33/$F33)</f>
        <v>0.5</v>
      </c>
      <c r="R34" s="129"/>
    </row>
    <row r="35" spans="1:18" ht="12" customHeight="1" x14ac:dyDescent="0.2">
      <c r="A35" s="157"/>
      <c r="B35" s="157"/>
      <c r="C35" s="142"/>
      <c r="D35" s="297" t="s">
        <v>33</v>
      </c>
      <c r="E35" s="143"/>
      <c r="F35" s="145">
        <f t="shared" si="0"/>
        <v>7</v>
      </c>
      <c r="G35" s="144">
        <v>5</v>
      </c>
      <c r="H35" s="141">
        <v>30</v>
      </c>
      <c r="I35" s="141">
        <v>1</v>
      </c>
      <c r="J35" s="141">
        <v>0</v>
      </c>
      <c r="K35" s="141">
        <v>0</v>
      </c>
      <c r="L35" s="141">
        <v>16</v>
      </c>
      <c r="M35" s="141">
        <v>0</v>
      </c>
      <c r="N35" s="141">
        <v>40</v>
      </c>
      <c r="O35" s="141">
        <v>8</v>
      </c>
      <c r="P35" s="141">
        <v>2</v>
      </c>
      <c r="Q35" s="46"/>
      <c r="R35" s="124"/>
    </row>
    <row r="36" spans="1:18" ht="12" customHeight="1" x14ac:dyDescent="0.2">
      <c r="A36" s="157"/>
      <c r="B36" s="157"/>
      <c r="C36" s="32"/>
      <c r="D36" s="232"/>
      <c r="E36" s="31"/>
      <c r="F36" s="82">
        <f t="shared" si="0"/>
        <v>1</v>
      </c>
      <c r="G36" s="127">
        <f t="shared" ref="G36" si="68">IF(G35=0,0,G35/$F35)</f>
        <v>0.7142857142857143</v>
      </c>
      <c r="H36" s="29">
        <f t="shared" ref="H36:I36" si="69">IF(H35=0,0,H35/$H35)</f>
        <v>1</v>
      </c>
      <c r="I36" s="29">
        <f t="shared" si="69"/>
        <v>3.3333333333333333E-2</v>
      </c>
      <c r="J36" s="29">
        <f t="shared" ref="J36:K36" si="70">IF(J35=0,0,J35/$J35)</f>
        <v>0</v>
      </c>
      <c r="K36" s="29">
        <f t="shared" si="70"/>
        <v>0</v>
      </c>
      <c r="L36" s="29">
        <f t="shared" ref="L36:M36" si="71">IF(L35=0,0,L35/$L35)</f>
        <v>1</v>
      </c>
      <c r="M36" s="29">
        <f t="shared" si="71"/>
        <v>0</v>
      </c>
      <c r="N36" s="29">
        <f t="shared" ref="N36:O36" si="72">IF(N35=0,0,N35/$N35)</f>
        <v>1</v>
      </c>
      <c r="O36" s="29">
        <f t="shared" si="72"/>
        <v>0.2</v>
      </c>
      <c r="P36" s="29">
        <f t="shared" ref="P36" si="73">IF(P35=0,0,P35/$F35)</f>
        <v>0.2857142857142857</v>
      </c>
      <c r="R36" s="129"/>
    </row>
    <row r="37" spans="1:18" ht="12" customHeight="1" x14ac:dyDescent="0.2">
      <c r="A37" s="157"/>
      <c r="B37" s="157"/>
      <c r="C37" s="142"/>
      <c r="D37" s="297" t="s">
        <v>32</v>
      </c>
      <c r="E37" s="143"/>
      <c r="F37" s="145">
        <f t="shared" si="0"/>
        <v>1</v>
      </c>
      <c r="G37" s="144">
        <v>1</v>
      </c>
      <c r="H37" s="141">
        <v>1</v>
      </c>
      <c r="I37" s="141">
        <v>0</v>
      </c>
      <c r="J37" s="141">
        <v>0</v>
      </c>
      <c r="K37" s="141">
        <v>0</v>
      </c>
      <c r="L37" s="141">
        <v>0</v>
      </c>
      <c r="M37" s="141">
        <v>0</v>
      </c>
      <c r="N37" s="141">
        <v>0</v>
      </c>
      <c r="O37" s="141">
        <v>0</v>
      </c>
      <c r="P37" s="141">
        <v>0</v>
      </c>
      <c r="Q37" s="46"/>
      <c r="R37" s="124"/>
    </row>
    <row r="38" spans="1:18" ht="12" customHeight="1" x14ac:dyDescent="0.2">
      <c r="A38" s="157"/>
      <c r="B38" s="157"/>
      <c r="C38" s="32"/>
      <c r="D38" s="232"/>
      <c r="E38" s="31"/>
      <c r="F38" s="82">
        <f t="shared" si="0"/>
        <v>1</v>
      </c>
      <c r="G38" s="127">
        <f t="shared" ref="G38" si="74">IF(G37=0,0,G37/$F37)</f>
        <v>1</v>
      </c>
      <c r="H38" s="29">
        <f t="shared" ref="H38:I38" si="75">IF(H37=0,0,H37/$H37)</f>
        <v>1</v>
      </c>
      <c r="I38" s="29">
        <f t="shared" si="75"/>
        <v>0</v>
      </c>
      <c r="J38" s="29">
        <f t="shared" ref="J38:K38" si="76">IF(J37=0,0,J37/$J37)</f>
        <v>0</v>
      </c>
      <c r="K38" s="29">
        <f t="shared" si="76"/>
        <v>0</v>
      </c>
      <c r="L38" s="29">
        <f t="shared" ref="L38:M38" si="77">IF(L37=0,0,L37/$L37)</f>
        <v>0</v>
      </c>
      <c r="M38" s="29">
        <f t="shared" si="77"/>
        <v>0</v>
      </c>
      <c r="N38" s="29">
        <f t="shared" ref="N38:O38" si="78">IF(N37=0,0,N37/$N37)</f>
        <v>0</v>
      </c>
      <c r="O38" s="29">
        <f t="shared" si="78"/>
        <v>0</v>
      </c>
      <c r="P38" s="29">
        <f t="shared" ref="P38" si="79">IF(P37=0,0,P37/$F37)</f>
        <v>0</v>
      </c>
      <c r="R38" s="129"/>
    </row>
    <row r="39" spans="1:18" ht="12" customHeight="1" x14ac:dyDescent="0.2">
      <c r="A39" s="157"/>
      <c r="B39" s="157"/>
      <c r="C39" s="142"/>
      <c r="D39" s="297" t="s">
        <v>31</v>
      </c>
      <c r="E39" s="143"/>
      <c r="F39" s="145">
        <f t="shared" si="0"/>
        <v>9</v>
      </c>
      <c r="G39" s="144">
        <v>5</v>
      </c>
      <c r="H39" s="141">
        <v>2</v>
      </c>
      <c r="I39" s="141">
        <v>0</v>
      </c>
      <c r="J39" s="141">
        <v>3</v>
      </c>
      <c r="K39" s="141">
        <v>1</v>
      </c>
      <c r="L39" s="141">
        <v>3</v>
      </c>
      <c r="M39" s="141">
        <v>0</v>
      </c>
      <c r="N39" s="141">
        <v>16</v>
      </c>
      <c r="O39" s="141">
        <v>2</v>
      </c>
      <c r="P39" s="141">
        <v>4</v>
      </c>
      <c r="Q39" s="46"/>
      <c r="R39" s="124"/>
    </row>
    <row r="40" spans="1:18" ht="12" customHeight="1" x14ac:dyDescent="0.2">
      <c r="A40" s="157"/>
      <c r="B40" s="157"/>
      <c r="C40" s="32"/>
      <c r="D40" s="232"/>
      <c r="E40" s="31"/>
      <c r="F40" s="82">
        <f t="shared" si="0"/>
        <v>1</v>
      </c>
      <c r="G40" s="127">
        <f t="shared" ref="G40" si="80">IF(G39=0,0,G39/$F39)</f>
        <v>0.55555555555555558</v>
      </c>
      <c r="H40" s="29">
        <f t="shared" ref="H40:I40" si="81">IF(H39=0,0,H39/$H39)</f>
        <v>1</v>
      </c>
      <c r="I40" s="29">
        <f t="shared" si="81"/>
        <v>0</v>
      </c>
      <c r="J40" s="29">
        <f t="shared" ref="J40:K40" si="82">IF(J39=0,0,J39/$J39)</f>
        <v>1</v>
      </c>
      <c r="K40" s="29">
        <f t="shared" si="82"/>
        <v>0.33333333333333331</v>
      </c>
      <c r="L40" s="29">
        <f t="shared" ref="L40:M40" si="83">IF(L39=0,0,L39/$L39)</f>
        <v>1</v>
      </c>
      <c r="M40" s="29">
        <f t="shared" si="83"/>
        <v>0</v>
      </c>
      <c r="N40" s="29">
        <f t="shared" ref="N40:O40" si="84">IF(N39=0,0,N39/$N39)</f>
        <v>1</v>
      </c>
      <c r="O40" s="29">
        <f t="shared" si="84"/>
        <v>0.125</v>
      </c>
      <c r="P40" s="29">
        <f t="shared" ref="P40" si="85">IF(P39=0,0,P39/$F39)</f>
        <v>0.44444444444444442</v>
      </c>
      <c r="R40" s="129"/>
    </row>
    <row r="41" spans="1:18" ht="12" customHeight="1" x14ac:dyDescent="0.2">
      <c r="A41" s="157"/>
      <c r="B41" s="157"/>
      <c r="C41" s="142"/>
      <c r="D41" s="297" t="s">
        <v>30</v>
      </c>
      <c r="E41" s="143"/>
      <c r="F41" s="145">
        <f t="shared" si="0"/>
        <v>1</v>
      </c>
      <c r="G41" s="144">
        <v>1</v>
      </c>
      <c r="H41" s="141">
        <v>0</v>
      </c>
      <c r="I41" s="141">
        <v>0</v>
      </c>
      <c r="J41" s="141">
        <v>0</v>
      </c>
      <c r="K41" s="141">
        <v>0</v>
      </c>
      <c r="L41" s="141">
        <v>0</v>
      </c>
      <c r="M41" s="141">
        <v>0</v>
      </c>
      <c r="N41" s="141">
        <v>1</v>
      </c>
      <c r="O41" s="141">
        <v>1</v>
      </c>
      <c r="P41" s="141">
        <v>0</v>
      </c>
      <c r="Q41" s="46"/>
      <c r="R41" s="124"/>
    </row>
    <row r="42" spans="1:18" ht="12" customHeight="1" x14ac:dyDescent="0.2">
      <c r="A42" s="157"/>
      <c r="B42" s="157"/>
      <c r="C42" s="32"/>
      <c r="D42" s="232"/>
      <c r="E42" s="31"/>
      <c r="F42" s="82">
        <f t="shared" si="0"/>
        <v>1</v>
      </c>
      <c r="G42" s="127">
        <f t="shared" ref="G42" si="86">IF(G41=0,0,G41/$F41)</f>
        <v>1</v>
      </c>
      <c r="H42" s="29">
        <f t="shared" ref="H42:I42" si="87">IF(H41=0,0,H41/$H41)</f>
        <v>0</v>
      </c>
      <c r="I42" s="29">
        <f t="shared" si="87"/>
        <v>0</v>
      </c>
      <c r="J42" s="29">
        <f t="shared" ref="J42:K42" si="88">IF(J41=0,0,J41/$J41)</f>
        <v>0</v>
      </c>
      <c r="K42" s="29">
        <f t="shared" si="88"/>
        <v>0</v>
      </c>
      <c r="L42" s="29">
        <f t="shared" ref="L42:M42" si="89">IF(L41=0,0,L41/$L41)</f>
        <v>0</v>
      </c>
      <c r="M42" s="29">
        <f t="shared" si="89"/>
        <v>0</v>
      </c>
      <c r="N42" s="29">
        <f t="shared" ref="N42:O42" si="90">IF(N41=0,0,N41/$N41)</f>
        <v>1</v>
      </c>
      <c r="O42" s="29">
        <f t="shared" si="90"/>
        <v>1</v>
      </c>
      <c r="P42" s="29">
        <f t="shared" ref="P42" si="91">IF(P41=0,0,P41/$F41)</f>
        <v>0</v>
      </c>
      <c r="R42" s="129"/>
    </row>
    <row r="43" spans="1:18" ht="12" customHeight="1" x14ac:dyDescent="0.2">
      <c r="A43" s="157"/>
      <c r="B43" s="157"/>
      <c r="C43" s="142"/>
      <c r="D43" s="297" t="s">
        <v>29</v>
      </c>
      <c r="E43" s="143"/>
      <c r="F43" s="145">
        <f t="shared" si="0"/>
        <v>2</v>
      </c>
      <c r="G43" s="144">
        <v>1</v>
      </c>
      <c r="H43" s="141">
        <v>0</v>
      </c>
      <c r="I43" s="141">
        <v>0</v>
      </c>
      <c r="J43" s="141">
        <v>0</v>
      </c>
      <c r="K43" s="141">
        <v>0</v>
      </c>
      <c r="L43" s="141">
        <v>0</v>
      </c>
      <c r="M43" s="141">
        <v>0</v>
      </c>
      <c r="N43" s="141">
        <v>5</v>
      </c>
      <c r="O43" s="141">
        <v>2</v>
      </c>
      <c r="P43" s="141">
        <v>1</v>
      </c>
      <c r="Q43" s="46"/>
      <c r="R43" s="124"/>
    </row>
    <row r="44" spans="1:18" ht="12" customHeight="1" x14ac:dyDescent="0.2">
      <c r="A44" s="157"/>
      <c r="B44" s="157"/>
      <c r="C44" s="32"/>
      <c r="D44" s="232"/>
      <c r="E44" s="31"/>
      <c r="F44" s="82">
        <f t="shared" si="0"/>
        <v>1</v>
      </c>
      <c r="G44" s="127">
        <f t="shared" ref="G44" si="92">IF(G43=0,0,G43/$F43)</f>
        <v>0.5</v>
      </c>
      <c r="H44" s="29">
        <f t="shared" ref="H44:I44" si="93">IF(H43=0,0,H43/$H43)</f>
        <v>0</v>
      </c>
      <c r="I44" s="29">
        <f t="shared" si="93"/>
        <v>0</v>
      </c>
      <c r="J44" s="29">
        <f t="shared" ref="J44:K44" si="94">IF(J43=0,0,J43/$J43)</f>
        <v>0</v>
      </c>
      <c r="K44" s="29">
        <f t="shared" si="94"/>
        <v>0</v>
      </c>
      <c r="L44" s="29">
        <f t="shared" ref="L44:M44" si="95">IF(L43=0,0,L43/$L43)</f>
        <v>0</v>
      </c>
      <c r="M44" s="29">
        <f t="shared" si="95"/>
        <v>0</v>
      </c>
      <c r="N44" s="29">
        <f t="shared" ref="N44:O44" si="96">IF(N43=0,0,N43/$N43)</f>
        <v>1</v>
      </c>
      <c r="O44" s="29">
        <f t="shared" si="96"/>
        <v>0.4</v>
      </c>
      <c r="P44" s="29">
        <f t="shared" ref="P44" si="97">IF(P43=0,0,P43/$F43)</f>
        <v>0.5</v>
      </c>
      <c r="R44" s="129"/>
    </row>
    <row r="45" spans="1:18" ht="12" customHeight="1" x14ac:dyDescent="0.2">
      <c r="A45" s="157"/>
      <c r="B45" s="157"/>
      <c r="C45" s="142"/>
      <c r="D45" s="297" t="s">
        <v>28</v>
      </c>
      <c r="E45" s="143"/>
      <c r="F45" s="145">
        <f t="shared" si="0"/>
        <v>11</v>
      </c>
      <c r="G45" s="144">
        <v>8</v>
      </c>
      <c r="H45" s="141">
        <v>20</v>
      </c>
      <c r="I45" s="141">
        <v>1</v>
      </c>
      <c r="J45" s="141">
        <v>3</v>
      </c>
      <c r="K45" s="141">
        <v>0</v>
      </c>
      <c r="L45" s="141">
        <v>7</v>
      </c>
      <c r="M45" s="141">
        <v>0</v>
      </c>
      <c r="N45" s="141">
        <v>7</v>
      </c>
      <c r="O45" s="141">
        <v>0</v>
      </c>
      <c r="P45" s="141">
        <v>3</v>
      </c>
      <c r="Q45" s="46"/>
      <c r="R45" s="124"/>
    </row>
    <row r="46" spans="1:18" ht="12" customHeight="1" x14ac:dyDescent="0.2">
      <c r="A46" s="157"/>
      <c r="B46" s="157"/>
      <c r="C46" s="32"/>
      <c r="D46" s="232"/>
      <c r="E46" s="31"/>
      <c r="F46" s="82">
        <f t="shared" si="0"/>
        <v>1</v>
      </c>
      <c r="G46" s="127">
        <f t="shared" ref="G46" si="98">IF(G45=0,0,G45/$F45)</f>
        <v>0.72727272727272729</v>
      </c>
      <c r="H46" s="29">
        <f t="shared" ref="H46:I46" si="99">IF(H45=0,0,H45/$H45)</f>
        <v>1</v>
      </c>
      <c r="I46" s="29">
        <f t="shared" si="99"/>
        <v>0.05</v>
      </c>
      <c r="J46" s="29">
        <f t="shared" ref="J46:K46" si="100">IF(J45=0,0,J45/$J45)</f>
        <v>1</v>
      </c>
      <c r="K46" s="29">
        <f t="shared" si="100"/>
        <v>0</v>
      </c>
      <c r="L46" s="29">
        <f t="shared" ref="L46:M46" si="101">IF(L45=0,0,L45/$L45)</f>
        <v>1</v>
      </c>
      <c r="M46" s="29">
        <f t="shared" si="101"/>
        <v>0</v>
      </c>
      <c r="N46" s="29">
        <f t="shared" ref="N46:O46" si="102">IF(N45=0,0,N45/$N45)</f>
        <v>1</v>
      </c>
      <c r="O46" s="29">
        <f t="shared" si="102"/>
        <v>0</v>
      </c>
      <c r="P46" s="29">
        <f t="shared" ref="P46" si="103">IF(P45=0,0,P45/$F45)</f>
        <v>0.27272727272727271</v>
      </c>
      <c r="R46" s="129"/>
    </row>
    <row r="47" spans="1:18" ht="12" customHeight="1" x14ac:dyDescent="0.2">
      <c r="A47" s="157"/>
      <c r="B47" s="157"/>
      <c r="C47" s="142"/>
      <c r="D47" s="297" t="s">
        <v>27</v>
      </c>
      <c r="E47" s="143"/>
      <c r="F47" s="145">
        <f t="shared" si="0"/>
        <v>4</v>
      </c>
      <c r="G47" s="144">
        <v>0</v>
      </c>
      <c r="H47" s="141">
        <v>0</v>
      </c>
      <c r="I47" s="141">
        <v>0</v>
      </c>
      <c r="J47" s="141">
        <v>0</v>
      </c>
      <c r="K47" s="141">
        <v>0</v>
      </c>
      <c r="L47" s="141">
        <v>0</v>
      </c>
      <c r="M47" s="141">
        <v>0</v>
      </c>
      <c r="N47" s="141">
        <v>0</v>
      </c>
      <c r="O47" s="141">
        <v>0</v>
      </c>
      <c r="P47" s="141">
        <v>4</v>
      </c>
      <c r="Q47" s="46"/>
      <c r="R47" s="124"/>
    </row>
    <row r="48" spans="1:18" ht="12" customHeight="1" x14ac:dyDescent="0.2">
      <c r="A48" s="157"/>
      <c r="B48" s="157"/>
      <c r="C48" s="32"/>
      <c r="D48" s="232"/>
      <c r="E48" s="31"/>
      <c r="F48" s="82">
        <f t="shared" si="0"/>
        <v>1</v>
      </c>
      <c r="G48" s="127">
        <f t="shared" ref="G48" si="104">IF(G47=0,0,G47/$F47)</f>
        <v>0</v>
      </c>
      <c r="H48" s="29">
        <f t="shared" ref="H48:I48" si="105">IF(H47=0,0,H47/$H47)</f>
        <v>0</v>
      </c>
      <c r="I48" s="29">
        <f t="shared" si="105"/>
        <v>0</v>
      </c>
      <c r="J48" s="29">
        <f t="shared" ref="J48:K48" si="106">IF(J47=0,0,J47/$J47)</f>
        <v>0</v>
      </c>
      <c r="K48" s="29">
        <f t="shared" si="106"/>
        <v>0</v>
      </c>
      <c r="L48" s="29">
        <f t="shared" ref="L48:M48" si="107">IF(L47=0,0,L47/$L47)</f>
        <v>0</v>
      </c>
      <c r="M48" s="29">
        <f t="shared" si="107"/>
        <v>0</v>
      </c>
      <c r="N48" s="29">
        <f t="shared" ref="N48:O48" si="108">IF(N47=0,0,N47/$N47)</f>
        <v>0</v>
      </c>
      <c r="O48" s="29">
        <f t="shared" si="108"/>
        <v>0</v>
      </c>
      <c r="P48" s="29">
        <f t="shared" ref="P48" si="109">IF(P47=0,0,P47/$F47)</f>
        <v>1</v>
      </c>
      <c r="R48" s="129"/>
    </row>
    <row r="49" spans="1:18" ht="12" customHeight="1" x14ac:dyDescent="0.2">
      <c r="A49" s="157"/>
      <c r="B49" s="157"/>
      <c r="C49" s="142"/>
      <c r="D49" s="297" t="s">
        <v>26</v>
      </c>
      <c r="E49" s="143"/>
      <c r="F49" s="145">
        <f t="shared" si="0"/>
        <v>5</v>
      </c>
      <c r="G49" s="144">
        <v>3</v>
      </c>
      <c r="H49" s="141">
        <v>1</v>
      </c>
      <c r="I49" s="141">
        <v>0</v>
      </c>
      <c r="J49" s="141">
        <v>0</v>
      </c>
      <c r="K49" s="141">
        <v>0</v>
      </c>
      <c r="L49" s="141">
        <v>0</v>
      </c>
      <c r="M49" s="141">
        <v>0</v>
      </c>
      <c r="N49" s="141">
        <v>4</v>
      </c>
      <c r="O49" s="141">
        <v>1</v>
      </c>
      <c r="P49" s="141">
        <v>2</v>
      </c>
      <c r="Q49" s="46"/>
      <c r="R49" s="124"/>
    </row>
    <row r="50" spans="1:18" ht="12" customHeight="1" x14ac:dyDescent="0.2">
      <c r="A50" s="157"/>
      <c r="B50" s="157"/>
      <c r="C50" s="32"/>
      <c r="D50" s="232"/>
      <c r="E50" s="31"/>
      <c r="F50" s="82">
        <f t="shared" si="0"/>
        <v>1</v>
      </c>
      <c r="G50" s="127">
        <f t="shared" ref="G50" si="110">IF(G49=0,0,G49/$F49)</f>
        <v>0.6</v>
      </c>
      <c r="H50" s="29">
        <f t="shared" ref="H50:I50" si="111">IF(H49=0,0,H49/$H49)</f>
        <v>1</v>
      </c>
      <c r="I50" s="29">
        <f t="shared" si="111"/>
        <v>0</v>
      </c>
      <c r="J50" s="29">
        <f t="shared" ref="J50:K50" si="112">IF(J49=0,0,J49/$J49)</f>
        <v>0</v>
      </c>
      <c r="K50" s="29">
        <f t="shared" si="112"/>
        <v>0</v>
      </c>
      <c r="L50" s="29">
        <f t="shared" ref="L50:M50" si="113">IF(L49=0,0,L49/$L49)</f>
        <v>0</v>
      </c>
      <c r="M50" s="29">
        <f t="shared" si="113"/>
        <v>0</v>
      </c>
      <c r="N50" s="29">
        <f t="shared" ref="N50:O50" si="114">IF(N49=0,0,N49/$N49)</f>
        <v>1</v>
      </c>
      <c r="O50" s="29">
        <f t="shared" si="114"/>
        <v>0.25</v>
      </c>
      <c r="P50" s="29">
        <f t="shared" ref="P50" si="115">IF(P49=0,0,P49/$F49)</f>
        <v>0.4</v>
      </c>
      <c r="R50" s="129"/>
    </row>
    <row r="51" spans="1:18" ht="12" customHeight="1" x14ac:dyDescent="0.2">
      <c r="A51" s="157"/>
      <c r="B51" s="157"/>
      <c r="C51" s="142"/>
      <c r="D51" s="297" t="s">
        <v>25</v>
      </c>
      <c r="E51" s="143"/>
      <c r="F51" s="145">
        <f t="shared" si="0"/>
        <v>13</v>
      </c>
      <c r="G51" s="144">
        <v>5</v>
      </c>
      <c r="H51" s="141">
        <v>0</v>
      </c>
      <c r="I51" s="141">
        <v>0</v>
      </c>
      <c r="J51" s="141">
        <v>10</v>
      </c>
      <c r="K51" s="141">
        <v>0</v>
      </c>
      <c r="L51" s="141">
        <v>0</v>
      </c>
      <c r="M51" s="141">
        <v>0</v>
      </c>
      <c r="N51" s="141">
        <v>9</v>
      </c>
      <c r="O51" s="141">
        <v>1</v>
      </c>
      <c r="P51" s="141">
        <v>8</v>
      </c>
      <c r="Q51" s="46"/>
      <c r="R51" s="124"/>
    </row>
    <row r="52" spans="1:18" ht="12" customHeight="1" x14ac:dyDescent="0.2">
      <c r="A52" s="157"/>
      <c r="B52" s="157"/>
      <c r="C52" s="32"/>
      <c r="D52" s="232"/>
      <c r="E52" s="31"/>
      <c r="F52" s="82">
        <f t="shared" si="0"/>
        <v>1</v>
      </c>
      <c r="G52" s="127">
        <f t="shared" ref="G52" si="116">IF(G51=0,0,G51/$F51)</f>
        <v>0.38461538461538464</v>
      </c>
      <c r="H52" s="29">
        <f t="shared" ref="H52:I52" si="117">IF(H51=0,0,H51/$H51)</f>
        <v>0</v>
      </c>
      <c r="I52" s="29">
        <f t="shared" si="117"/>
        <v>0</v>
      </c>
      <c r="J52" s="29">
        <f t="shared" ref="J52:K52" si="118">IF(J51=0,0,J51/$J51)</f>
        <v>1</v>
      </c>
      <c r="K52" s="29">
        <f t="shared" si="118"/>
        <v>0</v>
      </c>
      <c r="L52" s="29">
        <f t="shared" ref="L52:M52" si="119">IF(L51=0,0,L51/$L51)</f>
        <v>0</v>
      </c>
      <c r="M52" s="29">
        <f t="shared" si="119"/>
        <v>0</v>
      </c>
      <c r="N52" s="29">
        <f t="shared" ref="N52:O52" si="120">IF(N51=0,0,N51/$N51)</f>
        <v>1</v>
      </c>
      <c r="O52" s="29">
        <f t="shared" si="120"/>
        <v>0.1111111111111111</v>
      </c>
      <c r="P52" s="29">
        <f t="shared" ref="P52" si="121">IF(P51=0,0,P51/$F51)</f>
        <v>0.61538461538461542</v>
      </c>
      <c r="R52" s="129"/>
    </row>
    <row r="53" spans="1:18" ht="12" customHeight="1" x14ac:dyDescent="0.2">
      <c r="A53" s="157"/>
      <c r="B53" s="157"/>
      <c r="C53" s="142"/>
      <c r="D53" s="297" t="s">
        <v>24</v>
      </c>
      <c r="E53" s="143"/>
      <c r="F53" s="145">
        <f t="shared" si="0"/>
        <v>5</v>
      </c>
      <c r="G53" s="144">
        <v>3</v>
      </c>
      <c r="H53" s="141">
        <v>1</v>
      </c>
      <c r="I53" s="141">
        <v>0</v>
      </c>
      <c r="J53" s="141">
        <v>0</v>
      </c>
      <c r="K53" s="141">
        <v>0</v>
      </c>
      <c r="L53" s="141">
        <v>0</v>
      </c>
      <c r="M53" s="141">
        <v>0</v>
      </c>
      <c r="N53" s="141">
        <v>12</v>
      </c>
      <c r="O53" s="141">
        <v>3</v>
      </c>
      <c r="P53" s="141">
        <v>2</v>
      </c>
      <c r="Q53" s="46"/>
      <c r="R53" s="124"/>
    </row>
    <row r="54" spans="1:18" ht="12" customHeight="1" x14ac:dyDescent="0.2">
      <c r="A54" s="157"/>
      <c r="B54" s="157"/>
      <c r="C54" s="32"/>
      <c r="D54" s="232"/>
      <c r="E54" s="31"/>
      <c r="F54" s="82">
        <f t="shared" si="0"/>
        <v>1</v>
      </c>
      <c r="G54" s="127">
        <f t="shared" ref="G54" si="122">IF(G53=0,0,G53/$F53)</f>
        <v>0.6</v>
      </c>
      <c r="H54" s="29">
        <f t="shared" ref="H54:I54" si="123">IF(H53=0,0,H53/$H53)</f>
        <v>1</v>
      </c>
      <c r="I54" s="29">
        <f t="shared" si="123"/>
        <v>0</v>
      </c>
      <c r="J54" s="29">
        <f t="shared" ref="J54:K54" si="124">IF(J53=0,0,J53/$J53)</f>
        <v>0</v>
      </c>
      <c r="K54" s="29">
        <f t="shared" si="124"/>
        <v>0</v>
      </c>
      <c r="L54" s="29">
        <f t="shared" ref="L54:M54" si="125">IF(L53=0,0,L53/$L53)</f>
        <v>0</v>
      </c>
      <c r="M54" s="29">
        <f t="shared" si="125"/>
        <v>0</v>
      </c>
      <c r="N54" s="29">
        <f t="shared" ref="N54:O54" si="126">IF(N53=0,0,N53/$N53)</f>
        <v>1</v>
      </c>
      <c r="O54" s="29">
        <f t="shared" si="126"/>
        <v>0.25</v>
      </c>
      <c r="P54" s="29">
        <f t="shared" ref="P54" si="127">IF(P53=0,0,P53/$F53)</f>
        <v>0.4</v>
      </c>
      <c r="R54" s="129"/>
    </row>
    <row r="55" spans="1:18" ht="12" customHeight="1" x14ac:dyDescent="0.2">
      <c r="A55" s="157"/>
      <c r="B55" s="157"/>
      <c r="C55" s="142"/>
      <c r="D55" s="297" t="s">
        <v>23</v>
      </c>
      <c r="E55" s="143"/>
      <c r="F55" s="145">
        <f t="shared" si="0"/>
        <v>33</v>
      </c>
      <c r="G55" s="144">
        <v>18</v>
      </c>
      <c r="H55" s="141">
        <v>14</v>
      </c>
      <c r="I55" s="141">
        <v>0</v>
      </c>
      <c r="J55" s="141">
        <v>1</v>
      </c>
      <c r="K55" s="141">
        <v>0</v>
      </c>
      <c r="L55" s="141">
        <v>0</v>
      </c>
      <c r="M55" s="141">
        <v>0</v>
      </c>
      <c r="N55" s="141">
        <v>47</v>
      </c>
      <c r="O55" s="141">
        <v>8</v>
      </c>
      <c r="P55" s="141">
        <v>15</v>
      </c>
      <c r="Q55" s="46"/>
      <c r="R55" s="124"/>
    </row>
    <row r="56" spans="1:18" ht="12" customHeight="1" x14ac:dyDescent="0.2">
      <c r="A56" s="157"/>
      <c r="B56" s="157"/>
      <c r="C56" s="32"/>
      <c r="D56" s="232"/>
      <c r="E56" s="31"/>
      <c r="F56" s="82">
        <f t="shared" si="0"/>
        <v>1</v>
      </c>
      <c r="G56" s="127">
        <f t="shared" ref="G56" si="128">IF(G55=0,0,G55/$F55)</f>
        <v>0.54545454545454541</v>
      </c>
      <c r="H56" s="29">
        <f t="shared" ref="H56:I56" si="129">IF(H55=0,0,H55/$H55)</f>
        <v>1</v>
      </c>
      <c r="I56" s="29">
        <f t="shared" si="129"/>
        <v>0</v>
      </c>
      <c r="J56" s="29">
        <f t="shared" ref="J56:K56" si="130">IF(J55=0,0,J55/$J55)</f>
        <v>1</v>
      </c>
      <c r="K56" s="29">
        <f t="shared" si="130"/>
        <v>0</v>
      </c>
      <c r="L56" s="29">
        <f t="shared" ref="L56:M56" si="131">IF(L55=0,0,L55/$L55)</f>
        <v>0</v>
      </c>
      <c r="M56" s="29">
        <f t="shared" si="131"/>
        <v>0</v>
      </c>
      <c r="N56" s="29">
        <f t="shared" ref="N56:O56" si="132">IF(N55=0,0,N55/$N55)</f>
        <v>1</v>
      </c>
      <c r="O56" s="29">
        <f t="shared" si="132"/>
        <v>0.1702127659574468</v>
      </c>
      <c r="P56" s="29">
        <f t="shared" ref="P56" si="133">IF(P55=0,0,P55/$F55)</f>
        <v>0.45454545454545453</v>
      </c>
      <c r="R56" s="129"/>
    </row>
    <row r="57" spans="1:18" ht="12" customHeight="1" x14ac:dyDescent="0.2">
      <c r="A57" s="157"/>
      <c r="B57" s="157"/>
      <c r="C57" s="142"/>
      <c r="D57" s="297" t="s">
        <v>22</v>
      </c>
      <c r="E57" s="143"/>
      <c r="F57" s="145">
        <f t="shared" si="0"/>
        <v>5</v>
      </c>
      <c r="G57" s="144">
        <v>3</v>
      </c>
      <c r="H57" s="141">
        <v>3</v>
      </c>
      <c r="I57" s="141">
        <v>0</v>
      </c>
      <c r="J57" s="141">
        <v>0</v>
      </c>
      <c r="K57" s="141">
        <v>0</v>
      </c>
      <c r="L57" s="141">
        <v>0</v>
      </c>
      <c r="M57" s="141">
        <v>0</v>
      </c>
      <c r="N57" s="141">
        <v>8</v>
      </c>
      <c r="O57" s="141">
        <v>1</v>
      </c>
      <c r="P57" s="141">
        <v>2</v>
      </c>
      <c r="Q57" s="46"/>
      <c r="R57" s="124"/>
    </row>
    <row r="58" spans="1:18" ht="12" customHeight="1" x14ac:dyDescent="0.2">
      <c r="A58" s="157"/>
      <c r="B58" s="157"/>
      <c r="C58" s="32"/>
      <c r="D58" s="232"/>
      <c r="E58" s="31"/>
      <c r="F58" s="82">
        <f t="shared" si="0"/>
        <v>1</v>
      </c>
      <c r="G58" s="127">
        <f t="shared" ref="G58" si="134">IF(G57=0,0,G57/$F57)</f>
        <v>0.6</v>
      </c>
      <c r="H58" s="29">
        <f t="shared" ref="H58:I58" si="135">IF(H57=0,0,H57/$H57)</f>
        <v>1</v>
      </c>
      <c r="I58" s="29">
        <f t="shared" si="135"/>
        <v>0</v>
      </c>
      <c r="J58" s="29">
        <f t="shared" ref="J58:K58" si="136">IF(J57=0,0,J57/$J57)</f>
        <v>0</v>
      </c>
      <c r="K58" s="29">
        <f t="shared" si="136"/>
        <v>0</v>
      </c>
      <c r="L58" s="29">
        <f t="shared" ref="L58:M58" si="137">IF(L57=0,0,L57/$L57)</f>
        <v>0</v>
      </c>
      <c r="M58" s="29">
        <f t="shared" si="137"/>
        <v>0</v>
      </c>
      <c r="N58" s="29">
        <f t="shared" ref="N58:O58" si="138">IF(N57=0,0,N57/$N57)</f>
        <v>1</v>
      </c>
      <c r="O58" s="29">
        <f t="shared" si="138"/>
        <v>0.125</v>
      </c>
      <c r="P58" s="29">
        <f t="shared" ref="P58" si="139">IF(P57=0,0,P57/$F57)</f>
        <v>0.4</v>
      </c>
      <c r="R58" s="129"/>
    </row>
    <row r="59" spans="1:18" ht="12.75" customHeight="1" x14ac:dyDescent="0.2">
      <c r="A59" s="157"/>
      <c r="B59" s="157"/>
      <c r="C59" s="142"/>
      <c r="D59" s="297" t="s">
        <v>21</v>
      </c>
      <c r="E59" s="143"/>
      <c r="F59" s="145">
        <f t="shared" si="0"/>
        <v>32</v>
      </c>
      <c r="G59" s="144">
        <v>18</v>
      </c>
      <c r="H59" s="141">
        <v>30</v>
      </c>
      <c r="I59" s="141">
        <v>2</v>
      </c>
      <c r="J59" s="141">
        <v>7</v>
      </c>
      <c r="K59" s="141">
        <v>0</v>
      </c>
      <c r="L59" s="141">
        <v>3</v>
      </c>
      <c r="M59" s="141">
        <v>0</v>
      </c>
      <c r="N59" s="141">
        <v>63</v>
      </c>
      <c r="O59" s="141">
        <v>4</v>
      </c>
      <c r="P59" s="141">
        <v>14</v>
      </c>
      <c r="Q59" s="46"/>
      <c r="R59" s="124"/>
    </row>
    <row r="60" spans="1:18" ht="12.75" customHeight="1" x14ac:dyDescent="0.2">
      <c r="A60" s="157"/>
      <c r="B60" s="157"/>
      <c r="C60" s="32"/>
      <c r="D60" s="232"/>
      <c r="E60" s="31"/>
      <c r="F60" s="82">
        <f t="shared" si="0"/>
        <v>1</v>
      </c>
      <c r="G60" s="127">
        <f t="shared" ref="G60" si="140">IF(G59=0,0,G59/$F59)</f>
        <v>0.5625</v>
      </c>
      <c r="H60" s="29">
        <f t="shared" ref="H60:I60" si="141">IF(H59=0,0,H59/$H59)</f>
        <v>1</v>
      </c>
      <c r="I60" s="29">
        <f t="shared" si="141"/>
        <v>6.6666666666666666E-2</v>
      </c>
      <c r="J60" s="29">
        <f t="shared" ref="J60:K60" si="142">IF(J59=0,0,J59/$J59)</f>
        <v>1</v>
      </c>
      <c r="K60" s="29">
        <f t="shared" si="142"/>
        <v>0</v>
      </c>
      <c r="L60" s="29">
        <f t="shared" ref="L60:M60" si="143">IF(L59=0,0,L59/$L59)</f>
        <v>1</v>
      </c>
      <c r="M60" s="29">
        <f t="shared" si="143"/>
        <v>0</v>
      </c>
      <c r="N60" s="29">
        <f t="shared" ref="N60:O60" si="144">IF(N59=0,0,N59/$N59)</f>
        <v>1</v>
      </c>
      <c r="O60" s="29">
        <f t="shared" si="144"/>
        <v>6.3492063492063489E-2</v>
      </c>
      <c r="P60" s="29">
        <f t="shared" ref="P60" si="145">IF(P59=0,0,P59/$F59)</f>
        <v>0.4375</v>
      </c>
      <c r="R60" s="129"/>
    </row>
    <row r="61" spans="1:18" ht="12" customHeight="1" x14ac:dyDescent="0.2">
      <c r="A61" s="157"/>
      <c r="B61" s="157"/>
      <c r="C61" s="142"/>
      <c r="D61" s="297" t="s">
        <v>20</v>
      </c>
      <c r="E61" s="143"/>
      <c r="F61" s="145">
        <f t="shared" si="0"/>
        <v>17</v>
      </c>
      <c r="G61" s="144">
        <v>10</v>
      </c>
      <c r="H61" s="141">
        <v>12</v>
      </c>
      <c r="I61" s="141">
        <v>1</v>
      </c>
      <c r="J61" s="141">
        <v>3</v>
      </c>
      <c r="K61" s="141">
        <v>1</v>
      </c>
      <c r="L61" s="141">
        <v>2</v>
      </c>
      <c r="M61" s="141">
        <v>0</v>
      </c>
      <c r="N61" s="141">
        <v>20</v>
      </c>
      <c r="O61" s="141">
        <v>2</v>
      </c>
      <c r="P61" s="141">
        <v>7</v>
      </c>
      <c r="Q61" s="46"/>
      <c r="R61" s="124"/>
    </row>
    <row r="62" spans="1:18" ht="12" customHeight="1" x14ac:dyDescent="0.2">
      <c r="A62" s="157"/>
      <c r="B62" s="157"/>
      <c r="C62" s="32"/>
      <c r="D62" s="232"/>
      <c r="E62" s="31"/>
      <c r="F62" s="82">
        <f t="shared" si="0"/>
        <v>1</v>
      </c>
      <c r="G62" s="127">
        <f t="shared" ref="G62" si="146">IF(G61=0,0,G61/$F61)</f>
        <v>0.58823529411764708</v>
      </c>
      <c r="H62" s="29">
        <f t="shared" ref="H62:I62" si="147">IF(H61=0,0,H61/$H61)</f>
        <v>1</v>
      </c>
      <c r="I62" s="29">
        <f t="shared" si="147"/>
        <v>8.3333333333333329E-2</v>
      </c>
      <c r="J62" s="29">
        <f t="shared" ref="J62:K62" si="148">IF(J61=0,0,J61/$J61)</f>
        <v>1</v>
      </c>
      <c r="K62" s="29">
        <f t="shared" si="148"/>
        <v>0.33333333333333331</v>
      </c>
      <c r="L62" s="29">
        <f t="shared" ref="L62:M62" si="149">IF(L61=0,0,L61/$L61)</f>
        <v>1</v>
      </c>
      <c r="M62" s="29">
        <f t="shared" si="149"/>
        <v>0</v>
      </c>
      <c r="N62" s="29">
        <f t="shared" ref="N62:O62" si="150">IF(N61=0,0,N61/$N61)</f>
        <v>1</v>
      </c>
      <c r="O62" s="29">
        <f t="shared" si="150"/>
        <v>0.1</v>
      </c>
      <c r="P62" s="29">
        <f t="shared" ref="P62" si="151">IF(P61=0,0,P61/$F61)</f>
        <v>0.41176470588235292</v>
      </c>
      <c r="R62" s="129"/>
    </row>
    <row r="63" spans="1:18" ht="12" customHeight="1" x14ac:dyDescent="0.2">
      <c r="A63" s="157"/>
      <c r="B63" s="157"/>
      <c r="C63" s="142"/>
      <c r="D63" s="297" t="s">
        <v>19</v>
      </c>
      <c r="E63" s="143"/>
      <c r="F63" s="145">
        <f t="shared" si="0"/>
        <v>8</v>
      </c>
      <c r="G63" s="144">
        <v>4</v>
      </c>
      <c r="H63" s="141">
        <v>6</v>
      </c>
      <c r="I63" s="141">
        <v>0</v>
      </c>
      <c r="J63" s="141">
        <v>0</v>
      </c>
      <c r="K63" s="141">
        <v>0</v>
      </c>
      <c r="L63" s="141">
        <v>4</v>
      </c>
      <c r="M63" s="141">
        <v>1</v>
      </c>
      <c r="N63" s="141">
        <v>2</v>
      </c>
      <c r="O63" s="141">
        <v>0</v>
      </c>
      <c r="P63" s="141">
        <v>4</v>
      </c>
      <c r="Q63" s="46"/>
      <c r="R63" s="124"/>
    </row>
    <row r="64" spans="1:18" ht="12" customHeight="1" x14ac:dyDescent="0.2">
      <c r="A64" s="157"/>
      <c r="B64" s="157"/>
      <c r="C64" s="32"/>
      <c r="D64" s="232"/>
      <c r="E64" s="31"/>
      <c r="F64" s="82">
        <f t="shared" si="0"/>
        <v>1</v>
      </c>
      <c r="G64" s="127">
        <f t="shared" ref="G64" si="152">IF(G63=0,0,G63/$F63)</f>
        <v>0.5</v>
      </c>
      <c r="H64" s="29">
        <f t="shared" ref="H64:I64" si="153">IF(H63=0,0,H63/$H63)</f>
        <v>1</v>
      </c>
      <c r="I64" s="29">
        <f t="shared" si="153"/>
        <v>0</v>
      </c>
      <c r="J64" s="29">
        <f t="shared" ref="J64:K64" si="154">IF(J63=0,0,J63/$J63)</f>
        <v>0</v>
      </c>
      <c r="K64" s="29">
        <f t="shared" si="154"/>
        <v>0</v>
      </c>
      <c r="L64" s="29">
        <f t="shared" ref="L64:M64" si="155">IF(L63=0,0,L63/$L63)</f>
        <v>1</v>
      </c>
      <c r="M64" s="29">
        <f t="shared" si="155"/>
        <v>0.25</v>
      </c>
      <c r="N64" s="29">
        <f t="shared" ref="N64:O64" si="156">IF(N63=0,0,N63/$N63)</f>
        <v>1</v>
      </c>
      <c r="O64" s="29">
        <f t="shared" si="156"/>
        <v>0</v>
      </c>
      <c r="P64" s="29">
        <f t="shared" ref="P64" si="157">IF(P63=0,0,P63/$F63)</f>
        <v>0.5</v>
      </c>
      <c r="R64" s="129"/>
    </row>
    <row r="65" spans="1:18" ht="12" customHeight="1" x14ac:dyDescent="0.2">
      <c r="A65" s="157"/>
      <c r="B65" s="157"/>
      <c r="C65" s="142"/>
      <c r="D65" s="297" t="s">
        <v>18</v>
      </c>
      <c r="E65" s="143"/>
      <c r="F65" s="145">
        <f t="shared" si="0"/>
        <v>14</v>
      </c>
      <c r="G65" s="144">
        <v>12</v>
      </c>
      <c r="H65" s="141">
        <v>8</v>
      </c>
      <c r="I65" s="141">
        <v>1</v>
      </c>
      <c r="J65" s="141">
        <v>0</v>
      </c>
      <c r="K65" s="141">
        <v>0</v>
      </c>
      <c r="L65" s="141">
        <v>3</v>
      </c>
      <c r="M65" s="141">
        <v>0</v>
      </c>
      <c r="N65" s="141">
        <v>21</v>
      </c>
      <c r="O65" s="141">
        <v>4</v>
      </c>
      <c r="P65" s="141">
        <v>2</v>
      </c>
      <c r="Q65" s="46"/>
      <c r="R65" s="124"/>
    </row>
    <row r="66" spans="1:18" ht="12" customHeight="1" x14ac:dyDescent="0.2">
      <c r="A66" s="157"/>
      <c r="B66" s="157"/>
      <c r="C66" s="32"/>
      <c r="D66" s="232"/>
      <c r="E66" s="31"/>
      <c r="F66" s="82">
        <f t="shared" si="0"/>
        <v>1</v>
      </c>
      <c r="G66" s="127">
        <f t="shared" ref="G66" si="158">IF(G65=0,0,G65/$F65)</f>
        <v>0.8571428571428571</v>
      </c>
      <c r="H66" s="29">
        <f t="shared" ref="H66:I66" si="159">IF(H65=0,0,H65/$H65)</f>
        <v>1</v>
      </c>
      <c r="I66" s="29">
        <f t="shared" si="159"/>
        <v>0.125</v>
      </c>
      <c r="J66" s="29">
        <f t="shared" ref="J66:K66" si="160">IF(J65=0,0,J65/$J65)</f>
        <v>0</v>
      </c>
      <c r="K66" s="29">
        <f t="shared" si="160"/>
        <v>0</v>
      </c>
      <c r="L66" s="29">
        <f t="shared" ref="L66:M66" si="161">IF(L65=0,0,L65/$L65)</f>
        <v>1</v>
      </c>
      <c r="M66" s="29">
        <f t="shared" si="161"/>
        <v>0</v>
      </c>
      <c r="N66" s="29">
        <f t="shared" ref="N66:O66" si="162">IF(N65=0,0,N65/$N65)</f>
        <v>1</v>
      </c>
      <c r="O66" s="29">
        <f t="shared" si="162"/>
        <v>0.19047619047619047</v>
      </c>
      <c r="P66" s="29">
        <f t="shared" ref="P66" si="163">IF(P65=0,0,P65/$F65)</f>
        <v>0.14285714285714285</v>
      </c>
      <c r="R66" s="129"/>
    </row>
    <row r="67" spans="1:18" ht="12" customHeight="1" x14ac:dyDescent="0.2">
      <c r="A67" s="157"/>
      <c r="B67" s="157"/>
      <c r="C67" s="142"/>
      <c r="D67" s="297" t="s">
        <v>17</v>
      </c>
      <c r="E67" s="143"/>
      <c r="F67" s="145">
        <f t="shared" si="0"/>
        <v>8</v>
      </c>
      <c r="G67" s="144">
        <v>4</v>
      </c>
      <c r="H67" s="141">
        <v>0</v>
      </c>
      <c r="I67" s="141">
        <v>0</v>
      </c>
      <c r="J67" s="141">
        <v>0</v>
      </c>
      <c r="K67" s="141">
        <v>0</v>
      </c>
      <c r="L67" s="141">
        <v>4</v>
      </c>
      <c r="M67" s="141">
        <v>0</v>
      </c>
      <c r="N67" s="141">
        <v>8</v>
      </c>
      <c r="O67" s="141">
        <v>1</v>
      </c>
      <c r="P67" s="141">
        <v>4</v>
      </c>
      <c r="Q67" s="46"/>
      <c r="R67" s="124"/>
    </row>
    <row r="68" spans="1:18" ht="12" customHeight="1" x14ac:dyDescent="0.2">
      <c r="A68" s="157"/>
      <c r="B68" s="158"/>
      <c r="C68" s="32"/>
      <c r="D68" s="232"/>
      <c r="E68" s="31"/>
      <c r="F68" s="82">
        <f t="shared" si="0"/>
        <v>1</v>
      </c>
      <c r="G68" s="127">
        <f t="shared" ref="G68" si="164">IF(G67=0,0,G67/$F67)</f>
        <v>0.5</v>
      </c>
      <c r="H68" s="29">
        <f t="shared" ref="H68:I68" si="165">IF(H67=0,0,H67/$H67)</f>
        <v>0</v>
      </c>
      <c r="I68" s="29">
        <f t="shared" si="165"/>
        <v>0</v>
      </c>
      <c r="J68" s="29">
        <f t="shared" ref="J68:K68" si="166">IF(J67=0,0,J67/$J67)</f>
        <v>0</v>
      </c>
      <c r="K68" s="29">
        <f t="shared" si="166"/>
        <v>0</v>
      </c>
      <c r="L68" s="29">
        <f t="shared" ref="L68:M68" si="167">IF(L67=0,0,L67/$L67)</f>
        <v>1</v>
      </c>
      <c r="M68" s="29">
        <f t="shared" si="167"/>
        <v>0</v>
      </c>
      <c r="N68" s="29">
        <f t="shared" ref="N68:O68" si="168">IF(N67=0,0,N67/$N67)</f>
        <v>1</v>
      </c>
      <c r="O68" s="29">
        <f t="shared" si="168"/>
        <v>0.125</v>
      </c>
      <c r="P68" s="29">
        <f t="shared" ref="P68" si="169">IF(P67=0,0,P67/$F67)</f>
        <v>0.5</v>
      </c>
      <c r="R68" s="129"/>
    </row>
    <row r="69" spans="1:18" ht="12" customHeight="1" x14ac:dyDescent="0.2">
      <c r="A69" s="157"/>
      <c r="B69" s="296" t="s">
        <v>16</v>
      </c>
      <c r="C69" s="142"/>
      <c r="D69" s="297" t="s">
        <v>15</v>
      </c>
      <c r="E69" s="143"/>
      <c r="F69" s="145">
        <f t="shared" si="0"/>
        <v>681</v>
      </c>
      <c r="G69" s="144">
        <v>282</v>
      </c>
      <c r="H69" s="141">
        <v>111</v>
      </c>
      <c r="I69" s="141">
        <v>25</v>
      </c>
      <c r="J69" s="141">
        <v>190</v>
      </c>
      <c r="K69" s="141">
        <v>24</v>
      </c>
      <c r="L69" s="141">
        <v>177</v>
      </c>
      <c r="M69" s="141">
        <v>13</v>
      </c>
      <c r="N69" s="141">
        <v>791</v>
      </c>
      <c r="O69" s="141">
        <v>126</v>
      </c>
      <c r="P69" s="141">
        <v>399</v>
      </c>
      <c r="Q69" s="46"/>
      <c r="R69" s="130"/>
    </row>
    <row r="70" spans="1:18" ht="12" customHeight="1" x14ac:dyDescent="0.2">
      <c r="A70" s="157"/>
      <c r="B70" s="157"/>
      <c r="C70" s="32"/>
      <c r="D70" s="232"/>
      <c r="E70" s="31"/>
      <c r="F70" s="82">
        <f t="shared" si="0"/>
        <v>1</v>
      </c>
      <c r="G70" s="127">
        <f>IF(G69=0,0,G69/$F69)</f>
        <v>0.41409691629955947</v>
      </c>
      <c r="H70" s="29">
        <f>IF(H69=0,0,H69/$H69)</f>
        <v>1</v>
      </c>
      <c r="I70" s="29">
        <f>IF(I69=0,0,I69/$H69)</f>
        <v>0.22522522522522523</v>
      </c>
      <c r="J70" s="29">
        <f>IF(J69=0,0,J69/$J69)</f>
        <v>1</v>
      </c>
      <c r="K70" s="29">
        <f>IF(K69=0,0,K69/$J69)</f>
        <v>0.12631578947368421</v>
      </c>
      <c r="L70" s="29">
        <f>IF(L69=0,0,L69/$L69)</f>
        <v>1</v>
      </c>
      <c r="M70" s="29">
        <f>IF(M69=0,0,M69/$L69)</f>
        <v>7.3446327683615822E-2</v>
      </c>
      <c r="N70" s="29">
        <f>IF(N69=0,0,N69/$N69)</f>
        <v>1</v>
      </c>
      <c r="O70" s="29">
        <f>IF(O69=0,0,O69/$N69)</f>
        <v>0.15929203539823009</v>
      </c>
      <c r="P70" s="29">
        <f>IF(P69=0,0,P69/$F69)</f>
        <v>0.58590308370044053</v>
      </c>
      <c r="R70" s="129"/>
    </row>
    <row r="71" spans="1:18" ht="12" customHeight="1" x14ac:dyDescent="0.2">
      <c r="A71" s="157"/>
      <c r="B71" s="157"/>
      <c r="C71" s="142"/>
      <c r="D71" s="297" t="s">
        <v>117</v>
      </c>
      <c r="E71" s="143"/>
      <c r="F71" s="145">
        <f t="shared" ref="F71:F100" si="170">SUM(G71,P71:P71)</f>
        <v>6</v>
      </c>
      <c r="G71" s="144">
        <v>0</v>
      </c>
      <c r="H71" s="141">
        <v>0</v>
      </c>
      <c r="I71" s="141">
        <v>0</v>
      </c>
      <c r="J71" s="141">
        <v>0</v>
      </c>
      <c r="K71" s="141">
        <v>0</v>
      </c>
      <c r="L71" s="141">
        <v>0</v>
      </c>
      <c r="M71" s="141">
        <v>0</v>
      </c>
      <c r="N71" s="141">
        <v>0</v>
      </c>
      <c r="O71" s="141">
        <v>0</v>
      </c>
      <c r="P71" s="141">
        <v>6</v>
      </c>
      <c r="Q71" s="46"/>
      <c r="R71" s="124"/>
    </row>
    <row r="72" spans="1:18" ht="12" customHeight="1" x14ac:dyDescent="0.2">
      <c r="A72" s="157"/>
      <c r="B72" s="157"/>
      <c r="C72" s="32"/>
      <c r="D72" s="232"/>
      <c r="E72" s="31"/>
      <c r="F72" s="82">
        <f t="shared" si="170"/>
        <v>1</v>
      </c>
      <c r="G72" s="127">
        <f t="shared" ref="G72" si="171">IF(G71=0,0,G71/$F71)</f>
        <v>0</v>
      </c>
      <c r="H72" s="29">
        <f t="shared" ref="H72:I72" si="172">IF(H71=0,0,H71/$H71)</f>
        <v>0</v>
      </c>
      <c r="I72" s="29">
        <f t="shared" si="172"/>
        <v>0</v>
      </c>
      <c r="J72" s="29">
        <f t="shared" ref="J72:K72" si="173">IF(J71=0,0,J71/$J71)</f>
        <v>0</v>
      </c>
      <c r="K72" s="29">
        <f t="shared" si="173"/>
        <v>0</v>
      </c>
      <c r="L72" s="29">
        <f t="shared" ref="L72:M72" si="174">IF(L71=0,0,L71/$L71)</f>
        <v>0</v>
      </c>
      <c r="M72" s="29">
        <f t="shared" si="174"/>
        <v>0</v>
      </c>
      <c r="N72" s="29">
        <f t="shared" ref="N72:O72" si="175">IF(N71=0,0,N71/$N71)</f>
        <v>0</v>
      </c>
      <c r="O72" s="29">
        <f t="shared" si="175"/>
        <v>0</v>
      </c>
      <c r="P72" s="29">
        <f t="shared" ref="P72" si="176">IF(P71=0,0,P71/$F71)</f>
        <v>1</v>
      </c>
      <c r="R72" s="129"/>
    </row>
    <row r="73" spans="1:18" ht="12" customHeight="1" x14ac:dyDescent="0.2">
      <c r="A73" s="157"/>
      <c r="B73" s="157"/>
      <c r="C73" s="142"/>
      <c r="D73" s="297" t="s">
        <v>13</v>
      </c>
      <c r="E73" s="143"/>
      <c r="F73" s="145">
        <f t="shared" si="170"/>
        <v>77</v>
      </c>
      <c r="G73" s="144">
        <v>22</v>
      </c>
      <c r="H73" s="141">
        <v>9</v>
      </c>
      <c r="I73" s="141">
        <v>3</v>
      </c>
      <c r="J73" s="141">
        <v>1</v>
      </c>
      <c r="K73" s="141">
        <v>0</v>
      </c>
      <c r="L73" s="141">
        <v>12</v>
      </c>
      <c r="M73" s="141">
        <v>1</v>
      </c>
      <c r="N73" s="141">
        <v>30</v>
      </c>
      <c r="O73" s="141">
        <v>4</v>
      </c>
      <c r="P73" s="141">
        <v>55</v>
      </c>
      <c r="Q73" s="46"/>
      <c r="R73" s="124"/>
    </row>
    <row r="74" spans="1:18" ht="12" customHeight="1" x14ac:dyDescent="0.2">
      <c r="A74" s="157"/>
      <c r="B74" s="157"/>
      <c r="C74" s="32"/>
      <c r="D74" s="232"/>
      <c r="E74" s="31"/>
      <c r="F74" s="82">
        <f t="shared" si="170"/>
        <v>1</v>
      </c>
      <c r="G74" s="127">
        <f t="shared" ref="G74" si="177">IF(G73=0,0,G73/$F73)</f>
        <v>0.2857142857142857</v>
      </c>
      <c r="H74" s="29">
        <f t="shared" ref="H74:I74" si="178">IF(H73=0,0,H73/$H73)</f>
        <v>1</v>
      </c>
      <c r="I74" s="29">
        <f t="shared" si="178"/>
        <v>0.33333333333333331</v>
      </c>
      <c r="J74" s="29">
        <f t="shared" ref="J74:K74" si="179">IF(J73=0,0,J73/$J73)</f>
        <v>1</v>
      </c>
      <c r="K74" s="29">
        <f t="shared" si="179"/>
        <v>0</v>
      </c>
      <c r="L74" s="29">
        <f t="shared" ref="L74:M74" si="180">IF(L73=0,0,L73/$L73)</f>
        <v>1</v>
      </c>
      <c r="M74" s="29">
        <f t="shared" si="180"/>
        <v>8.3333333333333329E-2</v>
      </c>
      <c r="N74" s="29">
        <f t="shared" ref="N74:O74" si="181">IF(N73=0,0,N73/$N73)</f>
        <v>1</v>
      </c>
      <c r="O74" s="29">
        <f t="shared" si="181"/>
        <v>0.13333333333333333</v>
      </c>
      <c r="P74" s="29">
        <f t="shared" ref="P74" si="182">IF(P73=0,0,P73/$F73)</f>
        <v>0.7142857142857143</v>
      </c>
      <c r="R74" s="129"/>
    </row>
    <row r="75" spans="1:18" ht="12" customHeight="1" x14ac:dyDescent="0.2">
      <c r="A75" s="157"/>
      <c r="B75" s="157"/>
      <c r="C75" s="142"/>
      <c r="D75" s="297" t="s">
        <v>12</v>
      </c>
      <c r="E75" s="143"/>
      <c r="F75" s="145">
        <f t="shared" si="170"/>
        <v>13</v>
      </c>
      <c r="G75" s="144">
        <v>2</v>
      </c>
      <c r="H75" s="141">
        <v>0</v>
      </c>
      <c r="I75" s="141">
        <v>0</v>
      </c>
      <c r="J75" s="141">
        <v>1</v>
      </c>
      <c r="K75" s="141">
        <v>0</v>
      </c>
      <c r="L75" s="141">
        <v>0</v>
      </c>
      <c r="M75" s="141">
        <v>0</v>
      </c>
      <c r="N75" s="141">
        <v>1</v>
      </c>
      <c r="O75" s="141">
        <v>0</v>
      </c>
      <c r="P75" s="141">
        <v>11</v>
      </c>
      <c r="Q75" s="46"/>
      <c r="R75" s="124"/>
    </row>
    <row r="76" spans="1:18" ht="12" customHeight="1" x14ac:dyDescent="0.2">
      <c r="A76" s="157"/>
      <c r="B76" s="157"/>
      <c r="C76" s="32"/>
      <c r="D76" s="232"/>
      <c r="E76" s="31"/>
      <c r="F76" s="82">
        <f t="shared" si="170"/>
        <v>1</v>
      </c>
      <c r="G76" s="127">
        <f t="shared" ref="G76" si="183">IF(G75=0,0,G75/$F75)</f>
        <v>0.15384615384615385</v>
      </c>
      <c r="H76" s="29">
        <f t="shared" ref="H76:I76" si="184">IF(H75=0,0,H75/$H75)</f>
        <v>0</v>
      </c>
      <c r="I76" s="29">
        <f t="shared" si="184"/>
        <v>0</v>
      </c>
      <c r="J76" s="29">
        <f t="shared" ref="J76:K76" si="185">IF(J75=0,0,J75/$J75)</f>
        <v>1</v>
      </c>
      <c r="K76" s="29">
        <f t="shared" si="185"/>
        <v>0</v>
      </c>
      <c r="L76" s="29">
        <f t="shared" ref="L76:M76" si="186">IF(L75=0,0,L75/$L75)</f>
        <v>0</v>
      </c>
      <c r="M76" s="29">
        <f t="shared" si="186"/>
        <v>0</v>
      </c>
      <c r="N76" s="29">
        <f t="shared" ref="N76:O76" si="187">IF(N75=0,0,N75/$N75)</f>
        <v>1</v>
      </c>
      <c r="O76" s="29">
        <f t="shared" si="187"/>
        <v>0</v>
      </c>
      <c r="P76" s="29">
        <f t="shared" ref="P76" si="188">IF(P75=0,0,P75/$F75)</f>
        <v>0.84615384615384615</v>
      </c>
      <c r="R76" s="129"/>
    </row>
    <row r="77" spans="1:18" ht="12" customHeight="1" x14ac:dyDescent="0.2">
      <c r="A77" s="157"/>
      <c r="B77" s="157"/>
      <c r="C77" s="142"/>
      <c r="D77" s="297" t="s">
        <v>11</v>
      </c>
      <c r="E77" s="143"/>
      <c r="F77" s="145">
        <f t="shared" si="170"/>
        <v>15</v>
      </c>
      <c r="G77" s="144">
        <v>8</v>
      </c>
      <c r="H77" s="141">
        <v>6</v>
      </c>
      <c r="I77" s="141">
        <v>0</v>
      </c>
      <c r="J77" s="141">
        <v>1</v>
      </c>
      <c r="K77" s="141">
        <v>0</v>
      </c>
      <c r="L77" s="141">
        <v>25</v>
      </c>
      <c r="M77" s="141">
        <v>0</v>
      </c>
      <c r="N77" s="141">
        <v>18</v>
      </c>
      <c r="O77" s="141">
        <v>0</v>
      </c>
      <c r="P77" s="141">
        <v>7</v>
      </c>
      <c r="Q77" s="46"/>
      <c r="R77" s="124"/>
    </row>
    <row r="78" spans="1:18" ht="12" customHeight="1" x14ac:dyDescent="0.2">
      <c r="A78" s="157"/>
      <c r="B78" s="157"/>
      <c r="C78" s="32"/>
      <c r="D78" s="232"/>
      <c r="E78" s="31"/>
      <c r="F78" s="82">
        <f t="shared" si="170"/>
        <v>1</v>
      </c>
      <c r="G78" s="127">
        <f t="shared" ref="G78" si="189">IF(G77=0,0,G77/$F77)</f>
        <v>0.53333333333333333</v>
      </c>
      <c r="H78" s="29">
        <f t="shared" ref="H78:I78" si="190">IF(H77=0,0,H77/$H77)</f>
        <v>1</v>
      </c>
      <c r="I78" s="29">
        <f t="shared" si="190"/>
        <v>0</v>
      </c>
      <c r="J78" s="29">
        <f t="shared" ref="J78:K78" si="191">IF(J77=0,0,J77/$J77)</f>
        <v>1</v>
      </c>
      <c r="K78" s="29">
        <f t="shared" si="191"/>
        <v>0</v>
      </c>
      <c r="L78" s="29">
        <f t="shared" ref="L78:M78" si="192">IF(L77=0,0,L77/$L77)</f>
        <v>1</v>
      </c>
      <c r="M78" s="29">
        <f t="shared" si="192"/>
        <v>0</v>
      </c>
      <c r="N78" s="29">
        <f t="shared" ref="N78:O78" si="193">IF(N77=0,0,N77/$N77)</f>
        <v>1</v>
      </c>
      <c r="O78" s="29">
        <f t="shared" si="193"/>
        <v>0</v>
      </c>
      <c r="P78" s="29">
        <f t="shared" ref="P78" si="194">IF(P77=0,0,P77/$F77)</f>
        <v>0.46666666666666667</v>
      </c>
      <c r="R78" s="129"/>
    </row>
    <row r="79" spans="1:18" ht="12" customHeight="1" x14ac:dyDescent="0.2">
      <c r="A79" s="157"/>
      <c r="B79" s="157"/>
      <c r="C79" s="142"/>
      <c r="D79" s="297" t="s">
        <v>10</v>
      </c>
      <c r="E79" s="143"/>
      <c r="F79" s="145">
        <f t="shared" si="170"/>
        <v>38</v>
      </c>
      <c r="G79" s="144">
        <v>12</v>
      </c>
      <c r="H79" s="141">
        <v>1</v>
      </c>
      <c r="I79" s="141">
        <v>0</v>
      </c>
      <c r="J79" s="141">
        <v>1</v>
      </c>
      <c r="K79" s="141">
        <v>0</v>
      </c>
      <c r="L79" s="141">
        <v>0</v>
      </c>
      <c r="M79" s="141">
        <v>0</v>
      </c>
      <c r="N79" s="141">
        <v>15</v>
      </c>
      <c r="O79" s="141">
        <v>5</v>
      </c>
      <c r="P79" s="141">
        <v>26</v>
      </c>
      <c r="Q79" s="46"/>
      <c r="R79" s="124"/>
    </row>
    <row r="80" spans="1:18" ht="12" customHeight="1" x14ac:dyDescent="0.2">
      <c r="A80" s="157"/>
      <c r="B80" s="157"/>
      <c r="C80" s="32"/>
      <c r="D80" s="232"/>
      <c r="E80" s="31"/>
      <c r="F80" s="82">
        <f t="shared" si="170"/>
        <v>1</v>
      </c>
      <c r="G80" s="127">
        <f t="shared" ref="G80" si="195">IF(G79=0,0,G79/$F79)</f>
        <v>0.31578947368421051</v>
      </c>
      <c r="H80" s="29">
        <f t="shared" ref="H80:I80" si="196">IF(H79=0,0,H79/$H79)</f>
        <v>1</v>
      </c>
      <c r="I80" s="29">
        <f t="shared" si="196"/>
        <v>0</v>
      </c>
      <c r="J80" s="29">
        <f t="shared" ref="J80:K80" si="197">IF(J79=0,0,J79/$J79)</f>
        <v>1</v>
      </c>
      <c r="K80" s="29">
        <f t="shared" si="197"/>
        <v>0</v>
      </c>
      <c r="L80" s="29">
        <f t="shared" ref="L80:M80" si="198">IF(L79=0,0,L79/$L79)</f>
        <v>0</v>
      </c>
      <c r="M80" s="29">
        <f t="shared" si="198"/>
        <v>0</v>
      </c>
      <c r="N80" s="29">
        <f t="shared" ref="N80:O80" si="199">IF(N79=0,0,N79/$N79)</f>
        <v>1</v>
      </c>
      <c r="O80" s="29">
        <f t="shared" si="199"/>
        <v>0.33333333333333331</v>
      </c>
      <c r="P80" s="29">
        <f t="shared" ref="P80" si="200">IF(P79=0,0,P79/$F79)</f>
        <v>0.68421052631578949</v>
      </c>
      <c r="R80" s="129"/>
    </row>
    <row r="81" spans="1:18" ht="12" customHeight="1" x14ac:dyDescent="0.2">
      <c r="A81" s="157"/>
      <c r="B81" s="157"/>
      <c r="C81" s="142"/>
      <c r="D81" s="297" t="s">
        <v>9</v>
      </c>
      <c r="E81" s="143"/>
      <c r="F81" s="145">
        <f t="shared" si="170"/>
        <v>154</v>
      </c>
      <c r="G81" s="144">
        <v>41</v>
      </c>
      <c r="H81" s="141">
        <v>40</v>
      </c>
      <c r="I81" s="141">
        <v>7</v>
      </c>
      <c r="J81" s="141">
        <v>13</v>
      </c>
      <c r="K81" s="141">
        <v>3</v>
      </c>
      <c r="L81" s="141">
        <v>28</v>
      </c>
      <c r="M81" s="141">
        <v>4</v>
      </c>
      <c r="N81" s="141">
        <v>52</v>
      </c>
      <c r="O81" s="141">
        <v>11</v>
      </c>
      <c r="P81" s="141">
        <v>113</v>
      </c>
      <c r="Q81" s="46"/>
      <c r="R81" s="124"/>
    </row>
    <row r="82" spans="1:18" ht="12" customHeight="1" x14ac:dyDescent="0.2">
      <c r="A82" s="157"/>
      <c r="B82" s="157"/>
      <c r="C82" s="32"/>
      <c r="D82" s="232"/>
      <c r="E82" s="31"/>
      <c r="F82" s="82">
        <f t="shared" si="170"/>
        <v>1</v>
      </c>
      <c r="G82" s="127">
        <f t="shared" ref="G82" si="201">IF(G81=0,0,G81/$F81)</f>
        <v>0.26623376623376621</v>
      </c>
      <c r="H82" s="29">
        <f t="shared" ref="H82:I82" si="202">IF(H81=0,0,H81/$H81)</f>
        <v>1</v>
      </c>
      <c r="I82" s="29">
        <f t="shared" si="202"/>
        <v>0.17499999999999999</v>
      </c>
      <c r="J82" s="29">
        <f t="shared" ref="J82:K82" si="203">IF(J81=0,0,J81/$J81)</f>
        <v>1</v>
      </c>
      <c r="K82" s="29">
        <f t="shared" si="203"/>
        <v>0.23076923076923078</v>
      </c>
      <c r="L82" s="29">
        <f t="shared" ref="L82:M82" si="204">IF(L81=0,0,L81/$L81)</f>
        <v>1</v>
      </c>
      <c r="M82" s="29">
        <f t="shared" si="204"/>
        <v>0.14285714285714285</v>
      </c>
      <c r="N82" s="29">
        <f t="shared" ref="N82:O82" si="205">IF(N81=0,0,N81/$N81)</f>
        <v>1</v>
      </c>
      <c r="O82" s="29">
        <f t="shared" si="205"/>
        <v>0.21153846153846154</v>
      </c>
      <c r="P82" s="29">
        <f t="shared" ref="P82" si="206">IF(P81=0,0,P81/$F81)</f>
        <v>0.73376623376623373</v>
      </c>
      <c r="R82" s="129"/>
    </row>
    <row r="83" spans="1:18" ht="12" customHeight="1" x14ac:dyDescent="0.2">
      <c r="A83" s="157"/>
      <c r="B83" s="157"/>
      <c r="C83" s="142"/>
      <c r="D83" s="297" t="s">
        <v>8</v>
      </c>
      <c r="E83" s="143"/>
      <c r="F83" s="145">
        <f t="shared" si="170"/>
        <v>22</v>
      </c>
      <c r="G83" s="144">
        <v>9</v>
      </c>
      <c r="H83" s="141">
        <v>2</v>
      </c>
      <c r="I83" s="141">
        <v>0</v>
      </c>
      <c r="J83" s="141">
        <v>2</v>
      </c>
      <c r="K83" s="141">
        <v>0</v>
      </c>
      <c r="L83" s="141">
        <v>7</v>
      </c>
      <c r="M83" s="141">
        <v>0</v>
      </c>
      <c r="N83" s="141">
        <v>7</v>
      </c>
      <c r="O83" s="141">
        <v>2</v>
      </c>
      <c r="P83" s="141">
        <v>13</v>
      </c>
      <c r="Q83" s="46"/>
      <c r="R83" s="124"/>
    </row>
    <row r="84" spans="1:18" ht="12" customHeight="1" x14ac:dyDescent="0.2">
      <c r="A84" s="157"/>
      <c r="B84" s="157"/>
      <c r="C84" s="32"/>
      <c r="D84" s="232"/>
      <c r="E84" s="31"/>
      <c r="F84" s="82">
        <f t="shared" si="170"/>
        <v>1</v>
      </c>
      <c r="G84" s="127">
        <f t="shared" ref="G84" si="207">IF(G83=0,0,G83/$F83)</f>
        <v>0.40909090909090912</v>
      </c>
      <c r="H84" s="29">
        <f t="shared" ref="H84:I84" si="208">IF(H83=0,0,H83/$H83)</f>
        <v>1</v>
      </c>
      <c r="I84" s="29">
        <f t="shared" si="208"/>
        <v>0</v>
      </c>
      <c r="J84" s="29">
        <f t="shared" ref="J84:K84" si="209">IF(J83=0,0,J83/$J83)</f>
        <v>1</v>
      </c>
      <c r="K84" s="29">
        <f t="shared" si="209"/>
        <v>0</v>
      </c>
      <c r="L84" s="29">
        <f t="shared" ref="L84:M84" si="210">IF(L83=0,0,L83/$L83)</f>
        <v>1</v>
      </c>
      <c r="M84" s="29">
        <f t="shared" si="210"/>
        <v>0</v>
      </c>
      <c r="N84" s="29">
        <f t="shared" ref="N84:O84" si="211">IF(N83=0,0,N83/$N83)</f>
        <v>1</v>
      </c>
      <c r="O84" s="29">
        <f t="shared" si="211"/>
        <v>0.2857142857142857</v>
      </c>
      <c r="P84" s="29">
        <f t="shared" ref="P84" si="212">IF(P83=0,0,P83/$F83)</f>
        <v>0.59090909090909094</v>
      </c>
      <c r="R84" s="129"/>
    </row>
    <row r="85" spans="1:18" ht="12" customHeight="1" x14ac:dyDescent="0.2">
      <c r="A85" s="157"/>
      <c r="B85" s="157"/>
      <c r="C85" s="142"/>
      <c r="D85" s="297" t="s">
        <v>7</v>
      </c>
      <c r="E85" s="143"/>
      <c r="F85" s="145">
        <f t="shared" si="170"/>
        <v>10</v>
      </c>
      <c r="G85" s="144">
        <v>3</v>
      </c>
      <c r="H85" s="141">
        <v>0</v>
      </c>
      <c r="I85" s="141">
        <v>0</v>
      </c>
      <c r="J85" s="141">
        <v>0</v>
      </c>
      <c r="K85" s="141">
        <v>0</v>
      </c>
      <c r="L85" s="141">
        <v>4</v>
      </c>
      <c r="M85" s="141">
        <v>0</v>
      </c>
      <c r="N85" s="141">
        <v>1</v>
      </c>
      <c r="O85" s="141">
        <v>0</v>
      </c>
      <c r="P85" s="141">
        <v>7</v>
      </c>
      <c r="Q85" s="46"/>
      <c r="R85" s="124"/>
    </row>
    <row r="86" spans="1:18" ht="12" customHeight="1" x14ac:dyDescent="0.2">
      <c r="A86" s="157"/>
      <c r="B86" s="157"/>
      <c r="C86" s="32"/>
      <c r="D86" s="232"/>
      <c r="E86" s="31"/>
      <c r="F86" s="82">
        <f t="shared" si="170"/>
        <v>1</v>
      </c>
      <c r="G86" s="127">
        <f t="shared" ref="G86" si="213">IF(G85=0,0,G85/$F85)</f>
        <v>0.3</v>
      </c>
      <c r="H86" s="29">
        <f t="shared" ref="H86:I86" si="214">IF(H85=0,0,H85/$H85)</f>
        <v>0</v>
      </c>
      <c r="I86" s="29">
        <f t="shared" si="214"/>
        <v>0</v>
      </c>
      <c r="J86" s="29">
        <f t="shared" ref="J86:K86" si="215">IF(J85=0,0,J85/$J85)</f>
        <v>0</v>
      </c>
      <c r="K86" s="29">
        <f t="shared" si="215"/>
        <v>0</v>
      </c>
      <c r="L86" s="29">
        <f t="shared" ref="L86:M86" si="216">IF(L85=0,0,L85/$L85)</f>
        <v>1</v>
      </c>
      <c r="M86" s="29">
        <f t="shared" si="216"/>
        <v>0</v>
      </c>
      <c r="N86" s="29">
        <f t="shared" ref="N86:O86" si="217">IF(N85=0,0,N85/$N85)</f>
        <v>1</v>
      </c>
      <c r="O86" s="29">
        <f t="shared" si="217"/>
        <v>0</v>
      </c>
      <c r="P86" s="29">
        <f t="shared" ref="P86" si="218">IF(P85=0,0,P85/$F85)</f>
        <v>0.7</v>
      </c>
      <c r="R86" s="129"/>
    </row>
    <row r="87" spans="1:18" ht="13.5" customHeight="1" x14ac:dyDescent="0.2">
      <c r="A87" s="157"/>
      <c r="B87" s="157"/>
      <c r="C87" s="142"/>
      <c r="D87" s="298" t="s">
        <v>116</v>
      </c>
      <c r="E87" s="143"/>
      <c r="F87" s="145">
        <f t="shared" si="170"/>
        <v>17</v>
      </c>
      <c r="G87" s="144">
        <v>7</v>
      </c>
      <c r="H87" s="141">
        <v>1</v>
      </c>
      <c r="I87" s="141">
        <v>1</v>
      </c>
      <c r="J87" s="141">
        <v>0</v>
      </c>
      <c r="K87" s="141">
        <v>0</v>
      </c>
      <c r="L87" s="141">
        <v>1</v>
      </c>
      <c r="M87" s="141">
        <v>0</v>
      </c>
      <c r="N87" s="141">
        <v>18</v>
      </c>
      <c r="O87" s="141">
        <v>1</v>
      </c>
      <c r="P87" s="141">
        <v>10</v>
      </c>
      <c r="Q87" s="46"/>
      <c r="R87" s="124"/>
    </row>
    <row r="88" spans="1:18" ht="13.5" customHeight="1" x14ac:dyDescent="0.2">
      <c r="A88" s="157"/>
      <c r="B88" s="157"/>
      <c r="C88" s="32"/>
      <c r="D88" s="232"/>
      <c r="E88" s="31"/>
      <c r="F88" s="82">
        <f t="shared" si="170"/>
        <v>1</v>
      </c>
      <c r="G88" s="127">
        <f t="shared" ref="G88" si="219">IF(G87=0,0,G87/$F87)</f>
        <v>0.41176470588235292</v>
      </c>
      <c r="H88" s="29">
        <f t="shared" ref="H88:I88" si="220">IF(H87=0,0,H87/$H87)</f>
        <v>1</v>
      </c>
      <c r="I88" s="29">
        <f t="shared" si="220"/>
        <v>1</v>
      </c>
      <c r="J88" s="29">
        <f t="shared" ref="J88:K88" si="221">IF(J87=0,0,J87/$J87)</f>
        <v>0</v>
      </c>
      <c r="K88" s="29">
        <f t="shared" si="221"/>
        <v>0</v>
      </c>
      <c r="L88" s="29">
        <f t="shared" ref="L88:M88" si="222">IF(L87=0,0,L87/$L87)</f>
        <v>1</v>
      </c>
      <c r="M88" s="29">
        <f t="shared" si="222"/>
        <v>0</v>
      </c>
      <c r="N88" s="29">
        <f t="shared" ref="N88:O88" si="223">IF(N87=0,0,N87/$N87)</f>
        <v>1</v>
      </c>
      <c r="O88" s="29">
        <f t="shared" si="223"/>
        <v>5.5555555555555552E-2</v>
      </c>
      <c r="P88" s="29">
        <f t="shared" ref="P88" si="224">IF(P87=0,0,P87/$F87)</f>
        <v>0.58823529411764708</v>
      </c>
      <c r="R88" s="129"/>
    </row>
    <row r="89" spans="1:18" ht="12" customHeight="1" x14ac:dyDescent="0.2">
      <c r="A89" s="157"/>
      <c r="B89" s="157"/>
      <c r="C89" s="142"/>
      <c r="D89" s="297" t="s">
        <v>5</v>
      </c>
      <c r="E89" s="143"/>
      <c r="F89" s="145">
        <f t="shared" si="170"/>
        <v>41</v>
      </c>
      <c r="G89" s="144">
        <v>16</v>
      </c>
      <c r="H89" s="141">
        <v>13</v>
      </c>
      <c r="I89" s="141">
        <v>3</v>
      </c>
      <c r="J89" s="141">
        <v>4</v>
      </c>
      <c r="K89" s="141">
        <v>0</v>
      </c>
      <c r="L89" s="141">
        <v>0</v>
      </c>
      <c r="M89" s="141">
        <v>0</v>
      </c>
      <c r="N89" s="141">
        <v>26</v>
      </c>
      <c r="O89" s="141">
        <v>3</v>
      </c>
      <c r="P89" s="141">
        <v>25</v>
      </c>
      <c r="Q89" s="46"/>
      <c r="R89" s="124"/>
    </row>
    <row r="90" spans="1:18" ht="12" customHeight="1" x14ac:dyDescent="0.2">
      <c r="A90" s="157"/>
      <c r="B90" s="157"/>
      <c r="C90" s="32"/>
      <c r="D90" s="232"/>
      <c r="E90" s="31"/>
      <c r="F90" s="82">
        <f t="shared" si="170"/>
        <v>1</v>
      </c>
      <c r="G90" s="127">
        <f t="shared" ref="G90" si="225">IF(G89=0,0,G89/$F89)</f>
        <v>0.3902439024390244</v>
      </c>
      <c r="H90" s="29">
        <f t="shared" ref="H90:I90" si="226">IF(H89=0,0,H89/$H89)</f>
        <v>1</v>
      </c>
      <c r="I90" s="29">
        <f t="shared" si="226"/>
        <v>0.23076923076923078</v>
      </c>
      <c r="J90" s="29">
        <f t="shared" ref="J90:K90" si="227">IF(J89=0,0,J89/$J89)</f>
        <v>1</v>
      </c>
      <c r="K90" s="29">
        <f t="shared" si="227"/>
        <v>0</v>
      </c>
      <c r="L90" s="29">
        <f t="shared" ref="L90:M90" si="228">IF(L89=0,0,L89/$L89)</f>
        <v>0</v>
      </c>
      <c r="M90" s="29">
        <f t="shared" si="228"/>
        <v>0</v>
      </c>
      <c r="N90" s="29">
        <f t="shared" ref="N90:O90" si="229">IF(N89=0,0,N89/$N89)</f>
        <v>1</v>
      </c>
      <c r="O90" s="29">
        <f t="shared" si="229"/>
        <v>0.11538461538461539</v>
      </c>
      <c r="P90" s="29">
        <f t="shared" ref="P90" si="230">IF(P89=0,0,P89/$F89)</f>
        <v>0.6097560975609756</v>
      </c>
      <c r="R90" s="129"/>
    </row>
    <row r="91" spans="1:18" ht="12" customHeight="1" x14ac:dyDescent="0.2">
      <c r="A91" s="157"/>
      <c r="B91" s="157"/>
      <c r="C91" s="142"/>
      <c r="D91" s="297" t="s">
        <v>4</v>
      </c>
      <c r="E91" s="143"/>
      <c r="F91" s="145">
        <f t="shared" si="170"/>
        <v>23</v>
      </c>
      <c r="G91" s="144">
        <v>12</v>
      </c>
      <c r="H91" s="141">
        <v>6</v>
      </c>
      <c r="I91" s="141">
        <v>1</v>
      </c>
      <c r="J91" s="141">
        <v>1</v>
      </c>
      <c r="K91" s="141">
        <v>0</v>
      </c>
      <c r="L91" s="141">
        <v>1</v>
      </c>
      <c r="M91" s="141">
        <v>0</v>
      </c>
      <c r="N91" s="141">
        <v>13</v>
      </c>
      <c r="O91" s="141">
        <v>2</v>
      </c>
      <c r="P91" s="141">
        <v>11</v>
      </c>
      <c r="Q91" s="46"/>
      <c r="R91" s="124"/>
    </row>
    <row r="92" spans="1:18" ht="12" customHeight="1" x14ac:dyDescent="0.2">
      <c r="A92" s="157"/>
      <c r="B92" s="157"/>
      <c r="C92" s="32"/>
      <c r="D92" s="232"/>
      <c r="E92" s="31"/>
      <c r="F92" s="82">
        <f t="shared" si="170"/>
        <v>1</v>
      </c>
      <c r="G92" s="127">
        <f t="shared" ref="G92" si="231">IF(G91=0,0,G91/$F91)</f>
        <v>0.52173913043478259</v>
      </c>
      <c r="H92" s="29">
        <f t="shared" ref="H92:I92" si="232">IF(H91=0,0,H91/$H91)</f>
        <v>1</v>
      </c>
      <c r="I92" s="29">
        <f t="shared" si="232"/>
        <v>0.16666666666666666</v>
      </c>
      <c r="J92" s="29">
        <f t="shared" ref="J92:K92" si="233">IF(J91=0,0,J91/$J91)</f>
        <v>1</v>
      </c>
      <c r="K92" s="29">
        <f t="shared" si="233"/>
        <v>0</v>
      </c>
      <c r="L92" s="29">
        <f t="shared" ref="L92:M92" si="234">IF(L91=0,0,L91/$L91)</f>
        <v>1</v>
      </c>
      <c r="M92" s="29">
        <f t="shared" si="234"/>
        <v>0</v>
      </c>
      <c r="N92" s="29">
        <f t="shared" ref="N92:O92" si="235">IF(N91=0,0,N91/$N91)</f>
        <v>1</v>
      </c>
      <c r="O92" s="29">
        <f t="shared" si="235"/>
        <v>0.15384615384615385</v>
      </c>
      <c r="P92" s="29">
        <f t="shared" ref="P92" si="236">IF(P91=0,0,P91/$F91)</f>
        <v>0.47826086956521741</v>
      </c>
      <c r="R92" s="129"/>
    </row>
    <row r="93" spans="1:18" ht="12" customHeight="1" x14ac:dyDescent="0.2">
      <c r="A93" s="157"/>
      <c r="B93" s="157"/>
      <c r="C93" s="142"/>
      <c r="D93" s="297" t="s">
        <v>3</v>
      </c>
      <c r="E93" s="143"/>
      <c r="F93" s="145">
        <f t="shared" si="170"/>
        <v>24</v>
      </c>
      <c r="G93" s="144">
        <v>13</v>
      </c>
      <c r="H93" s="141">
        <v>0</v>
      </c>
      <c r="I93" s="141">
        <v>0</v>
      </c>
      <c r="J93" s="141">
        <v>2</v>
      </c>
      <c r="K93" s="141">
        <v>0</v>
      </c>
      <c r="L93" s="141">
        <v>14</v>
      </c>
      <c r="M93" s="141">
        <v>1</v>
      </c>
      <c r="N93" s="141">
        <v>16</v>
      </c>
      <c r="O93" s="141">
        <v>0</v>
      </c>
      <c r="P93" s="141">
        <v>11</v>
      </c>
      <c r="Q93" s="46"/>
      <c r="R93" s="124"/>
    </row>
    <row r="94" spans="1:18" ht="12" customHeight="1" x14ac:dyDescent="0.2">
      <c r="A94" s="157"/>
      <c r="B94" s="157"/>
      <c r="C94" s="32"/>
      <c r="D94" s="232"/>
      <c r="E94" s="31"/>
      <c r="F94" s="82">
        <f t="shared" si="170"/>
        <v>1</v>
      </c>
      <c r="G94" s="127">
        <f t="shared" ref="G94" si="237">IF(G93=0,0,G93/$F93)</f>
        <v>0.54166666666666663</v>
      </c>
      <c r="H94" s="29">
        <f t="shared" ref="H94:I94" si="238">IF(H93=0,0,H93/$H93)</f>
        <v>0</v>
      </c>
      <c r="I94" s="29">
        <f t="shared" si="238"/>
        <v>0</v>
      </c>
      <c r="J94" s="29">
        <f t="shared" ref="J94:K94" si="239">IF(J93=0,0,J93/$J93)</f>
        <v>1</v>
      </c>
      <c r="K94" s="29">
        <f t="shared" si="239"/>
        <v>0</v>
      </c>
      <c r="L94" s="29">
        <f t="shared" ref="L94:M94" si="240">IF(L93=0,0,L93/$L93)</f>
        <v>1</v>
      </c>
      <c r="M94" s="29">
        <f t="shared" si="240"/>
        <v>7.1428571428571425E-2</v>
      </c>
      <c r="N94" s="29">
        <f t="shared" ref="N94:O94" si="241">IF(N93=0,0,N93/$N93)</f>
        <v>1</v>
      </c>
      <c r="O94" s="29">
        <f t="shared" si="241"/>
        <v>0</v>
      </c>
      <c r="P94" s="29">
        <f t="shared" ref="P94" si="242">IF(P93=0,0,P93/$F93)</f>
        <v>0.45833333333333331</v>
      </c>
      <c r="R94" s="129"/>
    </row>
    <row r="95" spans="1:18" ht="12" customHeight="1" x14ac:dyDescent="0.2">
      <c r="A95" s="157"/>
      <c r="B95" s="157"/>
      <c r="C95" s="142"/>
      <c r="D95" s="297" t="s">
        <v>2</v>
      </c>
      <c r="E95" s="143"/>
      <c r="F95" s="145">
        <f t="shared" si="170"/>
        <v>159</v>
      </c>
      <c r="G95" s="144">
        <v>110</v>
      </c>
      <c r="H95" s="141">
        <v>21</v>
      </c>
      <c r="I95" s="141">
        <v>7</v>
      </c>
      <c r="J95" s="141">
        <v>156</v>
      </c>
      <c r="K95" s="141">
        <v>18</v>
      </c>
      <c r="L95" s="141">
        <v>73</v>
      </c>
      <c r="M95" s="141">
        <v>4</v>
      </c>
      <c r="N95" s="141">
        <v>520</v>
      </c>
      <c r="O95" s="141">
        <v>79</v>
      </c>
      <c r="P95" s="141">
        <v>49</v>
      </c>
      <c r="Q95" s="46"/>
      <c r="R95" s="124"/>
    </row>
    <row r="96" spans="1:18" ht="12" customHeight="1" x14ac:dyDescent="0.2">
      <c r="A96" s="157"/>
      <c r="B96" s="157"/>
      <c r="C96" s="32"/>
      <c r="D96" s="232"/>
      <c r="E96" s="31"/>
      <c r="F96" s="82">
        <f t="shared" si="170"/>
        <v>1</v>
      </c>
      <c r="G96" s="127">
        <f t="shared" ref="G96" si="243">IF(G95=0,0,G95/$F95)</f>
        <v>0.69182389937106914</v>
      </c>
      <c r="H96" s="29">
        <f t="shared" ref="H96:I96" si="244">IF(H95=0,0,H95/$H95)</f>
        <v>1</v>
      </c>
      <c r="I96" s="29">
        <f t="shared" si="244"/>
        <v>0.33333333333333331</v>
      </c>
      <c r="J96" s="29">
        <f t="shared" ref="J96:K96" si="245">IF(J95=0,0,J95/$J95)</f>
        <v>1</v>
      </c>
      <c r="K96" s="29">
        <f t="shared" si="245"/>
        <v>0.11538461538461539</v>
      </c>
      <c r="L96" s="29">
        <f t="shared" ref="L96:M96" si="246">IF(L95=0,0,L95/$L95)</f>
        <v>1</v>
      </c>
      <c r="M96" s="29">
        <f t="shared" si="246"/>
        <v>5.4794520547945202E-2</v>
      </c>
      <c r="N96" s="29">
        <f t="shared" ref="N96:O96" si="247">IF(N95=0,0,N95/$N95)</f>
        <v>1</v>
      </c>
      <c r="O96" s="29">
        <f t="shared" si="247"/>
        <v>0.15192307692307691</v>
      </c>
      <c r="P96" s="29">
        <f t="shared" ref="P96" si="248">IF(P95=0,0,P95/$F95)</f>
        <v>0.3081761006289308</v>
      </c>
      <c r="R96" s="129"/>
    </row>
    <row r="97" spans="1:18" ht="12" customHeight="1" x14ac:dyDescent="0.2">
      <c r="A97" s="157"/>
      <c r="B97" s="157"/>
      <c r="C97" s="142"/>
      <c r="D97" s="297" t="s">
        <v>1</v>
      </c>
      <c r="E97" s="143"/>
      <c r="F97" s="145">
        <f t="shared" si="170"/>
        <v>21</v>
      </c>
      <c r="G97" s="144">
        <v>4</v>
      </c>
      <c r="H97" s="141">
        <v>2</v>
      </c>
      <c r="I97" s="141">
        <v>1</v>
      </c>
      <c r="J97" s="141">
        <v>0</v>
      </c>
      <c r="K97" s="141">
        <v>0</v>
      </c>
      <c r="L97" s="141">
        <v>1</v>
      </c>
      <c r="M97" s="141">
        <v>0</v>
      </c>
      <c r="N97" s="141">
        <v>3</v>
      </c>
      <c r="O97" s="141">
        <v>0</v>
      </c>
      <c r="P97" s="141">
        <v>17</v>
      </c>
      <c r="Q97" s="46"/>
      <c r="R97" s="124"/>
    </row>
    <row r="98" spans="1:18" ht="12" customHeight="1" x14ac:dyDescent="0.2">
      <c r="A98" s="157"/>
      <c r="B98" s="157"/>
      <c r="C98" s="32"/>
      <c r="D98" s="232"/>
      <c r="E98" s="31"/>
      <c r="F98" s="82">
        <f t="shared" si="170"/>
        <v>1</v>
      </c>
      <c r="G98" s="127">
        <f t="shared" ref="G98" si="249">IF(G97=0,0,G97/$F97)</f>
        <v>0.19047619047619047</v>
      </c>
      <c r="H98" s="29">
        <f t="shared" ref="H98:I98" si="250">IF(H97=0,0,H97/$H97)</f>
        <v>1</v>
      </c>
      <c r="I98" s="29">
        <f t="shared" si="250"/>
        <v>0.5</v>
      </c>
      <c r="J98" s="29">
        <f t="shared" ref="J98:K98" si="251">IF(J97=0,0,J97/$J97)</f>
        <v>0</v>
      </c>
      <c r="K98" s="29">
        <f t="shared" si="251"/>
        <v>0</v>
      </c>
      <c r="L98" s="29">
        <f t="shared" ref="L98:M98" si="252">IF(L97=0,0,L97/$L97)</f>
        <v>1</v>
      </c>
      <c r="M98" s="29">
        <f t="shared" si="252"/>
        <v>0</v>
      </c>
      <c r="N98" s="29">
        <f t="shared" ref="N98:O98" si="253">IF(N97=0,0,N97/$N97)</f>
        <v>1</v>
      </c>
      <c r="O98" s="29">
        <f t="shared" si="253"/>
        <v>0</v>
      </c>
      <c r="P98" s="29">
        <f t="shared" ref="P98" si="254">IF(P97=0,0,P97/$F97)</f>
        <v>0.80952380952380953</v>
      </c>
      <c r="R98" s="129"/>
    </row>
    <row r="99" spans="1:18" ht="12.75" customHeight="1" x14ac:dyDescent="0.2">
      <c r="A99" s="157"/>
      <c r="B99" s="157"/>
      <c r="C99" s="142"/>
      <c r="D99" s="297" t="s">
        <v>0</v>
      </c>
      <c r="E99" s="143"/>
      <c r="F99" s="145">
        <f t="shared" si="170"/>
        <v>61</v>
      </c>
      <c r="G99" s="144">
        <v>23</v>
      </c>
      <c r="H99" s="141">
        <v>10</v>
      </c>
      <c r="I99" s="141">
        <v>2</v>
      </c>
      <c r="J99" s="141">
        <v>8</v>
      </c>
      <c r="K99" s="141">
        <v>3</v>
      </c>
      <c r="L99" s="141">
        <v>11</v>
      </c>
      <c r="M99" s="141">
        <v>3</v>
      </c>
      <c r="N99" s="141">
        <v>71</v>
      </c>
      <c r="O99" s="141">
        <v>19</v>
      </c>
      <c r="P99" s="141">
        <v>38</v>
      </c>
      <c r="Q99" s="46"/>
      <c r="R99" s="124"/>
    </row>
    <row r="100" spans="1:18" ht="12.75" customHeight="1" x14ac:dyDescent="0.2">
      <c r="A100" s="158"/>
      <c r="B100" s="158"/>
      <c r="C100" s="32"/>
      <c r="D100" s="232"/>
      <c r="E100" s="31"/>
      <c r="F100" s="121">
        <f t="shared" si="170"/>
        <v>1</v>
      </c>
      <c r="G100" s="127">
        <f t="shared" ref="G100" si="255">IF(G99=0,0,G99/$F99)</f>
        <v>0.37704918032786883</v>
      </c>
      <c r="H100" s="29">
        <f t="shared" ref="H100:I100" si="256">IF(H99=0,0,H99/$H99)</f>
        <v>1</v>
      </c>
      <c r="I100" s="29">
        <f t="shared" si="256"/>
        <v>0.2</v>
      </c>
      <c r="J100" s="29">
        <f t="shared" ref="J100:K100" si="257">IF(J99=0,0,J99/$J99)</f>
        <v>1</v>
      </c>
      <c r="K100" s="29">
        <f t="shared" si="257"/>
        <v>0.375</v>
      </c>
      <c r="L100" s="29">
        <f t="shared" ref="L100:M100" si="258">IF(L99=0,0,L99/$L99)</f>
        <v>1</v>
      </c>
      <c r="M100" s="29">
        <f t="shared" si="258"/>
        <v>0.27272727272727271</v>
      </c>
      <c r="N100" s="29">
        <f t="shared" ref="N100:O100" si="259">IF(N99=0,0,N99/$N99)</f>
        <v>1</v>
      </c>
      <c r="O100" s="29">
        <f t="shared" si="259"/>
        <v>0.26760563380281688</v>
      </c>
      <c r="P100" s="29">
        <f t="shared" ref="P100" si="260">IF(P99=0,0,P99/$F99)</f>
        <v>0.62295081967213117</v>
      </c>
      <c r="R100" s="129"/>
    </row>
    <row r="101" spans="1:18" x14ac:dyDescent="0.2">
      <c r="D101" s="2" t="s">
        <v>573</v>
      </c>
      <c r="Q101" s="46"/>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0"/>
  <sheetViews>
    <sheetView tabSelected="1" topLeftCell="A64" zoomScaleNormal="100" zoomScaleSheetLayoutView="100" workbookViewId="0">
      <selection activeCell="L87" sqref="L87"/>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21875" style="1" customWidth="1"/>
    <col min="7" max="15" width="10.6640625" style="1" customWidth="1"/>
    <col min="16" max="16384" width="9" style="1"/>
  </cols>
  <sheetData>
    <row r="1" spans="1:15" ht="14.4" x14ac:dyDescent="0.2">
      <c r="A1" s="16" t="s">
        <v>625</v>
      </c>
    </row>
    <row r="2" spans="1:15" x14ac:dyDescent="0.2">
      <c r="O2" s="155" t="s">
        <v>453</v>
      </c>
    </row>
    <row r="3" spans="1:15" ht="17.25" customHeight="1" x14ac:dyDescent="0.2">
      <c r="A3" s="233" t="s">
        <v>63</v>
      </c>
      <c r="B3" s="234"/>
      <c r="C3" s="234"/>
      <c r="D3" s="234"/>
      <c r="E3" s="235"/>
      <c r="F3" s="353" t="s">
        <v>126</v>
      </c>
      <c r="G3" s="355" t="s">
        <v>526</v>
      </c>
      <c r="H3" s="352" t="s">
        <v>527</v>
      </c>
      <c r="I3" s="352" t="s">
        <v>523</v>
      </c>
      <c r="J3" s="352" t="s">
        <v>528</v>
      </c>
      <c r="K3" s="352" t="s">
        <v>524</v>
      </c>
      <c r="L3" s="352" t="s">
        <v>529</v>
      </c>
      <c r="M3" s="352" t="s">
        <v>530</v>
      </c>
      <c r="N3" s="352" t="s">
        <v>531</v>
      </c>
      <c r="O3" s="352" t="s">
        <v>532</v>
      </c>
    </row>
    <row r="4" spans="1:15" ht="17.25" customHeight="1" x14ac:dyDescent="0.2">
      <c r="A4" s="236"/>
      <c r="B4" s="237"/>
      <c r="C4" s="237"/>
      <c r="D4" s="237"/>
      <c r="E4" s="238"/>
      <c r="F4" s="354"/>
      <c r="G4" s="356"/>
      <c r="H4" s="336"/>
      <c r="I4" s="336"/>
      <c r="J4" s="336"/>
      <c r="K4" s="336"/>
      <c r="L4" s="336"/>
      <c r="M4" s="336"/>
      <c r="N4" s="336"/>
      <c r="O4" s="336"/>
    </row>
    <row r="5" spans="1:15" ht="17.25" customHeight="1" x14ac:dyDescent="0.2">
      <c r="A5" s="236"/>
      <c r="B5" s="237"/>
      <c r="C5" s="237"/>
      <c r="D5" s="237"/>
      <c r="E5" s="238"/>
      <c r="F5" s="354"/>
      <c r="G5" s="356"/>
      <c r="H5" s="336"/>
      <c r="I5" s="336"/>
      <c r="J5" s="336"/>
      <c r="K5" s="336"/>
      <c r="L5" s="336"/>
      <c r="M5" s="336"/>
      <c r="N5" s="336"/>
      <c r="O5" s="336"/>
    </row>
    <row r="6" spans="1:15" ht="43.5" customHeight="1" x14ac:dyDescent="0.2">
      <c r="A6" s="239"/>
      <c r="B6" s="240"/>
      <c r="C6" s="240"/>
      <c r="D6" s="240"/>
      <c r="E6" s="241"/>
      <c r="F6" s="354"/>
      <c r="G6" s="357"/>
      <c r="H6" s="287"/>
      <c r="I6" s="287"/>
      <c r="J6" s="287"/>
      <c r="K6" s="287"/>
      <c r="L6" s="287"/>
      <c r="M6" s="287"/>
      <c r="N6" s="287"/>
      <c r="O6" s="287"/>
    </row>
    <row r="7" spans="1:15" ht="12" customHeight="1" x14ac:dyDescent="0.2">
      <c r="A7" s="170" t="s">
        <v>49</v>
      </c>
      <c r="B7" s="171"/>
      <c r="C7" s="171"/>
      <c r="D7" s="171"/>
      <c r="E7" s="171"/>
      <c r="F7" s="145">
        <v>920</v>
      </c>
      <c r="G7" s="144">
        <f t="shared" ref="G7:L7" si="0">SUM(G9,G11,G13,G15,G17)</f>
        <v>487</v>
      </c>
      <c r="H7" s="33">
        <f t="shared" si="0"/>
        <v>777</v>
      </c>
      <c r="I7" s="33">
        <f t="shared" si="0"/>
        <v>316</v>
      </c>
      <c r="J7" s="33">
        <f t="shared" si="0"/>
        <v>76</v>
      </c>
      <c r="K7" s="33">
        <f t="shared" si="0"/>
        <v>404</v>
      </c>
      <c r="L7" s="33">
        <f t="shared" si="0"/>
        <v>306</v>
      </c>
      <c r="M7" s="33">
        <f t="shared" ref="M7:O7" si="1">SUM(M9,M11,M13,M15,M17)</f>
        <v>85</v>
      </c>
      <c r="N7" s="33">
        <f t="shared" si="1"/>
        <v>64</v>
      </c>
      <c r="O7" s="33">
        <f t="shared" si="1"/>
        <v>87</v>
      </c>
    </row>
    <row r="8" spans="1:15" ht="12" customHeight="1" x14ac:dyDescent="0.2">
      <c r="A8" s="173"/>
      <c r="B8" s="174"/>
      <c r="C8" s="174"/>
      <c r="D8" s="174"/>
      <c r="E8" s="175"/>
      <c r="F8" s="82"/>
      <c r="G8" s="127">
        <f t="shared" ref="G8:L8" si="2">IF(G7=0,0,G7/$F7)</f>
        <v>0.52934782608695652</v>
      </c>
      <c r="H8" s="29">
        <f t="shared" si="2"/>
        <v>0.8445652173913043</v>
      </c>
      <c r="I8" s="29">
        <f t="shared" si="2"/>
        <v>0.34347826086956523</v>
      </c>
      <c r="J8" s="29">
        <f t="shared" si="2"/>
        <v>8.2608695652173908E-2</v>
      </c>
      <c r="K8" s="29">
        <f t="shared" si="2"/>
        <v>0.43913043478260871</v>
      </c>
      <c r="L8" s="29">
        <f t="shared" si="2"/>
        <v>0.33260869565217394</v>
      </c>
      <c r="M8" s="29">
        <f t="shared" ref="M8:O8" si="3">IF(M7=0,0,M7/$F7)</f>
        <v>9.2391304347826081E-2</v>
      </c>
      <c r="N8" s="29">
        <f t="shared" si="3"/>
        <v>6.9565217391304349E-2</v>
      </c>
      <c r="O8" s="29">
        <f t="shared" si="3"/>
        <v>9.4565217391304343E-2</v>
      </c>
    </row>
    <row r="9" spans="1:15" ht="12" customHeight="1" x14ac:dyDescent="0.2">
      <c r="A9" s="159" t="s">
        <v>48</v>
      </c>
      <c r="B9" s="242" t="s">
        <v>47</v>
      </c>
      <c r="C9" s="243"/>
      <c r="D9" s="243"/>
      <c r="E9" s="244"/>
      <c r="F9" s="145">
        <v>262</v>
      </c>
      <c r="G9" s="144">
        <v>96</v>
      </c>
      <c r="H9" s="33">
        <v>189</v>
      </c>
      <c r="I9" s="33">
        <v>41</v>
      </c>
      <c r="J9" s="33">
        <v>6</v>
      </c>
      <c r="K9" s="33">
        <v>61</v>
      </c>
      <c r="L9" s="33">
        <v>69</v>
      </c>
      <c r="M9" s="33">
        <v>6</v>
      </c>
      <c r="N9" s="33">
        <v>17</v>
      </c>
      <c r="O9" s="33">
        <v>6</v>
      </c>
    </row>
    <row r="10" spans="1:15" ht="12" customHeight="1" x14ac:dyDescent="0.2">
      <c r="A10" s="160"/>
      <c r="B10" s="245"/>
      <c r="C10" s="246"/>
      <c r="D10" s="246"/>
      <c r="E10" s="247"/>
      <c r="F10" s="82"/>
      <c r="G10" s="127">
        <f t="shared" ref="G10:L10" si="4">IF(G9=0,0,G9/$F9)</f>
        <v>0.36641221374045801</v>
      </c>
      <c r="H10" s="29">
        <f t="shared" si="4"/>
        <v>0.72137404580152675</v>
      </c>
      <c r="I10" s="29">
        <f t="shared" si="4"/>
        <v>0.15648854961832062</v>
      </c>
      <c r="J10" s="29">
        <f t="shared" si="4"/>
        <v>2.2900763358778626E-2</v>
      </c>
      <c r="K10" s="29">
        <f t="shared" si="4"/>
        <v>0.23282442748091603</v>
      </c>
      <c r="L10" s="29">
        <f t="shared" si="4"/>
        <v>0.26335877862595419</v>
      </c>
      <c r="M10" s="29">
        <f t="shared" ref="M10:O10" si="5">IF(M9=0,0,M9/$F9)</f>
        <v>2.2900763358778626E-2</v>
      </c>
      <c r="N10" s="29">
        <f t="shared" si="5"/>
        <v>6.4885496183206104E-2</v>
      </c>
      <c r="O10" s="29">
        <f t="shared" si="5"/>
        <v>2.2900763358778626E-2</v>
      </c>
    </row>
    <row r="11" spans="1:15" ht="12" customHeight="1" x14ac:dyDescent="0.2">
      <c r="A11" s="160"/>
      <c r="B11" s="242" t="s">
        <v>46</v>
      </c>
      <c r="C11" s="243"/>
      <c r="D11" s="243"/>
      <c r="E11" s="244"/>
      <c r="F11" s="145">
        <v>136</v>
      </c>
      <c r="G11" s="144">
        <v>55</v>
      </c>
      <c r="H11" s="33">
        <v>115</v>
      </c>
      <c r="I11" s="33">
        <v>37</v>
      </c>
      <c r="J11" s="33">
        <v>5</v>
      </c>
      <c r="K11" s="33">
        <v>51</v>
      </c>
      <c r="L11" s="33">
        <v>42</v>
      </c>
      <c r="M11" s="33">
        <v>0</v>
      </c>
      <c r="N11" s="33">
        <v>9</v>
      </c>
      <c r="O11" s="33">
        <v>9</v>
      </c>
    </row>
    <row r="12" spans="1:15" ht="12" customHeight="1" x14ac:dyDescent="0.2">
      <c r="A12" s="160"/>
      <c r="B12" s="245"/>
      <c r="C12" s="246"/>
      <c r="D12" s="246"/>
      <c r="E12" s="247"/>
      <c r="F12" s="82"/>
      <c r="G12" s="127">
        <f t="shared" ref="G12:O12" si="6">IF(G11=0,0,G11/$F11)</f>
        <v>0.40441176470588236</v>
      </c>
      <c r="H12" s="29">
        <f t="shared" si="6"/>
        <v>0.84558823529411764</v>
      </c>
      <c r="I12" s="29">
        <f t="shared" si="6"/>
        <v>0.27205882352941174</v>
      </c>
      <c r="J12" s="29">
        <f t="shared" si="6"/>
        <v>3.6764705882352942E-2</v>
      </c>
      <c r="K12" s="29">
        <f t="shared" si="6"/>
        <v>0.375</v>
      </c>
      <c r="L12" s="29">
        <f t="shared" si="6"/>
        <v>0.30882352941176472</v>
      </c>
      <c r="M12" s="29">
        <f t="shared" si="6"/>
        <v>0</v>
      </c>
      <c r="N12" s="29">
        <f t="shared" si="6"/>
        <v>6.6176470588235295E-2</v>
      </c>
      <c r="O12" s="29">
        <f t="shared" si="6"/>
        <v>6.6176470588235295E-2</v>
      </c>
    </row>
    <row r="13" spans="1:15" ht="12" customHeight="1" x14ac:dyDescent="0.2">
      <c r="A13" s="160"/>
      <c r="B13" s="242" t="s">
        <v>45</v>
      </c>
      <c r="C13" s="243"/>
      <c r="D13" s="243"/>
      <c r="E13" s="244"/>
      <c r="F13" s="145">
        <v>249</v>
      </c>
      <c r="G13" s="144">
        <v>142</v>
      </c>
      <c r="H13" s="33">
        <v>220</v>
      </c>
      <c r="I13" s="33">
        <v>110</v>
      </c>
      <c r="J13" s="33">
        <v>15</v>
      </c>
      <c r="K13" s="33">
        <v>133</v>
      </c>
      <c r="L13" s="33">
        <v>85</v>
      </c>
      <c r="M13" s="33">
        <v>19</v>
      </c>
      <c r="N13" s="33">
        <v>12</v>
      </c>
      <c r="O13" s="33">
        <v>14</v>
      </c>
    </row>
    <row r="14" spans="1:15" ht="12" customHeight="1" x14ac:dyDescent="0.2">
      <c r="A14" s="160"/>
      <c r="B14" s="245"/>
      <c r="C14" s="246"/>
      <c r="D14" s="246"/>
      <c r="E14" s="247"/>
      <c r="F14" s="82"/>
      <c r="G14" s="127">
        <f t="shared" ref="G14:O14" si="7">IF(G13=0,0,G13/$F13)</f>
        <v>0.57028112449799195</v>
      </c>
      <c r="H14" s="29">
        <f t="shared" si="7"/>
        <v>0.88353413654618473</v>
      </c>
      <c r="I14" s="29">
        <f t="shared" si="7"/>
        <v>0.44176706827309237</v>
      </c>
      <c r="J14" s="29">
        <f t="shared" si="7"/>
        <v>6.0240963855421686E-2</v>
      </c>
      <c r="K14" s="29">
        <f t="shared" si="7"/>
        <v>0.53413654618473894</v>
      </c>
      <c r="L14" s="29">
        <f t="shared" si="7"/>
        <v>0.34136546184738958</v>
      </c>
      <c r="M14" s="29">
        <f t="shared" si="7"/>
        <v>7.6305220883534142E-2</v>
      </c>
      <c r="N14" s="29">
        <f t="shared" si="7"/>
        <v>4.8192771084337352E-2</v>
      </c>
      <c r="O14" s="29">
        <f t="shared" si="7"/>
        <v>5.6224899598393573E-2</v>
      </c>
    </row>
    <row r="15" spans="1:15" ht="12" customHeight="1" x14ac:dyDescent="0.2">
      <c r="A15" s="160"/>
      <c r="B15" s="242" t="s">
        <v>44</v>
      </c>
      <c r="C15" s="243"/>
      <c r="D15" s="243"/>
      <c r="E15" s="244"/>
      <c r="F15" s="145">
        <v>72</v>
      </c>
      <c r="G15" s="144">
        <v>52</v>
      </c>
      <c r="H15" s="33">
        <v>64</v>
      </c>
      <c r="I15" s="33">
        <v>31</v>
      </c>
      <c r="J15" s="33">
        <v>9</v>
      </c>
      <c r="K15" s="33">
        <v>43</v>
      </c>
      <c r="L15" s="33">
        <v>28</v>
      </c>
      <c r="M15" s="33">
        <v>10</v>
      </c>
      <c r="N15" s="33">
        <v>3</v>
      </c>
      <c r="O15" s="33">
        <v>14</v>
      </c>
    </row>
    <row r="16" spans="1:15" ht="12" customHeight="1" x14ac:dyDescent="0.2">
      <c r="A16" s="160"/>
      <c r="B16" s="245"/>
      <c r="C16" s="246"/>
      <c r="D16" s="246"/>
      <c r="E16" s="247"/>
      <c r="F16" s="82"/>
      <c r="G16" s="127">
        <f t="shared" ref="G16:O16" si="8">IF(G15=0,0,G15/$F15)</f>
        <v>0.72222222222222221</v>
      </c>
      <c r="H16" s="29">
        <f t="shared" si="8"/>
        <v>0.88888888888888884</v>
      </c>
      <c r="I16" s="29">
        <f t="shared" si="8"/>
        <v>0.43055555555555558</v>
      </c>
      <c r="J16" s="29">
        <f t="shared" si="8"/>
        <v>0.125</v>
      </c>
      <c r="K16" s="29">
        <f t="shared" si="8"/>
        <v>0.59722222222222221</v>
      </c>
      <c r="L16" s="29">
        <f t="shared" si="8"/>
        <v>0.3888888888888889</v>
      </c>
      <c r="M16" s="29">
        <f t="shared" si="8"/>
        <v>0.1388888888888889</v>
      </c>
      <c r="N16" s="29">
        <f t="shared" si="8"/>
        <v>4.1666666666666664E-2</v>
      </c>
      <c r="O16" s="29">
        <f t="shared" si="8"/>
        <v>0.19444444444444445</v>
      </c>
    </row>
    <row r="17" spans="1:15" ht="12" customHeight="1" x14ac:dyDescent="0.2">
      <c r="A17" s="160"/>
      <c r="B17" s="242" t="s">
        <v>43</v>
      </c>
      <c r="C17" s="243"/>
      <c r="D17" s="243"/>
      <c r="E17" s="244"/>
      <c r="F17" s="145">
        <v>201</v>
      </c>
      <c r="G17" s="144">
        <v>142</v>
      </c>
      <c r="H17" s="33">
        <v>189</v>
      </c>
      <c r="I17" s="33">
        <v>97</v>
      </c>
      <c r="J17" s="33">
        <v>41</v>
      </c>
      <c r="K17" s="33">
        <v>116</v>
      </c>
      <c r="L17" s="33">
        <v>82</v>
      </c>
      <c r="M17" s="33">
        <v>50</v>
      </c>
      <c r="N17" s="33">
        <v>23</v>
      </c>
      <c r="O17" s="33">
        <v>44</v>
      </c>
    </row>
    <row r="18" spans="1:15" ht="12" customHeight="1" x14ac:dyDescent="0.2">
      <c r="A18" s="161"/>
      <c r="B18" s="245"/>
      <c r="C18" s="246"/>
      <c r="D18" s="246"/>
      <c r="E18" s="247"/>
      <c r="F18" s="82"/>
      <c r="G18" s="127">
        <f t="shared" ref="G18:O18" si="9">IF(G17=0,0,G17/$F17)</f>
        <v>0.70646766169154229</v>
      </c>
      <c r="H18" s="29">
        <f t="shared" si="9"/>
        <v>0.94029850746268662</v>
      </c>
      <c r="I18" s="29">
        <f t="shared" si="9"/>
        <v>0.48258706467661694</v>
      </c>
      <c r="J18" s="29">
        <f t="shared" si="9"/>
        <v>0.20398009950248755</v>
      </c>
      <c r="K18" s="29">
        <f t="shared" si="9"/>
        <v>0.57711442786069655</v>
      </c>
      <c r="L18" s="29">
        <f t="shared" si="9"/>
        <v>0.4079601990049751</v>
      </c>
      <c r="M18" s="29">
        <f t="shared" si="9"/>
        <v>0.24875621890547264</v>
      </c>
      <c r="N18" s="29">
        <f t="shared" si="9"/>
        <v>0.11442786069651742</v>
      </c>
      <c r="O18" s="29">
        <f t="shared" si="9"/>
        <v>0.21890547263681592</v>
      </c>
    </row>
    <row r="19" spans="1:15" ht="12" customHeight="1" x14ac:dyDescent="0.2">
      <c r="A19" s="156" t="s">
        <v>42</v>
      </c>
      <c r="B19" s="156" t="s">
        <v>41</v>
      </c>
      <c r="C19" s="35"/>
      <c r="D19" s="231" t="s">
        <v>15</v>
      </c>
      <c r="E19" s="35"/>
      <c r="F19" s="145">
        <v>239</v>
      </c>
      <c r="G19" s="144">
        <f t="shared" ref="G19:L19" si="10">SUM(G21,G23,G25,G27,G29,G31,G33,G35,G37,G39,G41,G43,G45,G47,G49,G51,G53,G55,G57,G59,G61,G63,G65,G67)</f>
        <v>150</v>
      </c>
      <c r="H19" s="33">
        <f t="shared" si="10"/>
        <v>201</v>
      </c>
      <c r="I19" s="33">
        <f t="shared" si="10"/>
        <v>92</v>
      </c>
      <c r="J19" s="33">
        <f t="shared" si="10"/>
        <v>18</v>
      </c>
      <c r="K19" s="33">
        <f t="shared" si="10"/>
        <v>116</v>
      </c>
      <c r="L19" s="33">
        <f t="shared" si="10"/>
        <v>78</v>
      </c>
      <c r="M19" s="33">
        <f t="shared" ref="M19:O19" si="11">SUM(M21,M23,M25,M27,M29,M31,M33,M35,M37,M39,M41,M43,M45,M47,M49,M51,M53,M55,M57,M59,M61,M63,M65,M67)</f>
        <v>31</v>
      </c>
      <c r="N19" s="33">
        <f t="shared" si="11"/>
        <v>17</v>
      </c>
      <c r="O19" s="33">
        <f t="shared" si="11"/>
        <v>33</v>
      </c>
    </row>
    <row r="20" spans="1:15" ht="12" customHeight="1" x14ac:dyDescent="0.2">
      <c r="A20" s="157"/>
      <c r="B20" s="157"/>
      <c r="C20" s="32"/>
      <c r="D20" s="232"/>
      <c r="E20" s="31"/>
      <c r="F20" s="82"/>
      <c r="G20" s="127">
        <f t="shared" ref="G20:L20" si="12">IF(G19=0,0,G19/$F19)</f>
        <v>0.62761506276150625</v>
      </c>
      <c r="H20" s="29">
        <f t="shared" si="12"/>
        <v>0.84100418410041844</v>
      </c>
      <c r="I20" s="29">
        <f t="shared" si="12"/>
        <v>0.38493723849372385</v>
      </c>
      <c r="J20" s="29">
        <f t="shared" si="12"/>
        <v>7.5313807531380755E-2</v>
      </c>
      <c r="K20" s="29">
        <f t="shared" si="12"/>
        <v>0.48535564853556484</v>
      </c>
      <c r="L20" s="29">
        <f t="shared" si="12"/>
        <v>0.32635983263598328</v>
      </c>
      <c r="M20" s="29">
        <f t="shared" ref="M20:O20" si="13">IF(M19=0,0,M19/$F19)</f>
        <v>0.1297071129707113</v>
      </c>
      <c r="N20" s="29">
        <f t="shared" si="13"/>
        <v>7.1129707112970716E-2</v>
      </c>
      <c r="O20" s="29">
        <f t="shared" si="13"/>
        <v>0.13807531380753138</v>
      </c>
    </row>
    <row r="21" spans="1:15" ht="12" customHeight="1" x14ac:dyDescent="0.2">
      <c r="A21" s="157"/>
      <c r="B21" s="157"/>
      <c r="C21" s="35"/>
      <c r="D21" s="231" t="s">
        <v>354</v>
      </c>
      <c r="E21" s="34"/>
      <c r="F21" s="145">
        <v>32</v>
      </c>
      <c r="G21" s="144">
        <v>18</v>
      </c>
      <c r="H21" s="33">
        <v>29</v>
      </c>
      <c r="I21" s="33">
        <v>18</v>
      </c>
      <c r="J21" s="33">
        <v>4</v>
      </c>
      <c r="K21" s="33">
        <v>18</v>
      </c>
      <c r="L21" s="33">
        <v>12</v>
      </c>
      <c r="M21" s="33">
        <v>1</v>
      </c>
      <c r="N21" s="33">
        <v>0</v>
      </c>
      <c r="O21" s="33">
        <v>1</v>
      </c>
    </row>
    <row r="22" spans="1:15" ht="12" customHeight="1" x14ac:dyDescent="0.2">
      <c r="A22" s="157"/>
      <c r="B22" s="157"/>
      <c r="C22" s="32"/>
      <c r="D22" s="232"/>
      <c r="E22" s="31"/>
      <c r="F22" s="82"/>
      <c r="G22" s="127">
        <f t="shared" ref="G22:O22" si="14">IF(G21=0,0,G21/$F21)</f>
        <v>0.5625</v>
      </c>
      <c r="H22" s="29">
        <f t="shared" si="14"/>
        <v>0.90625</v>
      </c>
      <c r="I22" s="29">
        <f t="shared" si="14"/>
        <v>0.5625</v>
      </c>
      <c r="J22" s="29">
        <f t="shared" si="14"/>
        <v>0.125</v>
      </c>
      <c r="K22" s="29">
        <f t="shared" si="14"/>
        <v>0.5625</v>
      </c>
      <c r="L22" s="29">
        <f t="shared" si="14"/>
        <v>0.375</v>
      </c>
      <c r="M22" s="29">
        <f t="shared" si="14"/>
        <v>3.125E-2</v>
      </c>
      <c r="N22" s="29">
        <f t="shared" si="14"/>
        <v>0</v>
      </c>
      <c r="O22" s="29">
        <f t="shared" si="14"/>
        <v>3.125E-2</v>
      </c>
    </row>
    <row r="23" spans="1:15" ht="12" customHeight="1" x14ac:dyDescent="0.2">
      <c r="A23" s="157"/>
      <c r="B23" s="157"/>
      <c r="C23" s="35"/>
      <c r="D23" s="231" t="s">
        <v>355</v>
      </c>
      <c r="E23" s="34"/>
      <c r="F23" s="145">
        <v>4</v>
      </c>
      <c r="G23" s="144">
        <v>3</v>
      </c>
      <c r="H23" s="33">
        <v>3</v>
      </c>
      <c r="I23" s="33">
        <v>1</v>
      </c>
      <c r="J23" s="33">
        <v>0</v>
      </c>
      <c r="K23" s="33">
        <v>3</v>
      </c>
      <c r="L23" s="33">
        <v>1</v>
      </c>
      <c r="M23" s="33">
        <v>0</v>
      </c>
      <c r="N23" s="33">
        <v>0</v>
      </c>
      <c r="O23" s="33">
        <v>0</v>
      </c>
    </row>
    <row r="24" spans="1:15" ht="12" customHeight="1" x14ac:dyDescent="0.2">
      <c r="A24" s="157"/>
      <c r="B24" s="157"/>
      <c r="C24" s="32"/>
      <c r="D24" s="232"/>
      <c r="E24" s="31"/>
      <c r="F24" s="82"/>
      <c r="G24" s="127">
        <f t="shared" ref="G24:O24" si="15">IF(G23=0,0,G23/$F23)</f>
        <v>0.75</v>
      </c>
      <c r="H24" s="29">
        <f t="shared" si="15"/>
        <v>0.75</v>
      </c>
      <c r="I24" s="29">
        <f t="shared" si="15"/>
        <v>0.25</v>
      </c>
      <c r="J24" s="29">
        <f t="shared" si="15"/>
        <v>0</v>
      </c>
      <c r="K24" s="29">
        <f t="shared" si="15"/>
        <v>0.75</v>
      </c>
      <c r="L24" s="29">
        <f t="shared" si="15"/>
        <v>0.25</v>
      </c>
      <c r="M24" s="29">
        <f t="shared" si="15"/>
        <v>0</v>
      </c>
      <c r="N24" s="29">
        <f t="shared" si="15"/>
        <v>0</v>
      </c>
      <c r="O24" s="29">
        <f t="shared" si="15"/>
        <v>0</v>
      </c>
    </row>
    <row r="25" spans="1:15" ht="12" customHeight="1" x14ac:dyDescent="0.2">
      <c r="A25" s="157"/>
      <c r="B25" s="157"/>
      <c r="C25" s="35"/>
      <c r="D25" s="231" t="s">
        <v>356</v>
      </c>
      <c r="E25" s="34"/>
      <c r="F25" s="145">
        <v>11</v>
      </c>
      <c r="G25" s="144">
        <v>4</v>
      </c>
      <c r="H25" s="33">
        <v>9</v>
      </c>
      <c r="I25" s="33">
        <v>1</v>
      </c>
      <c r="J25" s="33">
        <v>0</v>
      </c>
      <c r="K25" s="33">
        <v>5</v>
      </c>
      <c r="L25" s="33">
        <v>2</v>
      </c>
      <c r="M25" s="33">
        <v>0</v>
      </c>
      <c r="N25" s="33">
        <v>0</v>
      </c>
      <c r="O25" s="33">
        <v>0</v>
      </c>
    </row>
    <row r="26" spans="1:15" ht="12" customHeight="1" x14ac:dyDescent="0.2">
      <c r="A26" s="157"/>
      <c r="B26" s="157"/>
      <c r="C26" s="32"/>
      <c r="D26" s="232"/>
      <c r="E26" s="31"/>
      <c r="F26" s="82"/>
      <c r="G26" s="127">
        <f t="shared" ref="G26:O26" si="16">IF(G25=0,0,G25/$F25)</f>
        <v>0.36363636363636365</v>
      </c>
      <c r="H26" s="29">
        <f t="shared" si="16"/>
        <v>0.81818181818181823</v>
      </c>
      <c r="I26" s="29">
        <f t="shared" si="16"/>
        <v>9.0909090909090912E-2</v>
      </c>
      <c r="J26" s="29">
        <f t="shared" si="16"/>
        <v>0</v>
      </c>
      <c r="K26" s="29">
        <f t="shared" si="16"/>
        <v>0.45454545454545453</v>
      </c>
      <c r="L26" s="29">
        <f t="shared" si="16"/>
        <v>0.18181818181818182</v>
      </c>
      <c r="M26" s="29">
        <f t="shared" si="16"/>
        <v>0</v>
      </c>
      <c r="N26" s="29">
        <f t="shared" si="16"/>
        <v>0</v>
      </c>
      <c r="O26" s="29">
        <f t="shared" si="16"/>
        <v>0</v>
      </c>
    </row>
    <row r="27" spans="1:15" ht="12" customHeight="1" x14ac:dyDescent="0.2">
      <c r="A27" s="157"/>
      <c r="B27" s="157"/>
      <c r="C27" s="35"/>
      <c r="D27" s="231" t="s">
        <v>357</v>
      </c>
      <c r="E27" s="34"/>
      <c r="F27" s="145">
        <v>2</v>
      </c>
      <c r="G27" s="144">
        <v>2</v>
      </c>
      <c r="H27" s="33">
        <v>1</v>
      </c>
      <c r="I27" s="33">
        <v>1</v>
      </c>
      <c r="J27" s="33">
        <v>1</v>
      </c>
      <c r="K27" s="33">
        <v>2</v>
      </c>
      <c r="L27" s="33">
        <v>1</v>
      </c>
      <c r="M27" s="33">
        <v>0</v>
      </c>
      <c r="N27" s="33">
        <v>0</v>
      </c>
      <c r="O27" s="33">
        <v>0</v>
      </c>
    </row>
    <row r="28" spans="1:15" ht="12" customHeight="1" x14ac:dyDescent="0.2">
      <c r="A28" s="157"/>
      <c r="B28" s="157"/>
      <c r="C28" s="32"/>
      <c r="D28" s="232"/>
      <c r="E28" s="31"/>
      <c r="F28" s="82"/>
      <c r="G28" s="127">
        <f t="shared" ref="G28:O28" si="17">IF(G27=0,0,G27/$F27)</f>
        <v>1</v>
      </c>
      <c r="H28" s="29">
        <f t="shared" si="17"/>
        <v>0.5</v>
      </c>
      <c r="I28" s="29">
        <f t="shared" si="17"/>
        <v>0.5</v>
      </c>
      <c r="J28" s="29">
        <f t="shared" si="17"/>
        <v>0.5</v>
      </c>
      <c r="K28" s="29">
        <f t="shared" si="17"/>
        <v>1</v>
      </c>
      <c r="L28" s="29">
        <f t="shared" si="17"/>
        <v>0.5</v>
      </c>
      <c r="M28" s="29">
        <f t="shared" si="17"/>
        <v>0</v>
      </c>
      <c r="N28" s="29">
        <f t="shared" si="17"/>
        <v>0</v>
      </c>
      <c r="O28" s="29">
        <f t="shared" si="17"/>
        <v>0</v>
      </c>
    </row>
    <row r="29" spans="1:15" ht="12" customHeight="1" x14ac:dyDescent="0.2">
      <c r="A29" s="157"/>
      <c r="B29" s="157"/>
      <c r="C29" s="35"/>
      <c r="D29" s="231" t="s">
        <v>358</v>
      </c>
      <c r="E29" s="34"/>
      <c r="F29" s="145">
        <v>6</v>
      </c>
      <c r="G29" s="144">
        <v>4</v>
      </c>
      <c r="H29" s="33">
        <v>4</v>
      </c>
      <c r="I29" s="33">
        <v>1</v>
      </c>
      <c r="J29" s="33">
        <v>0</v>
      </c>
      <c r="K29" s="33">
        <v>2</v>
      </c>
      <c r="L29" s="33">
        <v>1</v>
      </c>
      <c r="M29" s="33">
        <v>1</v>
      </c>
      <c r="N29" s="33">
        <v>0</v>
      </c>
      <c r="O29" s="33">
        <v>1</v>
      </c>
    </row>
    <row r="30" spans="1:15" ht="12" customHeight="1" x14ac:dyDescent="0.2">
      <c r="A30" s="157"/>
      <c r="B30" s="157"/>
      <c r="C30" s="32"/>
      <c r="D30" s="232"/>
      <c r="E30" s="31"/>
      <c r="F30" s="82"/>
      <c r="G30" s="127">
        <f t="shared" ref="G30:O30" si="18">IF(G29=0,0,G29/$F29)</f>
        <v>0.66666666666666663</v>
      </c>
      <c r="H30" s="29">
        <f t="shared" si="18"/>
        <v>0.66666666666666663</v>
      </c>
      <c r="I30" s="29">
        <f t="shared" si="18"/>
        <v>0.16666666666666666</v>
      </c>
      <c r="J30" s="29">
        <f t="shared" si="18"/>
        <v>0</v>
      </c>
      <c r="K30" s="29">
        <f t="shared" si="18"/>
        <v>0.33333333333333331</v>
      </c>
      <c r="L30" s="29">
        <f t="shared" si="18"/>
        <v>0.16666666666666666</v>
      </c>
      <c r="M30" s="29">
        <f t="shared" si="18"/>
        <v>0.16666666666666666</v>
      </c>
      <c r="N30" s="29">
        <f t="shared" si="18"/>
        <v>0</v>
      </c>
      <c r="O30" s="29">
        <f t="shared" si="18"/>
        <v>0.16666666666666666</v>
      </c>
    </row>
    <row r="31" spans="1:15" ht="12" customHeight="1" x14ac:dyDescent="0.2">
      <c r="A31" s="157"/>
      <c r="B31" s="157"/>
      <c r="C31" s="35"/>
      <c r="D31" s="231" t="s">
        <v>359</v>
      </c>
      <c r="E31" s="34"/>
      <c r="F31" s="145">
        <v>1</v>
      </c>
      <c r="G31" s="144">
        <v>1</v>
      </c>
      <c r="H31" s="33">
        <v>1</v>
      </c>
      <c r="I31" s="33">
        <v>0</v>
      </c>
      <c r="J31" s="33">
        <v>0</v>
      </c>
      <c r="K31" s="33">
        <v>0</v>
      </c>
      <c r="L31" s="33">
        <v>0</v>
      </c>
      <c r="M31" s="33">
        <v>1</v>
      </c>
      <c r="N31" s="33">
        <v>0</v>
      </c>
      <c r="O31" s="33">
        <v>0</v>
      </c>
    </row>
    <row r="32" spans="1:15" ht="12" customHeight="1" x14ac:dyDescent="0.2">
      <c r="A32" s="157"/>
      <c r="B32" s="157"/>
      <c r="C32" s="32"/>
      <c r="D32" s="232"/>
      <c r="E32" s="31"/>
      <c r="F32" s="82"/>
      <c r="G32" s="127">
        <f t="shared" ref="G32:O32" si="19">IF(G31=0,0,G31/$F31)</f>
        <v>1</v>
      </c>
      <c r="H32" s="29">
        <f t="shared" si="19"/>
        <v>1</v>
      </c>
      <c r="I32" s="29">
        <f t="shared" si="19"/>
        <v>0</v>
      </c>
      <c r="J32" s="29">
        <f t="shared" si="19"/>
        <v>0</v>
      </c>
      <c r="K32" s="29">
        <f t="shared" si="19"/>
        <v>0</v>
      </c>
      <c r="L32" s="29">
        <f t="shared" si="19"/>
        <v>0</v>
      </c>
      <c r="M32" s="29">
        <f t="shared" si="19"/>
        <v>1</v>
      </c>
      <c r="N32" s="29">
        <f t="shared" si="19"/>
        <v>0</v>
      </c>
      <c r="O32" s="29">
        <f t="shared" si="19"/>
        <v>0</v>
      </c>
    </row>
    <row r="33" spans="1:15" ht="12" customHeight="1" x14ac:dyDescent="0.2">
      <c r="A33" s="157"/>
      <c r="B33" s="157"/>
      <c r="C33" s="35"/>
      <c r="D33" s="231" t="s">
        <v>360</v>
      </c>
      <c r="E33" s="34"/>
      <c r="F33" s="145">
        <v>8</v>
      </c>
      <c r="G33" s="144">
        <v>3</v>
      </c>
      <c r="H33" s="33">
        <v>7</v>
      </c>
      <c r="I33" s="33">
        <v>2</v>
      </c>
      <c r="J33" s="33">
        <v>0</v>
      </c>
      <c r="K33" s="33">
        <v>2</v>
      </c>
      <c r="L33" s="33">
        <v>2</v>
      </c>
      <c r="M33" s="33">
        <v>2</v>
      </c>
      <c r="N33" s="33">
        <v>0</v>
      </c>
      <c r="O33" s="33">
        <v>0</v>
      </c>
    </row>
    <row r="34" spans="1:15" ht="12" customHeight="1" x14ac:dyDescent="0.2">
      <c r="A34" s="157"/>
      <c r="B34" s="157"/>
      <c r="C34" s="32"/>
      <c r="D34" s="232"/>
      <c r="E34" s="31"/>
      <c r="F34" s="82"/>
      <c r="G34" s="127">
        <f t="shared" ref="G34:O34" si="20">IF(G33=0,0,G33/$F33)</f>
        <v>0.375</v>
      </c>
      <c r="H34" s="29">
        <f t="shared" si="20"/>
        <v>0.875</v>
      </c>
      <c r="I34" s="29">
        <f t="shared" si="20"/>
        <v>0.25</v>
      </c>
      <c r="J34" s="29">
        <f t="shared" si="20"/>
        <v>0</v>
      </c>
      <c r="K34" s="29">
        <f t="shared" si="20"/>
        <v>0.25</v>
      </c>
      <c r="L34" s="29">
        <f t="shared" si="20"/>
        <v>0.25</v>
      </c>
      <c r="M34" s="29">
        <f t="shared" si="20"/>
        <v>0.25</v>
      </c>
      <c r="N34" s="29">
        <f t="shared" si="20"/>
        <v>0</v>
      </c>
      <c r="O34" s="29">
        <f t="shared" si="20"/>
        <v>0</v>
      </c>
    </row>
    <row r="35" spans="1:15" ht="12" customHeight="1" x14ac:dyDescent="0.2">
      <c r="A35" s="157"/>
      <c r="B35" s="157"/>
      <c r="C35" s="35"/>
      <c r="D35" s="231" t="s">
        <v>361</v>
      </c>
      <c r="E35" s="34"/>
      <c r="F35" s="145">
        <v>7</v>
      </c>
      <c r="G35" s="144">
        <v>1</v>
      </c>
      <c r="H35" s="33">
        <v>4</v>
      </c>
      <c r="I35" s="33">
        <v>2</v>
      </c>
      <c r="J35" s="33">
        <v>0</v>
      </c>
      <c r="K35" s="33">
        <v>2</v>
      </c>
      <c r="L35" s="33">
        <v>1</v>
      </c>
      <c r="M35" s="33">
        <v>1</v>
      </c>
      <c r="N35" s="33">
        <v>1</v>
      </c>
      <c r="O35" s="33">
        <v>1</v>
      </c>
    </row>
    <row r="36" spans="1:15" ht="12" customHeight="1" x14ac:dyDescent="0.2">
      <c r="A36" s="157"/>
      <c r="B36" s="157"/>
      <c r="C36" s="32"/>
      <c r="D36" s="232"/>
      <c r="E36" s="31"/>
      <c r="F36" s="82"/>
      <c r="G36" s="127">
        <f t="shared" ref="G36:O36" si="21">IF(G35=0,0,G35/$F35)</f>
        <v>0.14285714285714285</v>
      </c>
      <c r="H36" s="29">
        <f t="shared" si="21"/>
        <v>0.5714285714285714</v>
      </c>
      <c r="I36" s="29">
        <f t="shared" si="21"/>
        <v>0.2857142857142857</v>
      </c>
      <c r="J36" s="29">
        <f t="shared" si="21"/>
        <v>0</v>
      </c>
      <c r="K36" s="29">
        <f t="shared" si="21"/>
        <v>0.2857142857142857</v>
      </c>
      <c r="L36" s="29">
        <f t="shared" si="21"/>
        <v>0.14285714285714285</v>
      </c>
      <c r="M36" s="29">
        <f t="shared" si="21"/>
        <v>0.14285714285714285</v>
      </c>
      <c r="N36" s="29">
        <f t="shared" si="21"/>
        <v>0.14285714285714285</v>
      </c>
      <c r="O36" s="29">
        <f t="shared" si="21"/>
        <v>0.14285714285714285</v>
      </c>
    </row>
    <row r="37" spans="1:15" ht="12" customHeight="1" x14ac:dyDescent="0.2">
      <c r="A37" s="157"/>
      <c r="B37" s="157"/>
      <c r="C37" s="35"/>
      <c r="D37" s="231" t="s">
        <v>362</v>
      </c>
      <c r="E37" s="34"/>
      <c r="F37" s="145">
        <v>1</v>
      </c>
      <c r="G37" s="144">
        <v>1</v>
      </c>
      <c r="H37" s="33">
        <v>1</v>
      </c>
      <c r="I37" s="33">
        <v>0</v>
      </c>
      <c r="J37" s="33">
        <v>0</v>
      </c>
      <c r="K37" s="33">
        <v>1</v>
      </c>
      <c r="L37" s="33">
        <v>1</v>
      </c>
      <c r="M37" s="33">
        <v>0</v>
      </c>
      <c r="N37" s="33">
        <v>0</v>
      </c>
      <c r="O37" s="33">
        <v>0</v>
      </c>
    </row>
    <row r="38" spans="1:15" ht="12" customHeight="1" x14ac:dyDescent="0.2">
      <c r="A38" s="157"/>
      <c r="B38" s="157"/>
      <c r="C38" s="32"/>
      <c r="D38" s="232"/>
      <c r="E38" s="31"/>
      <c r="F38" s="82"/>
      <c r="G38" s="127">
        <f t="shared" ref="G38:O38" si="22">IF(G37=0,0,G37/$F37)</f>
        <v>1</v>
      </c>
      <c r="H38" s="29">
        <f t="shared" si="22"/>
        <v>1</v>
      </c>
      <c r="I38" s="29">
        <f t="shared" si="22"/>
        <v>0</v>
      </c>
      <c r="J38" s="29">
        <f t="shared" si="22"/>
        <v>0</v>
      </c>
      <c r="K38" s="29">
        <f t="shared" si="22"/>
        <v>1</v>
      </c>
      <c r="L38" s="29">
        <f t="shared" si="22"/>
        <v>1</v>
      </c>
      <c r="M38" s="29">
        <f t="shared" si="22"/>
        <v>0</v>
      </c>
      <c r="N38" s="29">
        <f t="shared" si="22"/>
        <v>0</v>
      </c>
      <c r="O38" s="29">
        <f t="shared" si="22"/>
        <v>0</v>
      </c>
    </row>
    <row r="39" spans="1:15" ht="12" customHeight="1" x14ac:dyDescent="0.2">
      <c r="A39" s="157"/>
      <c r="B39" s="157"/>
      <c r="C39" s="35"/>
      <c r="D39" s="231" t="s">
        <v>363</v>
      </c>
      <c r="E39" s="34"/>
      <c r="F39" s="145">
        <v>9</v>
      </c>
      <c r="G39" s="144">
        <v>3</v>
      </c>
      <c r="H39" s="33">
        <v>8</v>
      </c>
      <c r="I39" s="33">
        <v>2</v>
      </c>
      <c r="J39" s="33">
        <v>0</v>
      </c>
      <c r="K39" s="33">
        <v>2</v>
      </c>
      <c r="L39" s="33">
        <v>2</v>
      </c>
      <c r="M39" s="33">
        <v>0</v>
      </c>
      <c r="N39" s="33">
        <v>1</v>
      </c>
      <c r="O39" s="33">
        <v>0</v>
      </c>
    </row>
    <row r="40" spans="1:15" ht="12" customHeight="1" x14ac:dyDescent="0.2">
      <c r="A40" s="157"/>
      <c r="B40" s="157"/>
      <c r="C40" s="32"/>
      <c r="D40" s="232"/>
      <c r="E40" s="31"/>
      <c r="F40" s="82"/>
      <c r="G40" s="127">
        <f t="shared" ref="G40:O40" si="23">IF(G39=0,0,G39/$F39)</f>
        <v>0.33333333333333331</v>
      </c>
      <c r="H40" s="29">
        <f t="shared" si="23"/>
        <v>0.88888888888888884</v>
      </c>
      <c r="I40" s="29">
        <f t="shared" si="23"/>
        <v>0.22222222222222221</v>
      </c>
      <c r="J40" s="29">
        <f t="shared" si="23"/>
        <v>0</v>
      </c>
      <c r="K40" s="29">
        <f t="shared" si="23"/>
        <v>0.22222222222222221</v>
      </c>
      <c r="L40" s="29">
        <f t="shared" si="23"/>
        <v>0.22222222222222221</v>
      </c>
      <c r="M40" s="29">
        <f t="shared" si="23"/>
        <v>0</v>
      </c>
      <c r="N40" s="29">
        <f t="shared" si="23"/>
        <v>0.1111111111111111</v>
      </c>
      <c r="O40" s="29">
        <f t="shared" si="23"/>
        <v>0</v>
      </c>
    </row>
    <row r="41" spans="1:15" ht="12" customHeight="1" x14ac:dyDescent="0.2">
      <c r="A41" s="157"/>
      <c r="B41" s="157"/>
      <c r="C41" s="35"/>
      <c r="D41" s="231" t="s">
        <v>364</v>
      </c>
      <c r="E41" s="34"/>
      <c r="F41" s="145">
        <v>1</v>
      </c>
      <c r="G41" s="144">
        <v>1</v>
      </c>
      <c r="H41" s="33">
        <v>1</v>
      </c>
      <c r="I41" s="33">
        <v>1</v>
      </c>
      <c r="J41" s="33">
        <v>1</v>
      </c>
      <c r="K41" s="33">
        <v>1</v>
      </c>
      <c r="L41" s="33">
        <v>1</v>
      </c>
      <c r="M41" s="33">
        <v>1</v>
      </c>
      <c r="N41" s="33">
        <v>0</v>
      </c>
      <c r="O41" s="33">
        <v>0</v>
      </c>
    </row>
    <row r="42" spans="1:15" ht="12" customHeight="1" x14ac:dyDescent="0.2">
      <c r="A42" s="157"/>
      <c r="B42" s="157"/>
      <c r="C42" s="32"/>
      <c r="D42" s="232"/>
      <c r="E42" s="31"/>
      <c r="F42" s="82"/>
      <c r="G42" s="127">
        <f t="shared" ref="G42:O42" si="24">IF(G41=0,0,G41/$F41)</f>
        <v>1</v>
      </c>
      <c r="H42" s="29">
        <f t="shared" si="24"/>
        <v>1</v>
      </c>
      <c r="I42" s="29">
        <f t="shared" si="24"/>
        <v>1</v>
      </c>
      <c r="J42" s="29">
        <f t="shared" si="24"/>
        <v>1</v>
      </c>
      <c r="K42" s="29">
        <f t="shared" si="24"/>
        <v>1</v>
      </c>
      <c r="L42" s="29">
        <f t="shared" si="24"/>
        <v>1</v>
      </c>
      <c r="M42" s="29">
        <f t="shared" si="24"/>
        <v>1</v>
      </c>
      <c r="N42" s="29">
        <f t="shared" si="24"/>
        <v>0</v>
      </c>
      <c r="O42" s="29">
        <f t="shared" si="24"/>
        <v>0</v>
      </c>
    </row>
    <row r="43" spans="1:15" ht="12" customHeight="1" x14ac:dyDescent="0.2">
      <c r="A43" s="157"/>
      <c r="B43" s="157"/>
      <c r="C43" s="35"/>
      <c r="D43" s="231" t="s">
        <v>365</v>
      </c>
      <c r="E43" s="34"/>
      <c r="F43" s="145">
        <v>2</v>
      </c>
      <c r="G43" s="144">
        <v>2</v>
      </c>
      <c r="H43" s="33">
        <v>2</v>
      </c>
      <c r="I43" s="33">
        <v>0</v>
      </c>
      <c r="J43" s="33">
        <v>0</v>
      </c>
      <c r="K43" s="33">
        <v>2</v>
      </c>
      <c r="L43" s="33">
        <v>2</v>
      </c>
      <c r="M43" s="33">
        <v>0</v>
      </c>
      <c r="N43" s="33">
        <v>0</v>
      </c>
      <c r="O43" s="33">
        <v>0</v>
      </c>
    </row>
    <row r="44" spans="1:15" ht="12" customHeight="1" x14ac:dyDescent="0.2">
      <c r="A44" s="157"/>
      <c r="B44" s="157"/>
      <c r="C44" s="32"/>
      <c r="D44" s="232"/>
      <c r="E44" s="31"/>
      <c r="F44" s="82"/>
      <c r="G44" s="127">
        <f t="shared" ref="G44:O44" si="25">IF(G43=0,0,G43/$F43)</f>
        <v>1</v>
      </c>
      <c r="H44" s="29">
        <f t="shared" si="25"/>
        <v>1</v>
      </c>
      <c r="I44" s="29">
        <f t="shared" si="25"/>
        <v>0</v>
      </c>
      <c r="J44" s="29">
        <f t="shared" si="25"/>
        <v>0</v>
      </c>
      <c r="K44" s="29">
        <f t="shared" si="25"/>
        <v>1</v>
      </c>
      <c r="L44" s="29">
        <f t="shared" si="25"/>
        <v>1</v>
      </c>
      <c r="M44" s="29">
        <f t="shared" si="25"/>
        <v>0</v>
      </c>
      <c r="N44" s="29">
        <f t="shared" si="25"/>
        <v>0</v>
      </c>
      <c r="O44" s="29">
        <f t="shared" si="25"/>
        <v>0</v>
      </c>
    </row>
    <row r="45" spans="1:15" ht="12" customHeight="1" x14ac:dyDescent="0.2">
      <c r="A45" s="157"/>
      <c r="B45" s="157"/>
      <c r="C45" s="35"/>
      <c r="D45" s="231" t="s">
        <v>366</v>
      </c>
      <c r="E45" s="34"/>
      <c r="F45" s="145">
        <v>11</v>
      </c>
      <c r="G45" s="144">
        <v>4</v>
      </c>
      <c r="H45" s="33">
        <v>10</v>
      </c>
      <c r="I45" s="33">
        <v>6</v>
      </c>
      <c r="J45" s="33">
        <v>1</v>
      </c>
      <c r="K45" s="33">
        <v>5</v>
      </c>
      <c r="L45" s="33">
        <v>2</v>
      </c>
      <c r="M45" s="33">
        <v>3</v>
      </c>
      <c r="N45" s="33">
        <v>0</v>
      </c>
      <c r="O45" s="33">
        <v>4</v>
      </c>
    </row>
    <row r="46" spans="1:15" ht="12" customHeight="1" x14ac:dyDescent="0.2">
      <c r="A46" s="157"/>
      <c r="B46" s="157"/>
      <c r="C46" s="32"/>
      <c r="D46" s="232"/>
      <c r="E46" s="31"/>
      <c r="F46" s="82"/>
      <c r="G46" s="127">
        <f t="shared" ref="G46:O46" si="26">IF(G45=0,0,G45/$F45)</f>
        <v>0.36363636363636365</v>
      </c>
      <c r="H46" s="29">
        <f t="shared" si="26"/>
        <v>0.90909090909090906</v>
      </c>
      <c r="I46" s="29">
        <f t="shared" si="26"/>
        <v>0.54545454545454541</v>
      </c>
      <c r="J46" s="29">
        <f t="shared" si="26"/>
        <v>9.0909090909090912E-2</v>
      </c>
      <c r="K46" s="29">
        <f t="shared" si="26"/>
        <v>0.45454545454545453</v>
      </c>
      <c r="L46" s="29">
        <f t="shared" si="26"/>
        <v>0.18181818181818182</v>
      </c>
      <c r="M46" s="29">
        <f t="shared" si="26"/>
        <v>0.27272727272727271</v>
      </c>
      <c r="N46" s="29">
        <f t="shared" si="26"/>
        <v>0</v>
      </c>
      <c r="O46" s="29">
        <f t="shared" si="26"/>
        <v>0.36363636363636365</v>
      </c>
    </row>
    <row r="47" spans="1:15" ht="12" customHeight="1" x14ac:dyDescent="0.2">
      <c r="A47" s="157"/>
      <c r="B47" s="157"/>
      <c r="C47" s="35"/>
      <c r="D47" s="231" t="s">
        <v>367</v>
      </c>
      <c r="E47" s="34"/>
      <c r="F47" s="145">
        <v>4</v>
      </c>
      <c r="G47" s="144">
        <v>0</v>
      </c>
      <c r="H47" s="33">
        <v>3</v>
      </c>
      <c r="I47" s="33">
        <v>0</v>
      </c>
      <c r="J47" s="33">
        <v>0</v>
      </c>
      <c r="K47" s="33">
        <v>0</v>
      </c>
      <c r="L47" s="33">
        <v>0</v>
      </c>
      <c r="M47" s="33">
        <v>0</v>
      </c>
      <c r="N47" s="33">
        <v>0</v>
      </c>
      <c r="O47" s="33">
        <v>0</v>
      </c>
    </row>
    <row r="48" spans="1:15" ht="12" customHeight="1" x14ac:dyDescent="0.2">
      <c r="A48" s="157"/>
      <c r="B48" s="157"/>
      <c r="C48" s="32"/>
      <c r="D48" s="232"/>
      <c r="E48" s="31"/>
      <c r="F48" s="82"/>
      <c r="G48" s="127">
        <f t="shared" ref="G48:O48" si="27">IF(G47=0,0,G47/$F47)</f>
        <v>0</v>
      </c>
      <c r="H48" s="29">
        <f t="shared" si="27"/>
        <v>0.75</v>
      </c>
      <c r="I48" s="29">
        <f t="shared" si="27"/>
        <v>0</v>
      </c>
      <c r="J48" s="29">
        <f t="shared" si="27"/>
        <v>0</v>
      </c>
      <c r="K48" s="29">
        <f t="shared" si="27"/>
        <v>0</v>
      </c>
      <c r="L48" s="29">
        <f t="shared" si="27"/>
        <v>0</v>
      </c>
      <c r="M48" s="29">
        <f t="shared" si="27"/>
        <v>0</v>
      </c>
      <c r="N48" s="29">
        <f t="shared" si="27"/>
        <v>0</v>
      </c>
      <c r="O48" s="29">
        <f t="shared" si="27"/>
        <v>0</v>
      </c>
    </row>
    <row r="49" spans="1:15" ht="12" customHeight="1" x14ac:dyDescent="0.2">
      <c r="A49" s="157"/>
      <c r="B49" s="157"/>
      <c r="C49" s="35"/>
      <c r="D49" s="231" t="s">
        <v>368</v>
      </c>
      <c r="E49" s="34"/>
      <c r="F49" s="145">
        <v>5</v>
      </c>
      <c r="G49" s="144">
        <v>4</v>
      </c>
      <c r="H49" s="33">
        <v>5</v>
      </c>
      <c r="I49" s="33">
        <v>2</v>
      </c>
      <c r="J49" s="33">
        <v>0</v>
      </c>
      <c r="K49" s="33">
        <v>2</v>
      </c>
      <c r="L49" s="33">
        <v>0</v>
      </c>
      <c r="M49" s="33">
        <v>0</v>
      </c>
      <c r="N49" s="33">
        <v>0</v>
      </c>
      <c r="O49" s="33">
        <v>1</v>
      </c>
    </row>
    <row r="50" spans="1:15" ht="12" customHeight="1" x14ac:dyDescent="0.2">
      <c r="A50" s="157"/>
      <c r="B50" s="157"/>
      <c r="C50" s="32"/>
      <c r="D50" s="232"/>
      <c r="E50" s="31"/>
      <c r="F50" s="82"/>
      <c r="G50" s="127">
        <f t="shared" ref="G50:O50" si="28">IF(G49=0,0,G49/$F49)</f>
        <v>0.8</v>
      </c>
      <c r="H50" s="29">
        <f t="shared" si="28"/>
        <v>1</v>
      </c>
      <c r="I50" s="29">
        <f t="shared" si="28"/>
        <v>0.4</v>
      </c>
      <c r="J50" s="29">
        <f t="shared" si="28"/>
        <v>0</v>
      </c>
      <c r="K50" s="29">
        <f t="shared" si="28"/>
        <v>0.4</v>
      </c>
      <c r="L50" s="29">
        <f t="shared" si="28"/>
        <v>0</v>
      </c>
      <c r="M50" s="29">
        <f t="shared" si="28"/>
        <v>0</v>
      </c>
      <c r="N50" s="29">
        <f t="shared" si="28"/>
        <v>0</v>
      </c>
      <c r="O50" s="29">
        <f t="shared" si="28"/>
        <v>0.2</v>
      </c>
    </row>
    <row r="51" spans="1:15" ht="12" customHeight="1" x14ac:dyDescent="0.2">
      <c r="A51" s="157"/>
      <c r="B51" s="157"/>
      <c r="C51" s="35"/>
      <c r="D51" s="231" t="s">
        <v>369</v>
      </c>
      <c r="E51" s="34"/>
      <c r="F51" s="145">
        <v>13</v>
      </c>
      <c r="G51" s="144">
        <v>10</v>
      </c>
      <c r="H51" s="33">
        <v>12</v>
      </c>
      <c r="I51" s="33">
        <v>1</v>
      </c>
      <c r="J51" s="33">
        <v>0</v>
      </c>
      <c r="K51" s="33">
        <v>7</v>
      </c>
      <c r="L51" s="33">
        <v>6</v>
      </c>
      <c r="M51" s="33">
        <v>0</v>
      </c>
      <c r="N51" s="33">
        <v>1</v>
      </c>
      <c r="O51" s="33">
        <v>1</v>
      </c>
    </row>
    <row r="52" spans="1:15" ht="12" customHeight="1" x14ac:dyDescent="0.2">
      <c r="A52" s="157"/>
      <c r="B52" s="157"/>
      <c r="C52" s="32"/>
      <c r="D52" s="232"/>
      <c r="E52" s="31"/>
      <c r="F52" s="82"/>
      <c r="G52" s="127">
        <f t="shared" ref="G52:O52" si="29">IF(G51=0,0,G51/$F51)</f>
        <v>0.76923076923076927</v>
      </c>
      <c r="H52" s="29">
        <f t="shared" si="29"/>
        <v>0.92307692307692313</v>
      </c>
      <c r="I52" s="29">
        <f t="shared" si="29"/>
        <v>7.6923076923076927E-2</v>
      </c>
      <c r="J52" s="29">
        <f t="shared" si="29"/>
        <v>0</v>
      </c>
      <c r="K52" s="29">
        <f t="shared" si="29"/>
        <v>0.53846153846153844</v>
      </c>
      <c r="L52" s="29">
        <f t="shared" si="29"/>
        <v>0.46153846153846156</v>
      </c>
      <c r="M52" s="29">
        <f t="shared" si="29"/>
        <v>0</v>
      </c>
      <c r="N52" s="29">
        <f t="shared" si="29"/>
        <v>7.6923076923076927E-2</v>
      </c>
      <c r="O52" s="29">
        <f t="shared" si="29"/>
        <v>7.6923076923076927E-2</v>
      </c>
    </row>
    <row r="53" spans="1:15" ht="12" customHeight="1" x14ac:dyDescent="0.2">
      <c r="A53" s="157"/>
      <c r="B53" s="157"/>
      <c r="C53" s="35"/>
      <c r="D53" s="231" t="s">
        <v>370</v>
      </c>
      <c r="E53" s="34"/>
      <c r="F53" s="145">
        <v>5</v>
      </c>
      <c r="G53" s="144">
        <v>4</v>
      </c>
      <c r="H53" s="33">
        <v>5</v>
      </c>
      <c r="I53" s="33">
        <v>1</v>
      </c>
      <c r="J53" s="33">
        <v>0</v>
      </c>
      <c r="K53" s="33">
        <v>2</v>
      </c>
      <c r="L53" s="33">
        <v>1</v>
      </c>
      <c r="M53" s="33">
        <v>1</v>
      </c>
      <c r="N53" s="33">
        <v>0</v>
      </c>
      <c r="O53" s="33">
        <v>0</v>
      </c>
    </row>
    <row r="54" spans="1:15" ht="12" customHeight="1" x14ac:dyDescent="0.2">
      <c r="A54" s="157"/>
      <c r="B54" s="157"/>
      <c r="C54" s="32"/>
      <c r="D54" s="232"/>
      <c r="E54" s="31"/>
      <c r="F54" s="82"/>
      <c r="G54" s="127">
        <f t="shared" ref="G54:O54" si="30">IF(G53=0,0,G53/$F53)</f>
        <v>0.8</v>
      </c>
      <c r="H54" s="29">
        <f t="shared" si="30"/>
        <v>1</v>
      </c>
      <c r="I54" s="29">
        <f t="shared" si="30"/>
        <v>0.2</v>
      </c>
      <c r="J54" s="29">
        <f t="shared" si="30"/>
        <v>0</v>
      </c>
      <c r="K54" s="29">
        <f t="shared" si="30"/>
        <v>0.4</v>
      </c>
      <c r="L54" s="29">
        <f t="shared" si="30"/>
        <v>0.2</v>
      </c>
      <c r="M54" s="29">
        <f t="shared" si="30"/>
        <v>0.2</v>
      </c>
      <c r="N54" s="29">
        <f t="shared" si="30"/>
        <v>0</v>
      </c>
      <c r="O54" s="29">
        <f t="shared" si="30"/>
        <v>0</v>
      </c>
    </row>
    <row r="55" spans="1:15" ht="12" customHeight="1" x14ac:dyDescent="0.2">
      <c r="A55" s="157"/>
      <c r="B55" s="157"/>
      <c r="C55" s="35"/>
      <c r="D55" s="231" t="s">
        <v>371</v>
      </c>
      <c r="E55" s="34"/>
      <c r="F55" s="145">
        <v>33</v>
      </c>
      <c r="G55" s="144">
        <v>23</v>
      </c>
      <c r="H55" s="33">
        <v>25</v>
      </c>
      <c r="I55" s="33">
        <v>10</v>
      </c>
      <c r="J55" s="33">
        <v>1</v>
      </c>
      <c r="K55" s="33">
        <v>13</v>
      </c>
      <c r="L55" s="33">
        <v>11</v>
      </c>
      <c r="M55" s="33">
        <v>3</v>
      </c>
      <c r="N55" s="33">
        <v>3</v>
      </c>
      <c r="O55" s="33">
        <v>2</v>
      </c>
    </row>
    <row r="56" spans="1:15" ht="12" customHeight="1" x14ac:dyDescent="0.2">
      <c r="A56" s="157"/>
      <c r="B56" s="157"/>
      <c r="C56" s="32"/>
      <c r="D56" s="232"/>
      <c r="E56" s="31"/>
      <c r="F56" s="82"/>
      <c r="G56" s="127">
        <f t="shared" ref="G56:O56" si="31">IF(G55=0,0,G55/$F55)</f>
        <v>0.69696969696969702</v>
      </c>
      <c r="H56" s="29">
        <f t="shared" si="31"/>
        <v>0.75757575757575757</v>
      </c>
      <c r="I56" s="29">
        <f t="shared" si="31"/>
        <v>0.30303030303030304</v>
      </c>
      <c r="J56" s="29">
        <f t="shared" si="31"/>
        <v>3.0303030303030304E-2</v>
      </c>
      <c r="K56" s="29">
        <f t="shared" si="31"/>
        <v>0.39393939393939392</v>
      </c>
      <c r="L56" s="29">
        <f t="shared" si="31"/>
        <v>0.33333333333333331</v>
      </c>
      <c r="M56" s="29">
        <f t="shared" si="31"/>
        <v>9.0909090909090912E-2</v>
      </c>
      <c r="N56" s="29">
        <f t="shared" si="31"/>
        <v>9.0909090909090912E-2</v>
      </c>
      <c r="O56" s="29">
        <f t="shared" si="31"/>
        <v>6.0606060606060608E-2</v>
      </c>
    </row>
    <row r="57" spans="1:15" ht="12" customHeight="1" x14ac:dyDescent="0.2">
      <c r="A57" s="157"/>
      <c r="B57" s="157"/>
      <c r="C57" s="35"/>
      <c r="D57" s="231" t="s">
        <v>372</v>
      </c>
      <c r="E57" s="34"/>
      <c r="F57" s="145">
        <v>5</v>
      </c>
      <c r="G57" s="144">
        <v>3</v>
      </c>
      <c r="H57" s="33">
        <v>5</v>
      </c>
      <c r="I57" s="33">
        <v>5</v>
      </c>
      <c r="J57" s="33">
        <v>0</v>
      </c>
      <c r="K57" s="33">
        <v>2</v>
      </c>
      <c r="L57" s="33">
        <v>1</v>
      </c>
      <c r="M57" s="33">
        <v>0</v>
      </c>
      <c r="N57" s="33">
        <v>0</v>
      </c>
      <c r="O57" s="33">
        <v>0</v>
      </c>
    </row>
    <row r="58" spans="1:15" ht="12" customHeight="1" x14ac:dyDescent="0.2">
      <c r="A58" s="157"/>
      <c r="B58" s="157"/>
      <c r="C58" s="32"/>
      <c r="D58" s="232"/>
      <c r="E58" s="31"/>
      <c r="F58" s="82"/>
      <c r="G58" s="127">
        <f t="shared" ref="G58:O58" si="32">IF(G57=0,0,G57/$F57)</f>
        <v>0.6</v>
      </c>
      <c r="H58" s="29">
        <f t="shared" si="32"/>
        <v>1</v>
      </c>
      <c r="I58" s="29">
        <f t="shared" si="32"/>
        <v>1</v>
      </c>
      <c r="J58" s="29">
        <f t="shared" si="32"/>
        <v>0</v>
      </c>
      <c r="K58" s="29">
        <f t="shared" si="32"/>
        <v>0.4</v>
      </c>
      <c r="L58" s="29">
        <f t="shared" si="32"/>
        <v>0.2</v>
      </c>
      <c r="M58" s="29">
        <f t="shared" si="32"/>
        <v>0</v>
      </c>
      <c r="N58" s="29">
        <f t="shared" si="32"/>
        <v>0</v>
      </c>
      <c r="O58" s="29">
        <f t="shared" si="32"/>
        <v>0</v>
      </c>
    </row>
    <row r="59" spans="1:15" ht="12.75" customHeight="1" x14ac:dyDescent="0.2">
      <c r="A59" s="157"/>
      <c r="B59" s="157"/>
      <c r="C59" s="35"/>
      <c r="D59" s="231" t="s">
        <v>373</v>
      </c>
      <c r="E59" s="34"/>
      <c r="F59" s="145">
        <v>32</v>
      </c>
      <c r="G59" s="144">
        <v>25</v>
      </c>
      <c r="H59" s="33">
        <v>28</v>
      </c>
      <c r="I59" s="33">
        <v>15</v>
      </c>
      <c r="J59" s="33">
        <v>5</v>
      </c>
      <c r="K59" s="33">
        <v>21</v>
      </c>
      <c r="L59" s="33">
        <v>16</v>
      </c>
      <c r="M59" s="33">
        <v>9</v>
      </c>
      <c r="N59" s="33">
        <v>6</v>
      </c>
      <c r="O59" s="33">
        <v>13</v>
      </c>
    </row>
    <row r="60" spans="1:15" ht="12.75" customHeight="1" x14ac:dyDescent="0.2">
      <c r="A60" s="157"/>
      <c r="B60" s="157"/>
      <c r="C60" s="32"/>
      <c r="D60" s="232"/>
      <c r="E60" s="31"/>
      <c r="F60" s="82"/>
      <c r="G60" s="127">
        <f t="shared" ref="G60:O60" si="33">IF(G59=0,0,G59/$F59)</f>
        <v>0.78125</v>
      </c>
      <c r="H60" s="29">
        <f t="shared" si="33"/>
        <v>0.875</v>
      </c>
      <c r="I60" s="29">
        <f t="shared" si="33"/>
        <v>0.46875</v>
      </c>
      <c r="J60" s="29">
        <f t="shared" si="33"/>
        <v>0.15625</v>
      </c>
      <c r="K60" s="29">
        <f t="shared" si="33"/>
        <v>0.65625</v>
      </c>
      <c r="L60" s="29">
        <f t="shared" si="33"/>
        <v>0.5</v>
      </c>
      <c r="M60" s="29">
        <f t="shared" si="33"/>
        <v>0.28125</v>
      </c>
      <c r="N60" s="29">
        <f t="shared" si="33"/>
        <v>0.1875</v>
      </c>
      <c r="O60" s="29">
        <f t="shared" si="33"/>
        <v>0.40625</v>
      </c>
    </row>
    <row r="61" spans="1:15" ht="12" customHeight="1" x14ac:dyDescent="0.2">
      <c r="A61" s="157"/>
      <c r="B61" s="157"/>
      <c r="C61" s="35"/>
      <c r="D61" s="231" t="s">
        <v>20</v>
      </c>
      <c r="E61" s="34"/>
      <c r="F61" s="145">
        <v>17</v>
      </c>
      <c r="G61" s="144">
        <v>11</v>
      </c>
      <c r="H61" s="33">
        <v>14</v>
      </c>
      <c r="I61" s="33">
        <v>9</v>
      </c>
      <c r="J61" s="33">
        <v>1</v>
      </c>
      <c r="K61" s="33">
        <v>8</v>
      </c>
      <c r="L61" s="33">
        <v>6</v>
      </c>
      <c r="M61" s="33">
        <v>3</v>
      </c>
      <c r="N61" s="33">
        <v>1</v>
      </c>
      <c r="O61" s="33">
        <v>1</v>
      </c>
    </row>
    <row r="62" spans="1:15" ht="12" customHeight="1" x14ac:dyDescent="0.2">
      <c r="A62" s="157"/>
      <c r="B62" s="157"/>
      <c r="C62" s="32"/>
      <c r="D62" s="232"/>
      <c r="E62" s="31"/>
      <c r="F62" s="82"/>
      <c r="G62" s="127">
        <f t="shared" ref="G62:O62" si="34">IF(G61=0,0,G61/$F61)</f>
        <v>0.6470588235294118</v>
      </c>
      <c r="H62" s="29">
        <f t="shared" si="34"/>
        <v>0.82352941176470584</v>
      </c>
      <c r="I62" s="29">
        <f t="shared" si="34"/>
        <v>0.52941176470588236</v>
      </c>
      <c r="J62" s="29">
        <f t="shared" si="34"/>
        <v>5.8823529411764705E-2</v>
      </c>
      <c r="K62" s="29">
        <f t="shared" si="34"/>
        <v>0.47058823529411764</v>
      </c>
      <c r="L62" s="29">
        <f t="shared" si="34"/>
        <v>0.35294117647058826</v>
      </c>
      <c r="M62" s="29">
        <f t="shared" si="34"/>
        <v>0.17647058823529413</v>
      </c>
      <c r="N62" s="29">
        <f t="shared" si="34"/>
        <v>5.8823529411764705E-2</v>
      </c>
      <c r="O62" s="29">
        <f t="shared" si="34"/>
        <v>5.8823529411764705E-2</v>
      </c>
    </row>
    <row r="63" spans="1:15" ht="12" customHeight="1" x14ac:dyDescent="0.2">
      <c r="A63" s="157"/>
      <c r="B63" s="157"/>
      <c r="C63" s="35"/>
      <c r="D63" s="231" t="s">
        <v>374</v>
      </c>
      <c r="E63" s="34"/>
      <c r="F63" s="145">
        <v>8</v>
      </c>
      <c r="G63" s="144">
        <v>7</v>
      </c>
      <c r="H63" s="33">
        <v>8</v>
      </c>
      <c r="I63" s="33">
        <v>5</v>
      </c>
      <c r="J63" s="33">
        <v>1</v>
      </c>
      <c r="K63" s="33">
        <v>4</v>
      </c>
      <c r="L63" s="33">
        <v>1</v>
      </c>
      <c r="M63" s="33">
        <v>4</v>
      </c>
      <c r="N63" s="33">
        <v>1</v>
      </c>
      <c r="O63" s="33">
        <v>3</v>
      </c>
    </row>
    <row r="64" spans="1:15" ht="12" customHeight="1" x14ac:dyDescent="0.2">
      <c r="A64" s="157"/>
      <c r="B64" s="157"/>
      <c r="C64" s="32"/>
      <c r="D64" s="232"/>
      <c r="E64" s="31"/>
      <c r="F64" s="82"/>
      <c r="G64" s="127">
        <f t="shared" ref="G64:O64" si="35">IF(G63=0,0,G63/$F63)</f>
        <v>0.875</v>
      </c>
      <c r="H64" s="29">
        <f t="shared" si="35"/>
        <v>1</v>
      </c>
      <c r="I64" s="29">
        <f t="shared" si="35"/>
        <v>0.625</v>
      </c>
      <c r="J64" s="29">
        <f t="shared" si="35"/>
        <v>0.125</v>
      </c>
      <c r="K64" s="29">
        <f t="shared" si="35"/>
        <v>0.5</v>
      </c>
      <c r="L64" s="29">
        <f t="shared" si="35"/>
        <v>0.125</v>
      </c>
      <c r="M64" s="29">
        <f t="shared" si="35"/>
        <v>0.5</v>
      </c>
      <c r="N64" s="29">
        <f t="shared" si="35"/>
        <v>0.125</v>
      </c>
      <c r="O64" s="29">
        <f t="shared" si="35"/>
        <v>0.375</v>
      </c>
    </row>
    <row r="65" spans="1:15" ht="12" customHeight="1" x14ac:dyDescent="0.2">
      <c r="A65" s="157"/>
      <c r="B65" s="157"/>
      <c r="C65" s="35"/>
      <c r="D65" s="231" t="s">
        <v>375</v>
      </c>
      <c r="E65" s="34"/>
      <c r="F65" s="145">
        <v>14</v>
      </c>
      <c r="G65" s="144">
        <v>11</v>
      </c>
      <c r="H65" s="33">
        <v>11</v>
      </c>
      <c r="I65" s="33">
        <v>7</v>
      </c>
      <c r="J65" s="33">
        <v>3</v>
      </c>
      <c r="K65" s="33">
        <v>6</v>
      </c>
      <c r="L65" s="33">
        <v>5</v>
      </c>
      <c r="M65" s="33">
        <v>1</v>
      </c>
      <c r="N65" s="33">
        <v>0</v>
      </c>
      <c r="O65" s="33">
        <v>4</v>
      </c>
    </row>
    <row r="66" spans="1:15" ht="12" customHeight="1" x14ac:dyDescent="0.2">
      <c r="A66" s="157"/>
      <c r="B66" s="157"/>
      <c r="C66" s="32"/>
      <c r="D66" s="232"/>
      <c r="E66" s="31"/>
      <c r="F66" s="82"/>
      <c r="G66" s="127">
        <f t="shared" ref="G66:O66" si="36">IF(G65=0,0,G65/$F65)</f>
        <v>0.7857142857142857</v>
      </c>
      <c r="H66" s="29">
        <f t="shared" si="36"/>
        <v>0.7857142857142857</v>
      </c>
      <c r="I66" s="29">
        <f t="shared" si="36"/>
        <v>0.5</v>
      </c>
      <c r="J66" s="29">
        <f t="shared" si="36"/>
        <v>0.21428571428571427</v>
      </c>
      <c r="K66" s="29">
        <f t="shared" si="36"/>
        <v>0.42857142857142855</v>
      </c>
      <c r="L66" s="29">
        <f t="shared" si="36"/>
        <v>0.35714285714285715</v>
      </c>
      <c r="M66" s="29">
        <f t="shared" si="36"/>
        <v>7.1428571428571425E-2</v>
      </c>
      <c r="N66" s="29">
        <f t="shared" si="36"/>
        <v>0</v>
      </c>
      <c r="O66" s="29">
        <f t="shared" si="36"/>
        <v>0.2857142857142857</v>
      </c>
    </row>
    <row r="67" spans="1:15" ht="12" customHeight="1" x14ac:dyDescent="0.2">
      <c r="A67" s="157"/>
      <c r="B67" s="157"/>
      <c r="C67" s="35"/>
      <c r="D67" s="231" t="s">
        <v>376</v>
      </c>
      <c r="E67" s="34"/>
      <c r="F67" s="145">
        <v>8</v>
      </c>
      <c r="G67" s="144">
        <v>5</v>
      </c>
      <c r="H67" s="33">
        <v>5</v>
      </c>
      <c r="I67" s="33">
        <v>2</v>
      </c>
      <c r="J67" s="33">
        <v>0</v>
      </c>
      <c r="K67" s="33">
        <v>6</v>
      </c>
      <c r="L67" s="33">
        <v>3</v>
      </c>
      <c r="M67" s="33">
        <v>0</v>
      </c>
      <c r="N67" s="33">
        <v>3</v>
      </c>
      <c r="O67" s="33">
        <v>1</v>
      </c>
    </row>
    <row r="68" spans="1:15" ht="12" customHeight="1" x14ac:dyDescent="0.2">
      <c r="A68" s="157"/>
      <c r="B68" s="158"/>
      <c r="C68" s="32"/>
      <c r="D68" s="232"/>
      <c r="E68" s="31"/>
      <c r="F68" s="82"/>
      <c r="G68" s="127">
        <f t="shared" ref="G68:O68" si="37">IF(G67=0,0,G67/$F67)</f>
        <v>0.625</v>
      </c>
      <c r="H68" s="29">
        <f t="shared" si="37"/>
        <v>0.625</v>
      </c>
      <c r="I68" s="29">
        <f t="shared" si="37"/>
        <v>0.25</v>
      </c>
      <c r="J68" s="29">
        <f t="shared" si="37"/>
        <v>0</v>
      </c>
      <c r="K68" s="29">
        <f t="shared" si="37"/>
        <v>0.75</v>
      </c>
      <c r="L68" s="29">
        <f t="shared" si="37"/>
        <v>0.375</v>
      </c>
      <c r="M68" s="29">
        <f t="shared" si="37"/>
        <v>0</v>
      </c>
      <c r="N68" s="29">
        <f t="shared" si="37"/>
        <v>0.375</v>
      </c>
      <c r="O68" s="29">
        <f t="shared" si="37"/>
        <v>0.125</v>
      </c>
    </row>
    <row r="69" spans="1:15" ht="12" customHeight="1" x14ac:dyDescent="0.2">
      <c r="A69" s="157"/>
      <c r="B69" s="156" t="s">
        <v>16</v>
      </c>
      <c r="C69" s="35"/>
      <c r="D69" s="231" t="s">
        <v>15</v>
      </c>
      <c r="E69" s="35"/>
      <c r="F69" s="145">
        <v>681</v>
      </c>
      <c r="G69" s="144">
        <f>SUM(G99,G97,G95,G93,G91,G89,G87,G85,G83,G81,G79,G77,G75,G73,G71)</f>
        <v>337</v>
      </c>
      <c r="H69" s="33">
        <f t="shared" ref="H69:O69" si="38">SUM(H99,H97,H95,H93,H91,H89,H87,H85,H83,H81,H79,H77,H75,H73,H71)</f>
        <v>576</v>
      </c>
      <c r="I69" s="33">
        <f t="shared" si="38"/>
        <v>224</v>
      </c>
      <c r="J69" s="33">
        <f t="shared" si="38"/>
        <v>58</v>
      </c>
      <c r="K69" s="33">
        <f t="shared" si="38"/>
        <v>288</v>
      </c>
      <c r="L69" s="33">
        <f t="shared" si="38"/>
        <v>228</v>
      </c>
      <c r="M69" s="33">
        <f t="shared" si="38"/>
        <v>54</v>
      </c>
      <c r="N69" s="33">
        <f t="shared" si="38"/>
        <v>47</v>
      </c>
      <c r="O69" s="33">
        <f t="shared" si="38"/>
        <v>54</v>
      </c>
    </row>
    <row r="70" spans="1:15" ht="12" customHeight="1" x14ac:dyDescent="0.2">
      <c r="A70" s="157"/>
      <c r="B70" s="157"/>
      <c r="C70" s="32"/>
      <c r="D70" s="232"/>
      <c r="E70" s="31"/>
      <c r="F70" s="82"/>
      <c r="G70" s="127">
        <f t="shared" ref="G70:L70" si="39">IF(G69=0,0,G69/$F69)</f>
        <v>0.49486049926578562</v>
      </c>
      <c r="H70" s="29">
        <f t="shared" si="39"/>
        <v>0.8458149779735683</v>
      </c>
      <c r="I70" s="29">
        <f t="shared" si="39"/>
        <v>0.328928046989721</v>
      </c>
      <c r="J70" s="29">
        <f t="shared" si="39"/>
        <v>8.5168869309838469E-2</v>
      </c>
      <c r="K70" s="29">
        <f t="shared" si="39"/>
        <v>0.42290748898678415</v>
      </c>
      <c r="L70" s="29">
        <f t="shared" si="39"/>
        <v>0.33480176211453744</v>
      </c>
      <c r="M70" s="29">
        <f t="shared" ref="M70:O70" si="40">IF(M69=0,0,M69/$F69)</f>
        <v>7.9295154185022032E-2</v>
      </c>
      <c r="N70" s="29">
        <f t="shared" si="40"/>
        <v>6.901615271659324E-2</v>
      </c>
      <c r="O70" s="29">
        <f t="shared" si="40"/>
        <v>7.9295154185022032E-2</v>
      </c>
    </row>
    <row r="71" spans="1:15" ht="12" customHeight="1" x14ac:dyDescent="0.2">
      <c r="A71" s="157"/>
      <c r="B71" s="157"/>
      <c r="C71" s="35"/>
      <c r="D71" s="231" t="s">
        <v>377</v>
      </c>
      <c r="E71" s="34"/>
      <c r="F71" s="145">
        <v>6</v>
      </c>
      <c r="G71" s="144">
        <v>3</v>
      </c>
      <c r="H71" s="33">
        <v>4</v>
      </c>
      <c r="I71" s="33">
        <v>0</v>
      </c>
      <c r="J71" s="33">
        <v>0</v>
      </c>
      <c r="K71" s="33">
        <v>0</v>
      </c>
      <c r="L71" s="33">
        <v>0</v>
      </c>
      <c r="M71" s="33">
        <v>0</v>
      </c>
      <c r="N71" s="33">
        <v>0</v>
      </c>
      <c r="O71" s="33">
        <v>0</v>
      </c>
    </row>
    <row r="72" spans="1:15" ht="12" customHeight="1" x14ac:dyDescent="0.2">
      <c r="A72" s="157"/>
      <c r="B72" s="157"/>
      <c r="C72" s="32"/>
      <c r="D72" s="232"/>
      <c r="E72" s="31"/>
      <c r="F72" s="82"/>
      <c r="G72" s="127">
        <f t="shared" ref="G72:O72" si="41">IF(G71=0,0,G71/$F71)</f>
        <v>0.5</v>
      </c>
      <c r="H72" s="29">
        <f t="shared" si="41"/>
        <v>0.66666666666666663</v>
      </c>
      <c r="I72" s="29">
        <f t="shared" si="41"/>
        <v>0</v>
      </c>
      <c r="J72" s="29">
        <f t="shared" si="41"/>
        <v>0</v>
      </c>
      <c r="K72" s="29">
        <f t="shared" si="41"/>
        <v>0</v>
      </c>
      <c r="L72" s="29">
        <f t="shared" si="41"/>
        <v>0</v>
      </c>
      <c r="M72" s="29">
        <f t="shared" si="41"/>
        <v>0</v>
      </c>
      <c r="N72" s="29">
        <f t="shared" si="41"/>
        <v>0</v>
      </c>
      <c r="O72" s="29">
        <f t="shared" si="41"/>
        <v>0</v>
      </c>
    </row>
    <row r="73" spans="1:15" ht="12" customHeight="1" x14ac:dyDescent="0.2">
      <c r="A73" s="157"/>
      <c r="B73" s="157"/>
      <c r="C73" s="35"/>
      <c r="D73" s="231" t="s">
        <v>13</v>
      </c>
      <c r="E73" s="34"/>
      <c r="F73" s="145">
        <v>77</v>
      </c>
      <c r="G73" s="144">
        <v>38</v>
      </c>
      <c r="H73" s="33">
        <v>62</v>
      </c>
      <c r="I73" s="33">
        <v>12</v>
      </c>
      <c r="J73" s="33">
        <v>2</v>
      </c>
      <c r="K73" s="33">
        <v>21</v>
      </c>
      <c r="L73" s="33">
        <v>24</v>
      </c>
      <c r="M73" s="33">
        <v>2</v>
      </c>
      <c r="N73" s="33">
        <v>7</v>
      </c>
      <c r="O73" s="33">
        <v>2</v>
      </c>
    </row>
    <row r="74" spans="1:15" ht="12" customHeight="1" x14ac:dyDescent="0.2">
      <c r="A74" s="157"/>
      <c r="B74" s="157"/>
      <c r="C74" s="32"/>
      <c r="D74" s="232"/>
      <c r="E74" s="31"/>
      <c r="F74" s="82"/>
      <c r="G74" s="127">
        <f t="shared" ref="G74:O74" si="42">IF(G73=0,0,G73/$F73)</f>
        <v>0.4935064935064935</v>
      </c>
      <c r="H74" s="29">
        <f t="shared" si="42"/>
        <v>0.80519480519480524</v>
      </c>
      <c r="I74" s="29">
        <f t="shared" si="42"/>
        <v>0.15584415584415584</v>
      </c>
      <c r="J74" s="29">
        <f t="shared" si="42"/>
        <v>2.5974025974025976E-2</v>
      </c>
      <c r="K74" s="29">
        <f t="shared" si="42"/>
        <v>0.27272727272727271</v>
      </c>
      <c r="L74" s="29">
        <f t="shared" si="42"/>
        <v>0.31168831168831168</v>
      </c>
      <c r="M74" s="29">
        <f t="shared" si="42"/>
        <v>2.5974025974025976E-2</v>
      </c>
      <c r="N74" s="29">
        <f t="shared" si="42"/>
        <v>9.0909090909090912E-2</v>
      </c>
      <c r="O74" s="29">
        <f t="shared" si="42"/>
        <v>2.5974025974025976E-2</v>
      </c>
    </row>
    <row r="75" spans="1:15" ht="12" customHeight="1" x14ac:dyDescent="0.2">
      <c r="A75" s="157"/>
      <c r="B75" s="157"/>
      <c r="C75" s="35"/>
      <c r="D75" s="231" t="s">
        <v>12</v>
      </c>
      <c r="E75" s="34"/>
      <c r="F75" s="145">
        <v>13</v>
      </c>
      <c r="G75" s="144">
        <v>6</v>
      </c>
      <c r="H75" s="33">
        <v>12</v>
      </c>
      <c r="I75" s="33">
        <v>1</v>
      </c>
      <c r="J75" s="33">
        <v>2</v>
      </c>
      <c r="K75" s="33">
        <v>6</v>
      </c>
      <c r="L75" s="33">
        <v>4</v>
      </c>
      <c r="M75" s="33">
        <v>2</v>
      </c>
      <c r="N75" s="33">
        <v>1</v>
      </c>
      <c r="O75" s="33">
        <v>3</v>
      </c>
    </row>
    <row r="76" spans="1:15" ht="12" customHeight="1" x14ac:dyDescent="0.2">
      <c r="A76" s="157"/>
      <c r="B76" s="157"/>
      <c r="C76" s="32"/>
      <c r="D76" s="232"/>
      <c r="E76" s="31"/>
      <c r="F76" s="82"/>
      <c r="G76" s="127">
        <f t="shared" ref="G76:O76" si="43">IF(G75=0,0,G75/$F75)</f>
        <v>0.46153846153846156</v>
      </c>
      <c r="H76" s="29">
        <f t="shared" si="43"/>
        <v>0.92307692307692313</v>
      </c>
      <c r="I76" s="29">
        <f t="shared" si="43"/>
        <v>7.6923076923076927E-2</v>
      </c>
      <c r="J76" s="29">
        <f t="shared" si="43"/>
        <v>0.15384615384615385</v>
      </c>
      <c r="K76" s="29">
        <f t="shared" si="43"/>
        <v>0.46153846153846156</v>
      </c>
      <c r="L76" s="29">
        <f t="shared" si="43"/>
        <v>0.30769230769230771</v>
      </c>
      <c r="M76" s="29">
        <f t="shared" si="43"/>
        <v>0.15384615384615385</v>
      </c>
      <c r="N76" s="29">
        <f t="shared" si="43"/>
        <v>7.6923076923076927E-2</v>
      </c>
      <c r="O76" s="29">
        <f t="shared" si="43"/>
        <v>0.23076923076923078</v>
      </c>
    </row>
    <row r="77" spans="1:15" ht="12" customHeight="1" x14ac:dyDescent="0.2">
      <c r="A77" s="157"/>
      <c r="B77" s="157"/>
      <c r="C77" s="35"/>
      <c r="D77" s="231" t="s">
        <v>11</v>
      </c>
      <c r="E77" s="34"/>
      <c r="F77" s="145">
        <v>15</v>
      </c>
      <c r="G77" s="144">
        <v>12</v>
      </c>
      <c r="H77" s="33">
        <v>13</v>
      </c>
      <c r="I77" s="33">
        <v>7</v>
      </c>
      <c r="J77" s="33">
        <v>3</v>
      </c>
      <c r="K77" s="33">
        <v>7</v>
      </c>
      <c r="L77" s="33">
        <v>7</v>
      </c>
      <c r="M77" s="33">
        <v>8</v>
      </c>
      <c r="N77" s="33">
        <v>2</v>
      </c>
      <c r="O77" s="33">
        <v>3</v>
      </c>
    </row>
    <row r="78" spans="1:15" ht="12" customHeight="1" x14ac:dyDescent="0.2">
      <c r="A78" s="157"/>
      <c r="B78" s="157"/>
      <c r="C78" s="32"/>
      <c r="D78" s="232"/>
      <c r="E78" s="31"/>
      <c r="F78" s="82"/>
      <c r="G78" s="127">
        <f t="shared" ref="G78:O78" si="44">IF(G77=0,0,G77/$F77)</f>
        <v>0.8</v>
      </c>
      <c r="H78" s="29">
        <f t="shared" si="44"/>
        <v>0.8666666666666667</v>
      </c>
      <c r="I78" s="29">
        <f t="shared" si="44"/>
        <v>0.46666666666666667</v>
      </c>
      <c r="J78" s="29">
        <f t="shared" si="44"/>
        <v>0.2</v>
      </c>
      <c r="K78" s="29">
        <f t="shared" si="44"/>
        <v>0.46666666666666667</v>
      </c>
      <c r="L78" s="29">
        <f t="shared" si="44"/>
        <v>0.46666666666666667</v>
      </c>
      <c r="M78" s="29">
        <f t="shared" si="44"/>
        <v>0.53333333333333333</v>
      </c>
      <c r="N78" s="29">
        <f t="shared" si="44"/>
        <v>0.13333333333333333</v>
      </c>
      <c r="O78" s="29">
        <f t="shared" si="44"/>
        <v>0.2</v>
      </c>
    </row>
    <row r="79" spans="1:15" ht="12" customHeight="1" x14ac:dyDescent="0.2">
      <c r="A79" s="157"/>
      <c r="B79" s="157"/>
      <c r="C79" s="35"/>
      <c r="D79" s="231" t="s">
        <v>10</v>
      </c>
      <c r="E79" s="34"/>
      <c r="F79" s="145">
        <v>38</v>
      </c>
      <c r="G79" s="144">
        <v>11</v>
      </c>
      <c r="H79" s="33">
        <v>33</v>
      </c>
      <c r="I79" s="33">
        <v>10</v>
      </c>
      <c r="J79" s="33">
        <v>4</v>
      </c>
      <c r="K79" s="33">
        <v>11</v>
      </c>
      <c r="L79" s="33">
        <v>10</v>
      </c>
      <c r="M79" s="33">
        <v>3</v>
      </c>
      <c r="N79" s="33">
        <v>1</v>
      </c>
      <c r="O79" s="33">
        <v>2</v>
      </c>
    </row>
    <row r="80" spans="1:15" ht="12" customHeight="1" x14ac:dyDescent="0.2">
      <c r="A80" s="157"/>
      <c r="B80" s="157"/>
      <c r="C80" s="32"/>
      <c r="D80" s="232"/>
      <c r="E80" s="31"/>
      <c r="F80" s="82"/>
      <c r="G80" s="127">
        <f t="shared" ref="G80:O80" si="45">IF(G79=0,0,G79/$F79)</f>
        <v>0.28947368421052633</v>
      </c>
      <c r="H80" s="29">
        <f t="shared" si="45"/>
        <v>0.86842105263157898</v>
      </c>
      <c r="I80" s="29">
        <f t="shared" si="45"/>
        <v>0.26315789473684209</v>
      </c>
      <c r="J80" s="29">
        <f t="shared" si="45"/>
        <v>0.10526315789473684</v>
      </c>
      <c r="K80" s="29">
        <f t="shared" si="45"/>
        <v>0.28947368421052633</v>
      </c>
      <c r="L80" s="29">
        <f t="shared" si="45"/>
        <v>0.26315789473684209</v>
      </c>
      <c r="M80" s="29">
        <f t="shared" si="45"/>
        <v>7.8947368421052627E-2</v>
      </c>
      <c r="N80" s="29">
        <f t="shared" si="45"/>
        <v>2.6315789473684209E-2</v>
      </c>
      <c r="O80" s="29">
        <f t="shared" si="45"/>
        <v>5.2631578947368418E-2</v>
      </c>
    </row>
    <row r="81" spans="1:15" ht="12" customHeight="1" x14ac:dyDescent="0.2">
      <c r="A81" s="157"/>
      <c r="B81" s="157"/>
      <c r="C81" s="35"/>
      <c r="D81" s="231" t="s">
        <v>9</v>
      </c>
      <c r="E81" s="34"/>
      <c r="F81" s="145">
        <v>154</v>
      </c>
      <c r="G81" s="144">
        <v>83</v>
      </c>
      <c r="H81" s="33">
        <v>120</v>
      </c>
      <c r="I81" s="33">
        <v>49</v>
      </c>
      <c r="J81" s="33">
        <v>19</v>
      </c>
      <c r="K81" s="33">
        <v>45</v>
      </c>
      <c r="L81" s="33">
        <v>39</v>
      </c>
      <c r="M81" s="33">
        <v>11</v>
      </c>
      <c r="N81" s="33">
        <v>8</v>
      </c>
      <c r="O81" s="33">
        <v>16</v>
      </c>
    </row>
    <row r="82" spans="1:15" ht="12" customHeight="1" x14ac:dyDescent="0.2">
      <c r="A82" s="157"/>
      <c r="B82" s="157"/>
      <c r="C82" s="32"/>
      <c r="D82" s="232"/>
      <c r="E82" s="31"/>
      <c r="F82" s="82"/>
      <c r="G82" s="127">
        <f t="shared" ref="G82:O82" si="46">IF(G81=0,0,G81/$F81)</f>
        <v>0.53896103896103897</v>
      </c>
      <c r="H82" s="29">
        <f t="shared" si="46"/>
        <v>0.77922077922077926</v>
      </c>
      <c r="I82" s="29">
        <f t="shared" si="46"/>
        <v>0.31818181818181818</v>
      </c>
      <c r="J82" s="29">
        <f t="shared" si="46"/>
        <v>0.12337662337662338</v>
      </c>
      <c r="K82" s="29">
        <f t="shared" si="46"/>
        <v>0.29220779220779219</v>
      </c>
      <c r="L82" s="29">
        <f t="shared" si="46"/>
        <v>0.25324675324675322</v>
      </c>
      <c r="M82" s="29">
        <f t="shared" si="46"/>
        <v>7.1428571428571425E-2</v>
      </c>
      <c r="N82" s="29">
        <f t="shared" si="46"/>
        <v>5.1948051948051951E-2</v>
      </c>
      <c r="O82" s="29">
        <f t="shared" si="46"/>
        <v>0.1038961038961039</v>
      </c>
    </row>
    <row r="83" spans="1:15" ht="12" customHeight="1" x14ac:dyDescent="0.2">
      <c r="A83" s="157"/>
      <c r="B83" s="157"/>
      <c r="C83" s="35"/>
      <c r="D83" s="231" t="s">
        <v>8</v>
      </c>
      <c r="E83" s="34"/>
      <c r="F83" s="145">
        <v>22</v>
      </c>
      <c r="G83" s="144">
        <v>21</v>
      </c>
      <c r="H83" s="33">
        <v>22</v>
      </c>
      <c r="I83" s="33">
        <v>4</v>
      </c>
      <c r="J83" s="33">
        <v>9</v>
      </c>
      <c r="K83" s="33">
        <v>16</v>
      </c>
      <c r="L83" s="33">
        <v>11</v>
      </c>
      <c r="M83" s="33">
        <v>8</v>
      </c>
      <c r="N83" s="33">
        <v>4</v>
      </c>
      <c r="O83" s="33">
        <v>6</v>
      </c>
    </row>
    <row r="84" spans="1:15" ht="12" customHeight="1" x14ac:dyDescent="0.2">
      <c r="A84" s="157"/>
      <c r="B84" s="157"/>
      <c r="C84" s="32"/>
      <c r="D84" s="232"/>
      <c r="E84" s="31"/>
      <c r="F84" s="82"/>
      <c r="G84" s="127">
        <f t="shared" ref="G84:O84" si="47">IF(G83=0,0,G83/$F83)</f>
        <v>0.95454545454545459</v>
      </c>
      <c r="H84" s="29">
        <f t="shared" si="47"/>
        <v>1</v>
      </c>
      <c r="I84" s="29">
        <f t="shared" si="47"/>
        <v>0.18181818181818182</v>
      </c>
      <c r="J84" s="29">
        <f t="shared" si="47"/>
        <v>0.40909090909090912</v>
      </c>
      <c r="K84" s="29">
        <f t="shared" si="47"/>
        <v>0.72727272727272729</v>
      </c>
      <c r="L84" s="29">
        <f t="shared" si="47"/>
        <v>0.5</v>
      </c>
      <c r="M84" s="29">
        <f t="shared" si="47"/>
        <v>0.36363636363636365</v>
      </c>
      <c r="N84" s="29">
        <f t="shared" si="47"/>
        <v>0.18181818181818182</v>
      </c>
      <c r="O84" s="29">
        <f t="shared" si="47"/>
        <v>0.27272727272727271</v>
      </c>
    </row>
    <row r="85" spans="1:15" ht="12" customHeight="1" x14ac:dyDescent="0.2">
      <c r="A85" s="157"/>
      <c r="B85" s="157"/>
      <c r="C85" s="35"/>
      <c r="D85" s="231" t="s">
        <v>7</v>
      </c>
      <c r="E85" s="34"/>
      <c r="F85" s="145">
        <v>10</v>
      </c>
      <c r="G85" s="144">
        <v>7</v>
      </c>
      <c r="H85" s="33">
        <v>9</v>
      </c>
      <c r="I85" s="33">
        <v>1</v>
      </c>
      <c r="J85" s="33">
        <v>0</v>
      </c>
      <c r="K85" s="33">
        <v>5</v>
      </c>
      <c r="L85" s="33">
        <v>2</v>
      </c>
      <c r="M85" s="33">
        <v>0</v>
      </c>
      <c r="N85" s="33">
        <v>0</v>
      </c>
      <c r="O85" s="33">
        <v>1</v>
      </c>
    </row>
    <row r="86" spans="1:15" ht="12" customHeight="1" x14ac:dyDescent="0.2">
      <c r="A86" s="157"/>
      <c r="B86" s="157"/>
      <c r="C86" s="32"/>
      <c r="D86" s="232"/>
      <c r="E86" s="31"/>
      <c r="F86" s="82"/>
      <c r="G86" s="127">
        <f t="shared" ref="G86:O86" si="48">IF(G85=0,0,G85/$F85)</f>
        <v>0.7</v>
      </c>
      <c r="H86" s="29">
        <f t="shared" si="48"/>
        <v>0.9</v>
      </c>
      <c r="I86" s="29">
        <f t="shared" si="48"/>
        <v>0.1</v>
      </c>
      <c r="J86" s="29">
        <f t="shared" si="48"/>
        <v>0</v>
      </c>
      <c r="K86" s="29">
        <f t="shared" si="48"/>
        <v>0.5</v>
      </c>
      <c r="L86" s="29">
        <f t="shared" si="48"/>
        <v>0.2</v>
      </c>
      <c r="M86" s="29">
        <f t="shared" si="48"/>
        <v>0</v>
      </c>
      <c r="N86" s="29">
        <f t="shared" si="48"/>
        <v>0</v>
      </c>
      <c r="O86" s="29">
        <f t="shared" si="48"/>
        <v>0.1</v>
      </c>
    </row>
    <row r="87" spans="1:15" ht="13.5" customHeight="1" x14ac:dyDescent="0.2">
      <c r="A87" s="157"/>
      <c r="B87" s="157"/>
      <c r="C87" s="35"/>
      <c r="D87" s="248" t="s">
        <v>116</v>
      </c>
      <c r="E87" s="34"/>
      <c r="F87" s="145">
        <v>17</v>
      </c>
      <c r="G87" s="144">
        <v>8</v>
      </c>
      <c r="H87" s="33">
        <v>15</v>
      </c>
      <c r="I87" s="33">
        <v>6</v>
      </c>
      <c r="J87" s="33">
        <v>0</v>
      </c>
      <c r="K87" s="33">
        <v>7</v>
      </c>
      <c r="L87" s="33">
        <v>6</v>
      </c>
      <c r="M87" s="33">
        <v>4</v>
      </c>
      <c r="N87" s="33">
        <v>1</v>
      </c>
      <c r="O87" s="33">
        <v>2</v>
      </c>
    </row>
    <row r="88" spans="1:15" ht="13.5" customHeight="1" x14ac:dyDescent="0.2">
      <c r="A88" s="157"/>
      <c r="B88" s="157"/>
      <c r="C88" s="32"/>
      <c r="D88" s="232"/>
      <c r="E88" s="31"/>
      <c r="F88" s="82"/>
      <c r="G88" s="127">
        <f t="shared" ref="G88:O88" si="49">IF(G87=0,0,G87/$F87)</f>
        <v>0.47058823529411764</v>
      </c>
      <c r="H88" s="29">
        <f t="shared" si="49"/>
        <v>0.88235294117647056</v>
      </c>
      <c r="I88" s="29">
        <f t="shared" si="49"/>
        <v>0.35294117647058826</v>
      </c>
      <c r="J88" s="29">
        <f t="shared" si="49"/>
        <v>0</v>
      </c>
      <c r="K88" s="29">
        <f t="shared" si="49"/>
        <v>0.41176470588235292</v>
      </c>
      <c r="L88" s="29">
        <f t="shared" si="49"/>
        <v>0.35294117647058826</v>
      </c>
      <c r="M88" s="29">
        <f t="shared" si="49"/>
        <v>0.23529411764705882</v>
      </c>
      <c r="N88" s="29">
        <f t="shared" si="49"/>
        <v>5.8823529411764705E-2</v>
      </c>
      <c r="O88" s="29">
        <f t="shared" si="49"/>
        <v>0.11764705882352941</v>
      </c>
    </row>
    <row r="89" spans="1:15" ht="12" customHeight="1" x14ac:dyDescent="0.2">
      <c r="A89" s="157"/>
      <c r="B89" s="157"/>
      <c r="C89" s="35"/>
      <c r="D89" s="231" t="s">
        <v>5</v>
      </c>
      <c r="E89" s="34"/>
      <c r="F89" s="145">
        <v>41</v>
      </c>
      <c r="G89" s="144">
        <v>13</v>
      </c>
      <c r="H89" s="33">
        <v>30</v>
      </c>
      <c r="I89" s="33">
        <v>10</v>
      </c>
      <c r="J89" s="33">
        <v>2</v>
      </c>
      <c r="K89" s="33">
        <v>11</v>
      </c>
      <c r="L89" s="33">
        <v>8</v>
      </c>
      <c r="M89" s="33">
        <v>4</v>
      </c>
      <c r="N89" s="33">
        <v>7</v>
      </c>
      <c r="O89" s="33">
        <v>3</v>
      </c>
    </row>
    <row r="90" spans="1:15" ht="12" customHeight="1" x14ac:dyDescent="0.2">
      <c r="A90" s="157"/>
      <c r="B90" s="157"/>
      <c r="C90" s="32"/>
      <c r="D90" s="232"/>
      <c r="E90" s="31"/>
      <c r="F90" s="82"/>
      <c r="G90" s="127">
        <f t="shared" ref="G90:O90" si="50">IF(G89=0,0,G89/$F89)</f>
        <v>0.31707317073170732</v>
      </c>
      <c r="H90" s="29">
        <f t="shared" si="50"/>
        <v>0.73170731707317072</v>
      </c>
      <c r="I90" s="29">
        <f t="shared" si="50"/>
        <v>0.24390243902439024</v>
      </c>
      <c r="J90" s="29">
        <f t="shared" si="50"/>
        <v>4.878048780487805E-2</v>
      </c>
      <c r="K90" s="29">
        <f t="shared" si="50"/>
        <v>0.26829268292682928</v>
      </c>
      <c r="L90" s="29">
        <f t="shared" si="50"/>
        <v>0.1951219512195122</v>
      </c>
      <c r="M90" s="29">
        <f t="shared" si="50"/>
        <v>9.7560975609756101E-2</v>
      </c>
      <c r="N90" s="29">
        <f t="shared" si="50"/>
        <v>0.17073170731707318</v>
      </c>
      <c r="O90" s="29">
        <f t="shared" si="50"/>
        <v>7.3170731707317069E-2</v>
      </c>
    </row>
    <row r="91" spans="1:15" ht="12" customHeight="1" x14ac:dyDescent="0.2">
      <c r="A91" s="157"/>
      <c r="B91" s="157"/>
      <c r="C91" s="35"/>
      <c r="D91" s="231" t="s">
        <v>4</v>
      </c>
      <c r="E91" s="34"/>
      <c r="F91" s="145">
        <v>23</v>
      </c>
      <c r="G91" s="144">
        <v>8</v>
      </c>
      <c r="H91" s="33">
        <v>19</v>
      </c>
      <c r="I91" s="33">
        <v>5</v>
      </c>
      <c r="J91" s="33">
        <v>2</v>
      </c>
      <c r="K91" s="33">
        <v>12</v>
      </c>
      <c r="L91" s="33">
        <v>5</v>
      </c>
      <c r="M91" s="33">
        <v>0</v>
      </c>
      <c r="N91" s="33">
        <v>1</v>
      </c>
      <c r="O91" s="33">
        <v>3</v>
      </c>
    </row>
    <row r="92" spans="1:15" ht="12" customHeight="1" x14ac:dyDescent="0.2">
      <c r="A92" s="157"/>
      <c r="B92" s="157"/>
      <c r="C92" s="32"/>
      <c r="D92" s="232"/>
      <c r="E92" s="31"/>
      <c r="F92" s="82"/>
      <c r="G92" s="127">
        <f t="shared" ref="G92:O92" si="51">IF(G91=0,0,G91/$F91)</f>
        <v>0.34782608695652173</v>
      </c>
      <c r="H92" s="29">
        <f t="shared" si="51"/>
        <v>0.82608695652173914</v>
      </c>
      <c r="I92" s="29">
        <f t="shared" si="51"/>
        <v>0.21739130434782608</v>
      </c>
      <c r="J92" s="29">
        <f t="shared" si="51"/>
        <v>8.6956521739130432E-2</v>
      </c>
      <c r="K92" s="29">
        <f t="shared" si="51"/>
        <v>0.52173913043478259</v>
      </c>
      <c r="L92" s="29">
        <f t="shared" si="51"/>
        <v>0.21739130434782608</v>
      </c>
      <c r="M92" s="29">
        <f t="shared" si="51"/>
        <v>0</v>
      </c>
      <c r="N92" s="29">
        <f t="shared" si="51"/>
        <v>4.3478260869565216E-2</v>
      </c>
      <c r="O92" s="29">
        <f t="shared" si="51"/>
        <v>0.13043478260869565</v>
      </c>
    </row>
    <row r="93" spans="1:15" ht="12" customHeight="1" x14ac:dyDescent="0.2">
      <c r="A93" s="157"/>
      <c r="B93" s="157"/>
      <c r="C93" s="35"/>
      <c r="D93" s="231" t="s">
        <v>3</v>
      </c>
      <c r="E93" s="34"/>
      <c r="F93" s="145">
        <v>24</v>
      </c>
      <c r="G93" s="144">
        <v>15</v>
      </c>
      <c r="H93" s="33">
        <v>24</v>
      </c>
      <c r="I93" s="33">
        <v>5</v>
      </c>
      <c r="J93" s="33">
        <v>1</v>
      </c>
      <c r="K93" s="33">
        <v>11</v>
      </c>
      <c r="L93" s="33">
        <v>11</v>
      </c>
      <c r="M93" s="33">
        <v>4</v>
      </c>
      <c r="N93" s="33">
        <v>2</v>
      </c>
      <c r="O93" s="33">
        <v>3</v>
      </c>
    </row>
    <row r="94" spans="1:15" ht="12" customHeight="1" x14ac:dyDescent="0.2">
      <c r="A94" s="157"/>
      <c r="B94" s="157"/>
      <c r="C94" s="32"/>
      <c r="D94" s="232"/>
      <c r="E94" s="31"/>
      <c r="F94" s="82"/>
      <c r="G94" s="127">
        <f t="shared" ref="G94:O94" si="52">IF(G93=0,0,G93/$F93)</f>
        <v>0.625</v>
      </c>
      <c r="H94" s="29">
        <f t="shared" si="52"/>
        <v>1</v>
      </c>
      <c r="I94" s="29">
        <f t="shared" si="52"/>
        <v>0.20833333333333334</v>
      </c>
      <c r="J94" s="29">
        <f t="shared" si="52"/>
        <v>4.1666666666666664E-2</v>
      </c>
      <c r="K94" s="29">
        <f t="shared" si="52"/>
        <v>0.45833333333333331</v>
      </c>
      <c r="L94" s="29">
        <f t="shared" si="52"/>
        <v>0.45833333333333331</v>
      </c>
      <c r="M94" s="29">
        <f t="shared" si="52"/>
        <v>0.16666666666666666</v>
      </c>
      <c r="N94" s="29">
        <f t="shared" si="52"/>
        <v>8.3333333333333329E-2</v>
      </c>
      <c r="O94" s="29">
        <f t="shared" si="52"/>
        <v>0.125</v>
      </c>
    </row>
    <row r="95" spans="1:15" ht="12" customHeight="1" x14ac:dyDescent="0.2">
      <c r="A95" s="157"/>
      <c r="B95" s="157"/>
      <c r="C95" s="35"/>
      <c r="D95" s="231" t="s">
        <v>2</v>
      </c>
      <c r="E95" s="34"/>
      <c r="F95" s="145">
        <v>159</v>
      </c>
      <c r="G95" s="144">
        <v>61</v>
      </c>
      <c r="H95" s="33">
        <v>141</v>
      </c>
      <c r="I95" s="33">
        <v>72</v>
      </c>
      <c r="J95" s="33">
        <v>5</v>
      </c>
      <c r="K95" s="33">
        <v>95</v>
      </c>
      <c r="L95" s="33">
        <v>64</v>
      </c>
      <c r="M95" s="33">
        <v>1</v>
      </c>
      <c r="N95" s="33">
        <v>8</v>
      </c>
      <c r="O95" s="33">
        <v>3</v>
      </c>
    </row>
    <row r="96" spans="1:15" ht="12" customHeight="1" x14ac:dyDescent="0.2">
      <c r="A96" s="157"/>
      <c r="B96" s="157"/>
      <c r="C96" s="32"/>
      <c r="D96" s="232"/>
      <c r="E96" s="31"/>
      <c r="F96" s="82"/>
      <c r="G96" s="127">
        <f t="shared" ref="G96:O96" si="53">IF(G95=0,0,G95/$F95)</f>
        <v>0.38364779874213839</v>
      </c>
      <c r="H96" s="29">
        <f t="shared" si="53"/>
        <v>0.8867924528301887</v>
      </c>
      <c r="I96" s="29">
        <f t="shared" si="53"/>
        <v>0.45283018867924529</v>
      </c>
      <c r="J96" s="29">
        <f t="shared" si="53"/>
        <v>3.1446540880503145E-2</v>
      </c>
      <c r="K96" s="29">
        <f t="shared" si="53"/>
        <v>0.59748427672955973</v>
      </c>
      <c r="L96" s="29">
        <f t="shared" si="53"/>
        <v>0.40251572327044027</v>
      </c>
      <c r="M96" s="29">
        <f t="shared" si="53"/>
        <v>6.2893081761006293E-3</v>
      </c>
      <c r="N96" s="29">
        <f t="shared" si="53"/>
        <v>5.0314465408805034E-2</v>
      </c>
      <c r="O96" s="29">
        <f t="shared" si="53"/>
        <v>1.8867924528301886E-2</v>
      </c>
    </row>
    <row r="97" spans="1:15" ht="12" customHeight="1" x14ac:dyDescent="0.2">
      <c r="A97" s="157"/>
      <c r="B97" s="157"/>
      <c r="C97" s="35"/>
      <c r="D97" s="231" t="s">
        <v>1</v>
      </c>
      <c r="E97" s="34"/>
      <c r="F97" s="145">
        <v>21</v>
      </c>
      <c r="G97" s="144">
        <v>20</v>
      </c>
      <c r="H97" s="33">
        <v>21</v>
      </c>
      <c r="I97" s="33">
        <v>14</v>
      </c>
      <c r="J97" s="33">
        <v>1</v>
      </c>
      <c r="K97" s="33">
        <v>16</v>
      </c>
      <c r="L97" s="33">
        <v>15</v>
      </c>
      <c r="M97" s="33">
        <v>0</v>
      </c>
      <c r="N97" s="33">
        <v>0</v>
      </c>
      <c r="O97" s="33">
        <v>3</v>
      </c>
    </row>
    <row r="98" spans="1:15" ht="12" customHeight="1" x14ac:dyDescent="0.2">
      <c r="A98" s="157"/>
      <c r="B98" s="157"/>
      <c r="C98" s="32"/>
      <c r="D98" s="232"/>
      <c r="E98" s="31"/>
      <c r="F98" s="82"/>
      <c r="G98" s="127">
        <f t="shared" ref="G98:O98" si="54">IF(G97=0,0,G97/$F97)</f>
        <v>0.95238095238095233</v>
      </c>
      <c r="H98" s="29">
        <f t="shared" si="54"/>
        <v>1</v>
      </c>
      <c r="I98" s="29">
        <f t="shared" si="54"/>
        <v>0.66666666666666663</v>
      </c>
      <c r="J98" s="29">
        <f t="shared" si="54"/>
        <v>4.7619047619047616E-2</v>
      </c>
      <c r="K98" s="29">
        <f t="shared" si="54"/>
        <v>0.76190476190476186</v>
      </c>
      <c r="L98" s="29">
        <f t="shared" si="54"/>
        <v>0.7142857142857143</v>
      </c>
      <c r="M98" s="29">
        <f t="shared" si="54"/>
        <v>0</v>
      </c>
      <c r="N98" s="29">
        <f t="shared" si="54"/>
        <v>0</v>
      </c>
      <c r="O98" s="29">
        <f t="shared" si="54"/>
        <v>0.14285714285714285</v>
      </c>
    </row>
    <row r="99" spans="1:15" ht="12.75" customHeight="1" x14ac:dyDescent="0.2">
      <c r="A99" s="157"/>
      <c r="B99" s="157"/>
      <c r="C99" s="35"/>
      <c r="D99" s="231" t="s">
        <v>0</v>
      </c>
      <c r="E99" s="34"/>
      <c r="F99" s="145">
        <v>61</v>
      </c>
      <c r="G99" s="144">
        <v>31</v>
      </c>
      <c r="H99" s="33">
        <v>51</v>
      </c>
      <c r="I99" s="33">
        <v>28</v>
      </c>
      <c r="J99" s="33">
        <v>8</v>
      </c>
      <c r="K99" s="33">
        <v>25</v>
      </c>
      <c r="L99" s="33">
        <v>22</v>
      </c>
      <c r="M99" s="33">
        <v>7</v>
      </c>
      <c r="N99" s="33">
        <v>5</v>
      </c>
      <c r="O99" s="33">
        <v>4</v>
      </c>
    </row>
    <row r="100" spans="1:15" ht="12.75" customHeight="1" x14ac:dyDescent="0.2">
      <c r="A100" s="158"/>
      <c r="B100" s="158"/>
      <c r="C100" s="32"/>
      <c r="D100" s="232"/>
      <c r="E100" s="31"/>
      <c r="F100" s="121"/>
      <c r="G100" s="127">
        <f t="shared" ref="G100:O100" si="55">IF(G99=0,0,G99/$F99)</f>
        <v>0.50819672131147542</v>
      </c>
      <c r="H100" s="29">
        <f t="shared" si="55"/>
        <v>0.83606557377049184</v>
      </c>
      <c r="I100" s="29">
        <f t="shared" si="55"/>
        <v>0.45901639344262296</v>
      </c>
      <c r="J100" s="29">
        <f t="shared" si="55"/>
        <v>0.13114754098360656</v>
      </c>
      <c r="K100" s="29">
        <f t="shared" si="55"/>
        <v>0.4098360655737705</v>
      </c>
      <c r="L100" s="29">
        <f t="shared" si="55"/>
        <v>0.36065573770491804</v>
      </c>
      <c r="M100" s="29">
        <f t="shared" si="55"/>
        <v>0.11475409836065574</v>
      </c>
      <c r="N100" s="29">
        <f t="shared" si="55"/>
        <v>8.1967213114754092E-2</v>
      </c>
      <c r="O100" s="29">
        <f t="shared" si="55"/>
        <v>6.5573770491803282E-2</v>
      </c>
    </row>
  </sheetData>
  <mergeCells count="62">
    <mergeCell ref="D57:D58"/>
    <mergeCell ref="D35:D36"/>
    <mergeCell ref="D37:D38"/>
    <mergeCell ref="A7:E8"/>
    <mergeCell ref="D49:D50"/>
    <mergeCell ref="D51:D52"/>
    <mergeCell ref="D53:D54"/>
    <mergeCell ref="D55:D56"/>
    <mergeCell ref="B17:E18"/>
    <mergeCell ref="A19:A100"/>
    <mergeCell ref="B19:B68"/>
    <mergeCell ref="D19:D20"/>
    <mergeCell ref="D21:D22"/>
    <mergeCell ref="D23:D24"/>
    <mergeCell ref="D25:D26"/>
    <mergeCell ref="D27:D28"/>
    <mergeCell ref="M3:M6"/>
    <mergeCell ref="N3:N6"/>
    <mergeCell ref="O3:O6"/>
    <mergeCell ref="B11:E12"/>
    <mergeCell ref="B13:E14"/>
    <mergeCell ref="F3:F6"/>
    <mergeCell ref="A3:E6"/>
    <mergeCell ref="A9:A18"/>
    <mergeCell ref="B9:E10"/>
    <mergeCell ref="L3:L6"/>
    <mergeCell ref="K3:K6"/>
    <mergeCell ref="B15:E16"/>
    <mergeCell ref="G3:G6"/>
    <mergeCell ref="H3:H6"/>
    <mergeCell ref="I3:I6"/>
    <mergeCell ref="J3:J6"/>
    <mergeCell ref="D29:D30"/>
    <mergeCell ref="D39:D40"/>
    <mergeCell ref="D41:D42"/>
    <mergeCell ref="D43:D44"/>
    <mergeCell ref="D45:D46"/>
    <mergeCell ref="D47:D48"/>
    <mergeCell ref="D31:D32"/>
    <mergeCell ref="D33:D34"/>
    <mergeCell ref="D61:D62"/>
    <mergeCell ref="B69:B100"/>
    <mergeCell ref="D69:D70"/>
    <mergeCell ref="D71:D72"/>
    <mergeCell ref="D73:D74"/>
    <mergeCell ref="D75:D76"/>
    <mergeCell ref="D97:D98"/>
    <mergeCell ref="D99:D100"/>
    <mergeCell ref="D77:D78"/>
    <mergeCell ref="D59:D60"/>
    <mergeCell ref="D79:D80"/>
    <mergeCell ref="D81:D82"/>
    <mergeCell ref="D83:D84"/>
    <mergeCell ref="D63:D64"/>
    <mergeCell ref="D65:D66"/>
    <mergeCell ref="D67:D68"/>
    <mergeCell ref="D95:D96"/>
    <mergeCell ref="D85:D86"/>
    <mergeCell ref="D87:D88"/>
    <mergeCell ref="D89:D90"/>
    <mergeCell ref="D91:D92"/>
    <mergeCell ref="D93:D94"/>
  </mergeCells>
  <phoneticPr fontId="5"/>
  <pageMargins left="0.59055118110236227" right="0.19685039370078741" top="0.39370078740157483" bottom="0.78740157480314965" header="0.51181102362204722" footer="0.19685039370078741"/>
  <pageSetup paperSize="9" scale="64" firstPageNumber="35" fitToWidth="0" orientation="portrait" r:id="rId1"/>
  <headerFooter alignWithMargins="0">
    <oddFooter>&amp;C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21875" style="1" customWidth="1"/>
    <col min="7" max="15" width="10.6640625" style="1" customWidth="1"/>
    <col min="16" max="16384" width="9" style="1"/>
  </cols>
  <sheetData>
    <row r="1" spans="1:14" ht="14.4" x14ac:dyDescent="0.2">
      <c r="A1" s="16" t="s">
        <v>626</v>
      </c>
    </row>
    <row r="2" spans="1:14" x14ac:dyDescent="0.2">
      <c r="N2" s="155" t="s">
        <v>453</v>
      </c>
    </row>
    <row r="3" spans="1:14" ht="17.25" customHeight="1" x14ac:dyDescent="0.2">
      <c r="A3" s="233" t="s">
        <v>63</v>
      </c>
      <c r="B3" s="234"/>
      <c r="C3" s="234"/>
      <c r="D3" s="234"/>
      <c r="E3" s="235"/>
      <c r="F3" s="353" t="s">
        <v>126</v>
      </c>
      <c r="G3" s="352" t="s">
        <v>533</v>
      </c>
      <c r="H3" s="352" t="s">
        <v>534</v>
      </c>
      <c r="I3" s="352" t="s">
        <v>535</v>
      </c>
      <c r="J3" s="352" t="s">
        <v>536</v>
      </c>
      <c r="K3" s="352" t="s">
        <v>537</v>
      </c>
      <c r="L3" s="352" t="s">
        <v>538</v>
      </c>
      <c r="M3" s="352" t="s">
        <v>525</v>
      </c>
      <c r="N3" s="352" t="s">
        <v>388</v>
      </c>
    </row>
    <row r="4" spans="1:14" ht="17.25" customHeight="1" x14ac:dyDescent="0.2">
      <c r="A4" s="236"/>
      <c r="B4" s="237"/>
      <c r="C4" s="237"/>
      <c r="D4" s="237"/>
      <c r="E4" s="238"/>
      <c r="F4" s="354"/>
      <c r="G4" s="336"/>
      <c r="H4" s="336"/>
      <c r="I4" s="336"/>
      <c r="J4" s="336"/>
      <c r="K4" s="336"/>
      <c r="L4" s="336"/>
      <c r="M4" s="336"/>
      <c r="N4" s="336"/>
    </row>
    <row r="5" spans="1:14" ht="17.25" customHeight="1" x14ac:dyDescent="0.2">
      <c r="A5" s="236"/>
      <c r="B5" s="237"/>
      <c r="C5" s="237"/>
      <c r="D5" s="237"/>
      <c r="E5" s="238"/>
      <c r="F5" s="354"/>
      <c r="G5" s="336"/>
      <c r="H5" s="336"/>
      <c r="I5" s="336"/>
      <c r="J5" s="336"/>
      <c r="K5" s="336"/>
      <c r="L5" s="336"/>
      <c r="M5" s="336"/>
      <c r="N5" s="336"/>
    </row>
    <row r="6" spans="1:14" ht="43.5" customHeight="1" x14ac:dyDescent="0.2">
      <c r="A6" s="239"/>
      <c r="B6" s="240"/>
      <c r="C6" s="240"/>
      <c r="D6" s="240"/>
      <c r="E6" s="241"/>
      <c r="F6" s="354"/>
      <c r="G6" s="287"/>
      <c r="H6" s="287"/>
      <c r="I6" s="287"/>
      <c r="J6" s="287"/>
      <c r="K6" s="287"/>
      <c r="L6" s="287"/>
      <c r="M6" s="287"/>
      <c r="N6" s="287"/>
    </row>
    <row r="7" spans="1:14" ht="12" customHeight="1" x14ac:dyDescent="0.2">
      <c r="A7" s="170" t="s">
        <v>49</v>
      </c>
      <c r="B7" s="171"/>
      <c r="C7" s="171"/>
      <c r="D7" s="171"/>
      <c r="E7" s="171"/>
      <c r="F7" s="145">
        <v>920</v>
      </c>
      <c r="G7" s="33">
        <f t="shared" ref="G7:N7" si="0">SUM(G9,G11,G13,G15,G17)</f>
        <v>87</v>
      </c>
      <c r="H7" s="33">
        <f t="shared" si="0"/>
        <v>589</v>
      </c>
      <c r="I7" s="33">
        <f t="shared" si="0"/>
        <v>356</v>
      </c>
      <c r="J7" s="33">
        <f t="shared" si="0"/>
        <v>178</v>
      </c>
      <c r="K7" s="33">
        <f t="shared" si="0"/>
        <v>256</v>
      </c>
      <c r="L7" s="33">
        <f t="shared" si="0"/>
        <v>14</v>
      </c>
      <c r="M7" s="33">
        <f t="shared" si="0"/>
        <v>29</v>
      </c>
      <c r="N7" s="33">
        <f t="shared" si="0"/>
        <v>9</v>
      </c>
    </row>
    <row r="8" spans="1:14" ht="12" customHeight="1" x14ac:dyDescent="0.2">
      <c r="A8" s="173"/>
      <c r="B8" s="174"/>
      <c r="C8" s="174"/>
      <c r="D8" s="174"/>
      <c r="E8" s="175"/>
      <c r="F8" s="82"/>
      <c r="G8" s="29">
        <f t="shared" ref="G8:N8" si="1">IF(G7=0,0,G7/$F7)</f>
        <v>9.4565217391304343E-2</v>
      </c>
      <c r="H8" s="29">
        <f t="shared" si="1"/>
        <v>0.64021739130434785</v>
      </c>
      <c r="I8" s="29">
        <f t="shared" si="1"/>
        <v>0.38695652173913042</v>
      </c>
      <c r="J8" s="29">
        <f t="shared" si="1"/>
        <v>0.19347826086956521</v>
      </c>
      <c r="K8" s="29">
        <f t="shared" si="1"/>
        <v>0.27826086956521739</v>
      </c>
      <c r="L8" s="29">
        <f t="shared" si="1"/>
        <v>1.5217391304347827E-2</v>
      </c>
      <c r="M8" s="29">
        <f t="shared" si="1"/>
        <v>3.1521739130434781E-2</v>
      </c>
      <c r="N8" s="29">
        <f t="shared" si="1"/>
        <v>9.7826086956521747E-3</v>
      </c>
    </row>
    <row r="9" spans="1:14" ht="12" customHeight="1" x14ac:dyDescent="0.2">
      <c r="A9" s="159" t="s">
        <v>48</v>
      </c>
      <c r="B9" s="242" t="s">
        <v>47</v>
      </c>
      <c r="C9" s="243"/>
      <c r="D9" s="243"/>
      <c r="E9" s="244"/>
      <c r="F9" s="145">
        <v>262</v>
      </c>
      <c r="G9" s="33">
        <v>23</v>
      </c>
      <c r="H9" s="33">
        <v>136</v>
      </c>
      <c r="I9" s="33">
        <v>73</v>
      </c>
      <c r="J9" s="33">
        <v>16</v>
      </c>
      <c r="K9" s="33">
        <v>10</v>
      </c>
      <c r="L9" s="33">
        <v>4</v>
      </c>
      <c r="M9" s="33">
        <v>22</v>
      </c>
      <c r="N9" s="33">
        <v>3</v>
      </c>
    </row>
    <row r="10" spans="1:14" ht="12" customHeight="1" x14ac:dyDescent="0.2">
      <c r="A10" s="160"/>
      <c r="B10" s="245"/>
      <c r="C10" s="246"/>
      <c r="D10" s="246"/>
      <c r="E10" s="247"/>
      <c r="F10" s="82"/>
      <c r="G10" s="29">
        <f t="shared" ref="G10:N10" si="2">IF(G9=0,0,G9/$F9)</f>
        <v>8.7786259541984726E-2</v>
      </c>
      <c r="H10" s="29">
        <f t="shared" si="2"/>
        <v>0.51908396946564883</v>
      </c>
      <c r="I10" s="29">
        <f t="shared" si="2"/>
        <v>0.2786259541984733</v>
      </c>
      <c r="J10" s="29">
        <f t="shared" si="2"/>
        <v>6.1068702290076333E-2</v>
      </c>
      <c r="K10" s="29">
        <f t="shared" si="2"/>
        <v>3.8167938931297711E-2</v>
      </c>
      <c r="L10" s="29">
        <f t="shared" si="2"/>
        <v>1.5267175572519083E-2</v>
      </c>
      <c r="M10" s="29">
        <f t="shared" si="2"/>
        <v>8.3969465648854963E-2</v>
      </c>
      <c r="N10" s="29">
        <f t="shared" si="2"/>
        <v>1.1450381679389313E-2</v>
      </c>
    </row>
    <row r="11" spans="1:14" ht="12" customHeight="1" x14ac:dyDescent="0.2">
      <c r="A11" s="160"/>
      <c r="B11" s="242" t="s">
        <v>46</v>
      </c>
      <c r="C11" s="243"/>
      <c r="D11" s="243"/>
      <c r="E11" s="244"/>
      <c r="F11" s="145">
        <v>136</v>
      </c>
      <c r="G11" s="33">
        <v>12</v>
      </c>
      <c r="H11" s="33">
        <v>83</v>
      </c>
      <c r="I11" s="33">
        <v>47</v>
      </c>
      <c r="J11" s="33">
        <v>16</v>
      </c>
      <c r="K11" s="33">
        <v>19</v>
      </c>
      <c r="L11" s="33">
        <v>4</v>
      </c>
      <c r="M11" s="33">
        <v>7</v>
      </c>
      <c r="N11" s="33">
        <v>3</v>
      </c>
    </row>
    <row r="12" spans="1:14" ht="12" customHeight="1" x14ac:dyDescent="0.2">
      <c r="A12" s="160"/>
      <c r="B12" s="245"/>
      <c r="C12" s="246"/>
      <c r="D12" s="246"/>
      <c r="E12" s="247"/>
      <c r="F12" s="82"/>
      <c r="G12" s="29">
        <f t="shared" ref="G12:N12" si="3">IF(G11=0,0,G11/$F11)</f>
        <v>8.8235294117647065E-2</v>
      </c>
      <c r="H12" s="29">
        <f t="shared" si="3"/>
        <v>0.61029411764705888</v>
      </c>
      <c r="I12" s="29">
        <f t="shared" si="3"/>
        <v>0.34558823529411764</v>
      </c>
      <c r="J12" s="29">
        <f t="shared" si="3"/>
        <v>0.11764705882352941</v>
      </c>
      <c r="K12" s="29">
        <f t="shared" si="3"/>
        <v>0.13970588235294118</v>
      </c>
      <c r="L12" s="29">
        <f t="shared" si="3"/>
        <v>2.9411764705882353E-2</v>
      </c>
      <c r="M12" s="29">
        <f t="shared" si="3"/>
        <v>5.1470588235294115E-2</v>
      </c>
      <c r="N12" s="29">
        <f t="shared" si="3"/>
        <v>2.2058823529411766E-2</v>
      </c>
    </row>
    <row r="13" spans="1:14" ht="12" customHeight="1" x14ac:dyDescent="0.2">
      <c r="A13" s="160"/>
      <c r="B13" s="242" t="s">
        <v>45</v>
      </c>
      <c r="C13" s="243"/>
      <c r="D13" s="243"/>
      <c r="E13" s="244"/>
      <c r="F13" s="145">
        <v>249</v>
      </c>
      <c r="G13" s="33">
        <v>20</v>
      </c>
      <c r="H13" s="33">
        <v>167</v>
      </c>
      <c r="I13" s="33">
        <v>101</v>
      </c>
      <c r="J13" s="33">
        <v>64</v>
      </c>
      <c r="K13" s="33">
        <v>102</v>
      </c>
      <c r="L13" s="33">
        <v>4</v>
      </c>
      <c r="M13" s="33">
        <v>0</v>
      </c>
      <c r="N13" s="33">
        <v>1</v>
      </c>
    </row>
    <row r="14" spans="1:14" ht="12" customHeight="1" x14ac:dyDescent="0.2">
      <c r="A14" s="160"/>
      <c r="B14" s="245"/>
      <c r="C14" s="246"/>
      <c r="D14" s="246"/>
      <c r="E14" s="247"/>
      <c r="F14" s="82"/>
      <c r="G14" s="29">
        <f t="shared" ref="G14:N14" si="4">IF(G13=0,0,G13/$F13)</f>
        <v>8.0321285140562249E-2</v>
      </c>
      <c r="H14" s="29">
        <f t="shared" si="4"/>
        <v>0.67068273092369479</v>
      </c>
      <c r="I14" s="29">
        <f t="shared" si="4"/>
        <v>0.40562248995983935</v>
      </c>
      <c r="J14" s="29">
        <f t="shared" si="4"/>
        <v>0.25702811244979917</v>
      </c>
      <c r="K14" s="29">
        <f t="shared" si="4"/>
        <v>0.40963855421686746</v>
      </c>
      <c r="L14" s="29">
        <f t="shared" si="4"/>
        <v>1.6064257028112448E-2</v>
      </c>
      <c r="M14" s="29">
        <f t="shared" si="4"/>
        <v>0</v>
      </c>
      <c r="N14" s="29">
        <f t="shared" si="4"/>
        <v>4.0160642570281121E-3</v>
      </c>
    </row>
    <row r="15" spans="1:14" ht="12" customHeight="1" x14ac:dyDescent="0.2">
      <c r="A15" s="160"/>
      <c r="B15" s="242" t="s">
        <v>44</v>
      </c>
      <c r="C15" s="243"/>
      <c r="D15" s="243"/>
      <c r="E15" s="244"/>
      <c r="F15" s="145">
        <v>72</v>
      </c>
      <c r="G15" s="33">
        <v>8</v>
      </c>
      <c r="H15" s="33">
        <v>54</v>
      </c>
      <c r="I15" s="33">
        <v>28</v>
      </c>
      <c r="J15" s="33">
        <v>20</v>
      </c>
      <c r="K15" s="33">
        <v>32</v>
      </c>
      <c r="L15" s="33">
        <v>1</v>
      </c>
      <c r="M15" s="33">
        <v>0</v>
      </c>
      <c r="N15" s="33">
        <v>0</v>
      </c>
    </row>
    <row r="16" spans="1:14" ht="12" customHeight="1" x14ac:dyDescent="0.2">
      <c r="A16" s="160"/>
      <c r="B16" s="245"/>
      <c r="C16" s="246"/>
      <c r="D16" s="246"/>
      <c r="E16" s="247"/>
      <c r="F16" s="82"/>
      <c r="G16" s="29">
        <f t="shared" ref="G16:N16" si="5">IF(G15=0,0,G15/$F15)</f>
        <v>0.1111111111111111</v>
      </c>
      <c r="H16" s="29">
        <f t="shared" si="5"/>
        <v>0.75</v>
      </c>
      <c r="I16" s="29">
        <f t="shared" si="5"/>
        <v>0.3888888888888889</v>
      </c>
      <c r="J16" s="29">
        <f t="shared" si="5"/>
        <v>0.27777777777777779</v>
      </c>
      <c r="K16" s="29">
        <f t="shared" si="5"/>
        <v>0.44444444444444442</v>
      </c>
      <c r="L16" s="29">
        <f t="shared" si="5"/>
        <v>1.3888888888888888E-2</v>
      </c>
      <c r="M16" s="29">
        <f t="shared" si="5"/>
        <v>0</v>
      </c>
      <c r="N16" s="29">
        <f t="shared" si="5"/>
        <v>0</v>
      </c>
    </row>
    <row r="17" spans="1:14" ht="12" customHeight="1" x14ac:dyDescent="0.2">
      <c r="A17" s="160"/>
      <c r="B17" s="242" t="s">
        <v>43</v>
      </c>
      <c r="C17" s="243"/>
      <c r="D17" s="243"/>
      <c r="E17" s="244"/>
      <c r="F17" s="145">
        <v>201</v>
      </c>
      <c r="G17" s="33">
        <v>24</v>
      </c>
      <c r="H17" s="33">
        <v>149</v>
      </c>
      <c r="I17" s="33">
        <v>107</v>
      </c>
      <c r="J17" s="33">
        <v>62</v>
      </c>
      <c r="K17" s="33">
        <v>93</v>
      </c>
      <c r="L17" s="33">
        <v>1</v>
      </c>
      <c r="M17" s="33">
        <v>0</v>
      </c>
      <c r="N17" s="33">
        <v>2</v>
      </c>
    </row>
    <row r="18" spans="1:14" ht="12" customHeight="1" x14ac:dyDescent="0.2">
      <c r="A18" s="161"/>
      <c r="B18" s="245"/>
      <c r="C18" s="246"/>
      <c r="D18" s="246"/>
      <c r="E18" s="247"/>
      <c r="F18" s="82"/>
      <c r="G18" s="29">
        <f t="shared" ref="G18:N18" si="6">IF(G17=0,0,G17/$F17)</f>
        <v>0.11940298507462686</v>
      </c>
      <c r="H18" s="29">
        <f t="shared" si="6"/>
        <v>0.74129353233830841</v>
      </c>
      <c r="I18" s="29">
        <f t="shared" si="6"/>
        <v>0.53233830845771146</v>
      </c>
      <c r="J18" s="29">
        <f t="shared" si="6"/>
        <v>0.30845771144278605</v>
      </c>
      <c r="K18" s="29">
        <f t="shared" si="6"/>
        <v>0.46268656716417911</v>
      </c>
      <c r="L18" s="29">
        <f t="shared" si="6"/>
        <v>4.9751243781094526E-3</v>
      </c>
      <c r="M18" s="29">
        <f t="shared" si="6"/>
        <v>0</v>
      </c>
      <c r="N18" s="29">
        <f t="shared" si="6"/>
        <v>9.9502487562189053E-3</v>
      </c>
    </row>
    <row r="19" spans="1:14" ht="12" customHeight="1" x14ac:dyDescent="0.2">
      <c r="A19" s="156" t="s">
        <v>42</v>
      </c>
      <c r="B19" s="156" t="s">
        <v>41</v>
      </c>
      <c r="C19" s="35"/>
      <c r="D19" s="231" t="s">
        <v>15</v>
      </c>
      <c r="E19" s="35"/>
      <c r="F19" s="145">
        <v>239</v>
      </c>
      <c r="G19" s="33">
        <f t="shared" ref="G19:N19" si="7">SUM(G21,G23,G25,G27,G29,G31,G33,G35,G37,G39,G41,G43,G45,G47,G49,G51,G53,G55,G57,G59,G61,G63,G65,G67)</f>
        <v>14</v>
      </c>
      <c r="H19" s="33">
        <f t="shared" si="7"/>
        <v>158</v>
      </c>
      <c r="I19" s="33">
        <f t="shared" si="7"/>
        <v>89</v>
      </c>
      <c r="J19" s="33">
        <f t="shared" si="7"/>
        <v>61</v>
      </c>
      <c r="K19" s="33">
        <f t="shared" si="7"/>
        <v>78</v>
      </c>
      <c r="L19" s="33">
        <f t="shared" si="7"/>
        <v>3</v>
      </c>
      <c r="M19" s="33">
        <f t="shared" si="7"/>
        <v>6</v>
      </c>
      <c r="N19" s="33">
        <f t="shared" si="7"/>
        <v>1</v>
      </c>
    </row>
    <row r="20" spans="1:14" ht="12" customHeight="1" x14ac:dyDescent="0.2">
      <c r="A20" s="157"/>
      <c r="B20" s="157"/>
      <c r="C20" s="32"/>
      <c r="D20" s="232"/>
      <c r="E20" s="31"/>
      <c r="F20" s="82"/>
      <c r="G20" s="29">
        <f t="shared" ref="G20:N20" si="8">IF(G19=0,0,G19/$F19)</f>
        <v>5.8577405857740586E-2</v>
      </c>
      <c r="H20" s="29">
        <f t="shared" si="8"/>
        <v>0.66108786610878656</v>
      </c>
      <c r="I20" s="29">
        <f t="shared" si="8"/>
        <v>0.3723849372384937</v>
      </c>
      <c r="J20" s="29">
        <f t="shared" si="8"/>
        <v>0.25523012552301255</v>
      </c>
      <c r="K20" s="29">
        <f t="shared" si="8"/>
        <v>0.32635983263598328</v>
      </c>
      <c r="L20" s="29">
        <f t="shared" si="8"/>
        <v>1.2552301255230125E-2</v>
      </c>
      <c r="M20" s="29">
        <f t="shared" si="8"/>
        <v>2.5104602510460251E-2</v>
      </c>
      <c r="N20" s="29">
        <f t="shared" si="8"/>
        <v>4.1841004184100415E-3</v>
      </c>
    </row>
    <row r="21" spans="1:14" ht="12" customHeight="1" x14ac:dyDescent="0.2">
      <c r="A21" s="157"/>
      <c r="B21" s="157"/>
      <c r="C21" s="35"/>
      <c r="D21" s="231" t="s">
        <v>40</v>
      </c>
      <c r="E21" s="34"/>
      <c r="F21" s="145">
        <v>32</v>
      </c>
      <c r="G21" s="33">
        <v>2</v>
      </c>
      <c r="H21" s="33">
        <v>20</v>
      </c>
      <c r="I21" s="33">
        <v>12</v>
      </c>
      <c r="J21" s="33">
        <v>7</v>
      </c>
      <c r="K21" s="33">
        <v>9</v>
      </c>
      <c r="L21" s="33">
        <v>0</v>
      </c>
      <c r="M21" s="33">
        <v>0</v>
      </c>
      <c r="N21" s="33">
        <v>0</v>
      </c>
    </row>
    <row r="22" spans="1:14" ht="12" customHeight="1" x14ac:dyDescent="0.2">
      <c r="A22" s="157"/>
      <c r="B22" s="157"/>
      <c r="C22" s="32"/>
      <c r="D22" s="232"/>
      <c r="E22" s="31"/>
      <c r="F22" s="82"/>
      <c r="G22" s="29">
        <f t="shared" ref="G22:N22" si="9">IF(G21=0,0,G21/$F21)</f>
        <v>6.25E-2</v>
      </c>
      <c r="H22" s="29">
        <f t="shared" si="9"/>
        <v>0.625</v>
      </c>
      <c r="I22" s="29">
        <f t="shared" si="9"/>
        <v>0.375</v>
      </c>
      <c r="J22" s="29">
        <f t="shared" si="9"/>
        <v>0.21875</v>
      </c>
      <c r="K22" s="29">
        <f t="shared" si="9"/>
        <v>0.28125</v>
      </c>
      <c r="L22" s="29">
        <f t="shared" si="9"/>
        <v>0</v>
      </c>
      <c r="M22" s="29">
        <f t="shared" si="9"/>
        <v>0</v>
      </c>
      <c r="N22" s="29">
        <f t="shared" si="9"/>
        <v>0</v>
      </c>
    </row>
    <row r="23" spans="1:14" ht="12" customHeight="1" x14ac:dyDescent="0.2">
      <c r="A23" s="157"/>
      <c r="B23" s="157"/>
      <c r="C23" s="35"/>
      <c r="D23" s="231" t="s">
        <v>39</v>
      </c>
      <c r="E23" s="34"/>
      <c r="F23" s="145">
        <v>4</v>
      </c>
      <c r="G23" s="33">
        <v>0</v>
      </c>
      <c r="H23" s="33">
        <v>3</v>
      </c>
      <c r="I23" s="33">
        <v>2</v>
      </c>
      <c r="J23" s="33">
        <v>1</v>
      </c>
      <c r="K23" s="33">
        <v>1</v>
      </c>
      <c r="L23" s="33">
        <v>1</v>
      </c>
      <c r="M23" s="33">
        <v>0</v>
      </c>
      <c r="N23" s="33">
        <v>0</v>
      </c>
    </row>
    <row r="24" spans="1:14" ht="12" customHeight="1" x14ac:dyDescent="0.2">
      <c r="A24" s="157"/>
      <c r="B24" s="157"/>
      <c r="C24" s="32"/>
      <c r="D24" s="232"/>
      <c r="E24" s="31"/>
      <c r="F24" s="82"/>
      <c r="G24" s="29">
        <f t="shared" ref="G24:N24" si="10">IF(G23=0,0,G23/$F23)</f>
        <v>0</v>
      </c>
      <c r="H24" s="29">
        <f t="shared" si="10"/>
        <v>0.75</v>
      </c>
      <c r="I24" s="29">
        <f t="shared" si="10"/>
        <v>0.5</v>
      </c>
      <c r="J24" s="29">
        <f t="shared" si="10"/>
        <v>0.25</v>
      </c>
      <c r="K24" s="29">
        <f t="shared" si="10"/>
        <v>0.25</v>
      </c>
      <c r="L24" s="29">
        <f t="shared" si="10"/>
        <v>0.25</v>
      </c>
      <c r="M24" s="29">
        <f t="shared" si="10"/>
        <v>0</v>
      </c>
      <c r="N24" s="29">
        <f t="shared" si="10"/>
        <v>0</v>
      </c>
    </row>
    <row r="25" spans="1:14" ht="12" customHeight="1" x14ac:dyDescent="0.2">
      <c r="A25" s="157"/>
      <c r="B25" s="157"/>
      <c r="C25" s="35"/>
      <c r="D25" s="231" t="s">
        <v>38</v>
      </c>
      <c r="E25" s="34"/>
      <c r="F25" s="145">
        <v>11</v>
      </c>
      <c r="G25" s="33">
        <v>1</v>
      </c>
      <c r="H25" s="33">
        <v>4</v>
      </c>
      <c r="I25" s="33">
        <v>0</v>
      </c>
      <c r="J25" s="33">
        <v>0</v>
      </c>
      <c r="K25" s="33">
        <v>1</v>
      </c>
      <c r="L25" s="33">
        <v>0</v>
      </c>
      <c r="M25" s="33">
        <v>1</v>
      </c>
      <c r="N25" s="33">
        <v>0</v>
      </c>
    </row>
    <row r="26" spans="1:14" ht="12" customHeight="1" x14ac:dyDescent="0.2">
      <c r="A26" s="157"/>
      <c r="B26" s="157"/>
      <c r="C26" s="32"/>
      <c r="D26" s="232"/>
      <c r="E26" s="31"/>
      <c r="F26" s="82"/>
      <c r="G26" s="29">
        <f t="shared" ref="G26:N26" si="11">IF(G25=0,0,G25/$F25)</f>
        <v>9.0909090909090912E-2</v>
      </c>
      <c r="H26" s="29">
        <f t="shared" si="11"/>
        <v>0.36363636363636365</v>
      </c>
      <c r="I26" s="29">
        <f t="shared" si="11"/>
        <v>0</v>
      </c>
      <c r="J26" s="29">
        <f t="shared" si="11"/>
        <v>0</v>
      </c>
      <c r="K26" s="29">
        <f t="shared" si="11"/>
        <v>9.0909090909090912E-2</v>
      </c>
      <c r="L26" s="29">
        <f t="shared" si="11"/>
        <v>0</v>
      </c>
      <c r="M26" s="29">
        <f t="shared" si="11"/>
        <v>9.0909090909090912E-2</v>
      </c>
      <c r="N26" s="29">
        <f t="shared" si="11"/>
        <v>0</v>
      </c>
    </row>
    <row r="27" spans="1:14" ht="12" customHeight="1" x14ac:dyDescent="0.2">
      <c r="A27" s="157"/>
      <c r="B27" s="157"/>
      <c r="C27" s="35"/>
      <c r="D27" s="231" t="s">
        <v>37</v>
      </c>
      <c r="E27" s="34"/>
      <c r="F27" s="145">
        <v>2</v>
      </c>
      <c r="G27" s="33">
        <v>0</v>
      </c>
      <c r="H27" s="33">
        <v>2</v>
      </c>
      <c r="I27" s="33">
        <v>2</v>
      </c>
      <c r="J27" s="33">
        <v>1</v>
      </c>
      <c r="K27" s="33">
        <v>1</v>
      </c>
      <c r="L27" s="33">
        <v>0</v>
      </c>
      <c r="M27" s="33">
        <v>0</v>
      </c>
      <c r="N27" s="33">
        <v>0</v>
      </c>
    </row>
    <row r="28" spans="1:14" ht="12" customHeight="1" x14ac:dyDescent="0.2">
      <c r="A28" s="157"/>
      <c r="B28" s="157"/>
      <c r="C28" s="32"/>
      <c r="D28" s="232"/>
      <c r="E28" s="31"/>
      <c r="F28" s="82"/>
      <c r="G28" s="29">
        <f t="shared" ref="G28:N28" si="12">IF(G27=0,0,G27/$F27)</f>
        <v>0</v>
      </c>
      <c r="H28" s="29">
        <f t="shared" si="12"/>
        <v>1</v>
      </c>
      <c r="I28" s="29">
        <f t="shared" si="12"/>
        <v>1</v>
      </c>
      <c r="J28" s="29">
        <f t="shared" si="12"/>
        <v>0.5</v>
      </c>
      <c r="K28" s="29">
        <f t="shared" si="12"/>
        <v>0.5</v>
      </c>
      <c r="L28" s="29">
        <f t="shared" si="12"/>
        <v>0</v>
      </c>
      <c r="M28" s="29">
        <f t="shared" si="12"/>
        <v>0</v>
      </c>
      <c r="N28" s="29">
        <f t="shared" si="12"/>
        <v>0</v>
      </c>
    </row>
    <row r="29" spans="1:14" ht="12" customHeight="1" x14ac:dyDescent="0.2">
      <c r="A29" s="157"/>
      <c r="B29" s="157"/>
      <c r="C29" s="35"/>
      <c r="D29" s="231" t="s">
        <v>36</v>
      </c>
      <c r="E29" s="34"/>
      <c r="F29" s="145">
        <v>6</v>
      </c>
      <c r="G29" s="33">
        <v>0</v>
      </c>
      <c r="H29" s="33">
        <v>3</v>
      </c>
      <c r="I29" s="33">
        <v>1</v>
      </c>
      <c r="J29" s="33">
        <v>1</v>
      </c>
      <c r="K29" s="33">
        <v>0</v>
      </c>
      <c r="L29" s="33">
        <v>0</v>
      </c>
      <c r="M29" s="33">
        <v>1</v>
      </c>
      <c r="N29" s="33">
        <v>0</v>
      </c>
    </row>
    <row r="30" spans="1:14" ht="12" customHeight="1" x14ac:dyDescent="0.2">
      <c r="A30" s="157"/>
      <c r="B30" s="157"/>
      <c r="C30" s="32"/>
      <c r="D30" s="232"/>
      <c r="E30" s="31"/>
      <c r="F30" s="82"/>
      <c r="G30" s="29">
        <f t="shared" ref="G30:N30" si="13">IF(G29=0,0,G29/$F29)</f>
        <v>0</v>
      </c>
      <c r="H30" s="29">
        <f t="shared" si="13"/>
        <v>0.5</v>
      </c>
      <c r="I30" s="29">
        <f t="shared" si="13"/>
        <v>0.16666666666666666</v>
      </c>
      <c r="J30" s="29">
        <f t="shared" si="13"/>
        <v>0.16666666666666666</v>
      </c>
      <c r="K30" s="29">
        <f t="shared" si="13"/>
        <v>0</v>
      </c>
      <c r="L30" s="29">
        <f t="shared" si="13"/>
        <v>0</v>
      </c>
      <c r="M30" s="29">
        <f t="shared" si="13"/>
        <v>0.16666666666666666</v>
      </c>
      <c r="N30" s="29">
        <f t="shared" si="13"/>
        <v>0</v>
      </c>
    </row>
    <row r="31" spans="1:14" ht="12" customHeight="1" x14ac:dyDescent="0.2">
      <c r="A31" s="157"/>
      <c r="B31" s="157"/>
      <c r="C31" s="35"/>
      <c r="D31" s="231" t="s">
        <v>35</v>
      </c>
      <c r="E31" s="34"/>
      <c r="F31" s="145">
        <v>1</v>
      </c>
      <c r="G31" s="33">
        <v>0</v>
      </c>
      <c r="H31" s="33">
        <v>1</v>
      </c>
      <c r="I31" s="33">
        <v>0</v>
      </c>
      <c r="J31" s="33">
        <v>0</v>
      </c>
      <c r="K31" s="33">
        <v>0</v>
      </c>
      <c r="L31" s="33">
        <v>0</v>
      </c>
      <c r="M31" s="33">
        <v>0</v>
      </c>
      <c r="N31" s="33">
        <v>0</v>
      </c>
    </row>
    <row r="32" spans="1:14" ht="12" customHeight="1" x14ac:dyDescent="0.2">
      <c r="A32" s="157"/>
      <c r="B32" s="157"/>
      <c r="C32" s="32"/>
      <c r="D32" s="232"/>
      <c r="E32" s="31"/>
      <c r="F32" s="82"/>
      <c r="G32" s="29">
        <f t="shared" ref="G32:N32" si="14">IF(G31=0,0,G31/$F31)</f>
        <v>0</v>
      </c>
      <c r="H32" s="29">
        <f t="shared" si="14"/>
        <v>1</v>
      </c>
      <c r="I32" s="29">
        <f t="shared" si="14"/>
        <v>0</v>
      </c>
      <c r="J32" s="29">
        <f t="shared" si="14"/>
        <v>0</v>
      </c>
      <c r="K32" s="29">
        <f t="shared" si="14"/>
        <v>0</v>
      </c>
      <c r="L32" s="29">
        <f t="shared" si="14"/>
        <v>0</v>
      </c>
      <c r="M32" s="29">
        <f t="shared" si="14"/>
        <v>0</v>
      </c>
      <c r="N32" s="29">
        <f t="shared" si="14"/>
        <v>0</v>
      </c>
    </row>
    <row r="33" spans="1:14" ht="12" customHeight="1" x14ac:dyDescent="0.2">
      <c r="A33" s="157"/>
      <c r="B33" s="157"/>
      <c r="C33" s="35"/>
      <c r="D33" s="231" t="s">
        <v>34</v>
      </c>
      <c r="E33" s="34"/>
      <c r="F33" s="145">
        <v>8</v>
      </c>
      <c r="G33" s="33">
        <v>0</v>
      </c>
      <c r="H33" s="33">
        <v>4</v>
      </c>
      <c r="I33" s="33">
        <v>2</v>
      </c>
      <c r="J33" s="33">
        <v>1</v>
      </c>
      <c r="K33" s="33">
        <v>3</v>
      </c>
      <c r="L33" s="33">
        <v>0</v>
      </c>
      <c r="M33" s="33">
        <v>1</v>
      </c>
      <c r="N33" s="33">
        <v>0</v>
      </c>
    </row>
    <row r="34" spans="1:14" ht="12" customHeight="1" x14ac:dyDescent="0.2">
      <c r="A34" s="157"/>
      <c r="B34" s="157"/>
      <c r="C34" s="32"/>
      <c r="D34" s="232"/>
      <c r="E34" s="31"/>
      <c r="F34" s="82"/>
      <c r="G34" s="29">
        <f t="shared" ref="G34:N34" si="15">IF(G33=0,0,G33/$F33)</f>
        <v>0</v>
      </c>
      <c r="H34" s="29">
        <f t="shared" si="15"/>
        <v>0.5</v>
      </c>
      <c r="I34" s="29">
        <f t="shared" si="15"/>
        <v>0.25</v>
      </c>
      <c r="J34" s="29">
        <f t="shared" si="15"/>
        <v>0.125</v>
      </c>
      <c r="K34" s="29">
        <f t="shared" si="15"/>
        <v>0.375</v>
      </c>
      <c r="L34" s="29">
        <f t="shared" si="15"/>
        <v>0</v>
      </c>
      <c r="M34" s="29">
        <f t="shared" si="15"/>
        <v>0.125</v>
      </c>
      <c r="N34" s="29">
        <f t="shared" si="15"/>
        <v>0</v>
      </c>
    </row>
    <row r="35" spans="1:14" ht="12" customHeight="1" x14ac:dyDescent="0.2">
      <c r="A35" s="157"/>
      <c r="B35" s="157"/>
      <c r="C35" s="35"/>
      <c r="D35" s="231" t="s">
        <v>33</v>
      </c>
      <c r="E35" s="34"/>
      <c r="F35" s="145">
        <v>7</v>
      </c>
      <c r="G35" s="33">
        <v>1</v>
      </c>
      <c r="H35" s="33">
        <v>6</v>
      </c>
      <c r="I35" s="33">
        <v>5</v>
      </c>
      <c r="J35" s="33">
        <v>1</v>
      </c>
      <c r="K35" s="33">
        <v>3</v>
      </c>
      <c r="L35" s="33">
        <v>0</v>
      </c>
      <c r="M35" s="33">
        <v>0</v>
      </c>
      <c r="N35" s="33">
        <v>0</v>
      </c>
    </row>
    <row r="36" spans="1:14" ht="12" customHeight="1" x14ac:dyDescent="0.2">
      <c r="A36" s="157"/>
      <c r="B36" s="157"/>
      <c r="C36" s="32"/>
      <c r="D36" s="232"/>
      <c r="E36" s="31"/>
      <c r="F36" s="82"/>
      <c r="G36" s="29">
        <f t="shared" ref="G36:N36" si="16">IF(G35=0,0,G35/$F35)</f>
        <v>0.14285714285714285</v>
      </c>
      <c r="H36" s="29">
        <f t="shared" si="16"/>
        <v>0.8571428571428571</v>
      </c>
      <c r="I36" s="29">
        <f t="shared" si="16"/>
        <v>0.7142857142857143</v>
      </c>
      <c r="J36" s="29">
        <f t="shared" si="16"/>
        <v>0.14285714285714285</v>
      </c>
      <c r="K36" s="29">
        <f t="shared" si="16"/>
        <v>0.42857142857142855</v>
      </c>
      <c r="L36" s="29">
        <f t="shared" si="16"/>
        <v>0</v>
      </c>
      <c r="M36" s="29">
        <f t="shared" si="16"/>
        <v>0</v>
      </c>
      <c r="N36" s="29">
        <f t="shared" si="16"/>
        <v>0</v>
      </c>
    </row>
    <row r="37" spans="1:14" ht="12" customHeight="1" x14ac:dyDescent="0.2">
      <c r="A37" s="157"/>
      <c r="B37" s="157"/>
      <c r="C37" s="35"/>
      <c r="D37" s="231" t="s">
        <v>32</v>
      </c>
      <c r="E37" s="34"/>
      <c r="F37" s="145">
        <v>1</v>
      </c>
      <c r="G37" s="33">
        <v>0</v>
      </c>
      <c r="H37" s="33">
        <v>1</v>
      </c>
      <c r="I37" s="33">
        <v>1</v>
      </c>
      <c r="J37" s="33">
        <v>1</v>
      </c>
      <c r="K37" s="33">
        <v>1</v>
      </c>
      <c r="L37" s="33">
        <v>0</v>
      </c>
      <c r="M37" s="33">
        <v>0</v>
      </c>
      <c r="N37" s="33">
        <v>0</v>
      </c>
    </row>
    <row r="38" spans="1:14" ht="12" customHeight="1" x14ac:dyDescent="0.2">
      <c r="A38" s="157"/>
      <c r="B38" s="157"/>
      <c r="C38" s="32"/>
      <c r="D38" s="232"/>
      <c r="E38" s="31"/>
      <c r="F38" s="82"/>
      <c r="G38" s="29">
        <f t="shared" ref="G38:N38" si="17">IF(G37=0,0,G37/$F37)</f>
        <v>0</v>
      </c>
      <c r="H38" s="29">
        <f t="shared" si="17"/>
        <v>1</v>
      </c>
      <c r="I38" s="29">
        <f t="shared" si="17"/>
        <v>1</v>
      </c>
      <c r="J38" s="29">
        <f t="shared" si="17"/>
        <v>1</v>
      </c>
      <c r="K38" s="29">
        <f t="shared" si="17"/>
        <v>1</v>
      </c>
      <c r="L38" s="29">
        <f t="shared" si="17"/>
        <v>0</v>
      </c>
      <c r="M38" s="29">
        <f t="shared" si="17"/>
        <v>0</v>
      </c>
      <c r="N38" s="29">
        <f t="shared" si="17"/>
        <v>0</v>
      </c>
    </row>
    <row r="39" spans="1:14" ht="12" customHeight="1" x14ac:dyDescent="0.2">
      <c r="A39" s="157"/>
      <c r="B39" s="157"/>
      <c r="C39" s="35"/>
      <c r="D39" s="231" t="s">
        <v>31</v>
      </c>
      <c r="E39" s="34"/>
      <c r="F39" s="145">
        <v>9</v>
      </c>
      <c r="G39" s="33">
        <v>0</v>
      </c>
      <c r="H39" s="33">
        <v>3</v>
      </c>
      <c r="I39" s="33">
        <v>1</v>
      </c>
      <c r="J39" s="33">
        <v>1</v>
      </c>
      <c r="K39" s="33">
        <v>1</v>
      </c>
      <c r="L39" s="33">
        <v>0</v>
      </c>
      <c r="M39" s="33">
        <v>0</v>
      </c>
      <c r="N39" s="33">
        <v>0</v>
      </c>
    </row>
    <row r="40" spans="1:14" ht="12" customHeight="1" x14ac:dyDescent="0.2">
      <c r="A40" s="157"/>
      <c r="B40" s="157"/>
      <c r="C40" s="32"/>
      <c r="D40" s="232"/>
      <c r="E40" s="31"/>
      <c r="F40" s="82"/>
      <c r="G40" s="29">
        <f t="shared" ref="G40:N40" si="18">IF(G39=0,0,G39/$F39)</f>
        <v>0</v>
      </c>
      <c r="H40" s="29">
        <f t="shared" si="18"/>
        <v>0.33333333333333331</v>
      </c>
      <c r="I40" s="29">
        <f t="shared" si="18"/>
        <v>0.1111111111111111</v>
      </c>
      <c r="J40" s="29">
        <f t="shared" si="18"/>
        <v>0.1111111111111111</v>
      </c>
      <c r="K40" s="29">
        <f t="shared" si="18"/>
        <v>0.1111111111111111</v>
      </c>
      <c r="L40" s="29">
        <f t="shared" si="18"/>
        <v>0</v>
      </c>
      <c r="M40" s="29">
        <f t="shared" si="18"/>
        <v>0</v>
      </c>
      <c r="N40" s="29">
        <f t="shared" si="18"/>
        <v>0</v>
      </c>
    </row>
    <row r="41" spans="1:14" ht="12" customHeight="1" x14ac:dyDescent="0.2">
      <c r="A41" s="157"/>
      <c r="B41" s="157"/>
      <c r="C41" s="35"/>
      <c r="D41" s="231" t="s">
        <v>30</v>
      </c>
      <c r="E41" s="34"/>
      <c r="F41" s="145">
        <v>1</v>
      </c>
      <c r="G41" s="33">
        <v>0</v>
      </c>
      <c r="H41" s="33">
        <v>1</v>
      </c>
      <c r="I41" s="33">
        <v>1</v>
      </c>
      <c r="J41" s="33">
        <v>1</v>
      </c>
      <c r="K41" s="33">
        <v>0</v>
      </c>
      <c r="L41" s="33">
        <v>0</v>
      </c>
      <c r="M41" s="33">
        <v>0</v>
      </c>
      <c r="N41" s="33">
        <v>0</v>
      </c>
    </row>
    <row r="42" spans="1:14" ht="12" customHeight="1" x14ac:dyDescent="0.2">
      <c r="A42" s="157"/>
      <c r="B42" s="157"/>
      <c r="C42" s="32"/>
      <c r="D42" s="232"/>
      <c r="E42" s="31"/>
      <c r="F42" s="82"/>
      <c r="G42" s="29">
        <f t="shared" ref="G42:N42" si="19">IF(G41=0,0,G41/$F41)</f>
        <v>0</v>
      </c>
      <c r="H42" s="29">
        <f t="shared" si="19"/>
        <v>1</v>
      </c>
      <c r="I42" s="29">
        <f t="shared" si="19"/>
        <v>1</v>
      </c>
      <c r="J42" s="29">
        <f t="shared" si="19"/>
        <v>1</v>
      </c>
      <c r="K42" s="29">
        <f t="shared" si="19"/>
        <v>0</v>
      </c>
      <c r="L42" s="29">
        <f t="shared" si="19"/>
        <v>0</v>
      </c>
      <c r="M42" s="29">
        <f t="shared" si="19"/>
        <v>0</v>
      </c>
      <c r="N42" s="29">
        <f t="shared" si="19"/>
        <v>0</v>
      </c>
    </row>
    <row r="43" spans="1:14" ht="12" customHeight="1" x14ac:dyDescent="0.2">
      <c r="A43" s="157"/>
      <c r="B43" s="157"/>
      <c r="C43" s="35"/>
      <c r="D43" s="231" t="s">
        <v>29</v>
      </c>
      <c r="E43" s="34"/>
      <c r="F43" s="145">
        <v>2</v>
      </c>
      <c r="G43" s="33">
        <v>0</v>
      </c>
      <c r="H43" s="33">
        <v>2</v>
      </c>
      <c r="I43" s="33">
        <v>2</v>
      </c>
      <c r="J43" s="33">
        <v>2</v>
      </c>
      <c r="K43" s="33">
        <v>2</v>
      </c>
      <c r="L43" s="33">
        <v>0</v>
      </c>
      <c r="M43" s="33">
        <v>0</v>
      </c>
      <c r="N43" s="33">
        <v>0</v>
      </c>
    </row>
    <row r="44" spans="1:14" ht="12" customHeight="1" x14ac:dyDescent="0.2">
      <c r="A44" s="157"/>
      <c r="B44" s="157"/>
      <c r="C44" s="32"/>
      <c r="D44" s="232"/>
      <c r="E44" s="31"/>
      <c r="F44" s="82"/>
      <c r="G44" s="29">
        <f t="shared" ref="G44:N44" si="20">IF(G43=0,0,G43/$F43)</f>
        <v>0</v>
      </c>
      <c r="H44" s="29">
        <f t="shared" si="20"/>
        <v>1</v>
      </c>
      <c r="I44" s="29">
        <f t="shared" si="20"/>
        <v>1</v>
      </c>
      <c r="J44" s="29">
        <f t="shared" si="20"/>
        <v>1</v>
      </c>
      <c r="K44" s="29">
        <f t="shared" si="20"/>
        <v>1</v>
      </c>
      <c r="L44" s="29">
        <f t="shared" si="20"/>
        <v>0</v>
      </c>
      <c r="M44" s="29">
        <f t="shared" si="20"/>
        <v>0</v>
      </c>
      <c r="N44" s="29">
        <f t="shared" si="20"/>
        <v>0</v>
      </c>
    </row>
    <row r="45" spans="1:14" ht="12" customHeight="1" x14ac:dyDescent="0.2">
      <c r="A45" s="157"/>
      <c r="B45" s="157"/>
      <c r="C45" s="35"/>
      <c r="D45" s="231" t="s">
        <v>28</v>
      </c>
      <c r="E45" s="34"/>
      <c r="F45" s="145">
        <v>11</v>
      </c>
      <c r="G45" s="33">
        <v>0</v>
      </c>
      <c r="H45" s="33">
        <v>7</v>
      </c>
      <c r="I45" s="33">
        <v>7</v>
      </c>
      <c r="J45" s="33">
        <v>3</v>
      </c>
      <c r="K45" s="33">
        <v>3</v>
      </c>
      <c r="L45" s="33">
        <v>0</v>
      </c>
      <c r="M45" s="33">
        <v>0</v>
      </c>
      <c r="N45" s="33">
        <v>0</v>
      </c>
    </row>
    <row r="46" spans="1:14" ht="12" customHeight="1" x14ac:dyDescent="0.2">
      <c r="A46" s="157"/>
      <c r="B46" s="157"/>
      <c r="C46" s="32"/>
      <c r="D46" s="232"/>
      <c r="E46" s="31"/>
      <c r="F46" s="82"/>
      <c r="G46" s="29">
        <f t="shared" ref="G46:N46" si="21">IF(G45=0,0,G45/$F45)</f>
        <v>0</v>
      </c>
      <c r="H46" s="29">
        <f t="shared" si="21"/>
        <v>0.63636363636363635</v>
      </c>
      <c r="I46" s="29">
        <f t="shared" si="21"/>
        <v>0.63636363636363635</v>
      </c>
      <c r="J46" s="29">
        <f t="shared" si="21"/>
        <v>0.27272727272727271</v>
      </c>
      <c r="K46" s="29">
        <f t="shared" si="21"/>
        <v>0.27272727272727271</v>
      </c>
      <c r="L46" s="29">
        <f t="shared" si="21"/>
        <v>0</v>
      </c>
      <c r="M46" s="29">
        <f t="shared" si="21"/>
        <v>0</v>
      </c>
      <c r="N46" s="29">
        <f t="shared" si="21"/>
        <v>0</v>
      </c>
    </row>
    <row r="47" spans="1:14" ht="12" customHeight="1" x14ac:dyDescent="0.2">
      <c r="A47" s="157"/>
      <c r="B47" s="157"/>
      <c r="C47" s="35"/>
      <c r="D47" s="231" t="s">
        <v>27</v>
      </c>
      <c r="E47" s="34"/>
      <c r="F47" s="145">
        <v>4</v>
      </c>
      <c r="G47" s="33">
        <v>0</v>
      </c>
      <c r="H47" s="33">
        <v>2</v>
      </c>
      <c r="I47" s="33">
        <v>0</v>
      </c>
      <c r="J47" s="33">
        <v>0</v>
      </c>
      <c r="K47" s="33">
        <v>1</v>
      </c>
      <c r="L47" s="33">
        <v>0</v>
      </c>
      <c r="M47" s="33">
        <v>0</v>
      </c>
      <c r="N47" s="33">
        <v>0</v>
      </c>
    </row>
    <row r="48" spans="1:14" ht="12" customHeight="1" x14ac:dyDescent="0.2">
      <c r="A48" s="157"/>
      <c r="B48" s="157"/>
      <c r="C48" s="32"/>
      <c r="D48" s="232"/>
      <c r="E48" s="31"/>
      <c r="F48" s="82"/>
      <c r="G48" s="29">
        <f t="shared" ref="G48:N48" si="22">IF(G47=0,0,G47/$F47)</f>
        <v>0</v>
      </c>
      <c r="H48" s="29">
        <f t="shared" si="22"/>
        <v>0.5</v>
      </c>
      <c r="I48" s="29">
        <f t="shared" si="22"/>
        <v>0</v>
      </c>
      <c r="J48" s="29">
        <f t="shared" si="22"/>
        <v>0</v>
      </c>
      <c r="K48" s="29">
        <f t="shared" si="22"/>
        <v>0.25</v>
      </c>
      <c r="L48" s="29">
        <f t="shared" si="22"/>
        <v>0</v>
      </c>
      <c r="M48" s="29">
        <f t="shared" si="22"/>
        <v>0</v>
      </c>
      <c r="N48" s="29">
        <f t="shared" si="22"/>
        <v>0</v>
      </c>
    </row>
    <row r="49" spans="1:14" ht="12" customHeight="1" x14ac:dyDescent="0.2">
      <c r="A49" s="157"/>
      <c r="B49" s="157"/>
      <c r="C49" s="35"/>
      <c r="D49" s="231" t="s">
        <v>26</v>
      </c>
      <c r="E49" s="34"/>
      <c r="F49" s="145">
        <v>5</v>
      </c>
      <c r="G49" s="33">
        <v>0</v>
      </c>
      <c r="H49" s="33">
        <v>4</v>
      </c>
      <c r="I49" s="33">
        <v>1</v>
      </c>
      <c r="J49" s="33">
        <v>0</v>
      </c>
      <c r="K49" s="33">
        <v>0</v>
      </c>
      <c r="L49" s="33">
        <v>0</v>
      </c>
      <c r="M49" s="33">
        <v>0</v>
      </c>
      <c r="N49" s="33">
        <v>0</v>
      </c>
    </row>
    <row r="50" spans="1:14" ht="12" customHeight="1" x14ac:dyDescent="0.2">
      <c r="A50" s="157"/>
      <c r="B50" s="157"/>
      <c r="C50" s="32"/>
      <c r="D50" s="232"/>
      <c r="E50" s="31"/>
      <c r="F50" s="82"/>
      <c r="G50" s="29">
        <f t="shared" ref="G50:N50" si="23">IF(G49=0,0,G49/$F49)</f>
        <v>0</v>
      </c>
      <c r="H50" s="29">
        <f t="shared" si="23"/>
        <v>0.8</v>
      </c>
      <c r="I50" s="29">
        <f t="shared" si="23"/>
        <v>0.2</v>
      </c>
      <c r="J50" s="29">
        <f t="shared" si="23"/>
        <v>0</v>
      </c>
      <c r="K50" s="29">
        <f t="shared" si="23"/>
        <v>0</v>
      </c>
      <c r="L50" s="29">
        <f t="shared" si="23"/>
        <v>0</v>
      </c>
      <c r="M50" s="29">
        <f t="shared" si="23"/>
        <v>0</v>
      </c>
      <c r="N50" s="29">
        <f t="shared" si="23"/>
        <v>0</v>
      </c>
    </row>
    <row r="51" spans="1:14" ht="12" customHeight="1" x14ac:dyDescent="0.2">
      <c r="A51" s="157"/>
      <c r="B51" s="157"/>
      <c r="C51" s="35"/>
      <c r="D51" s="231" t="s">
        <v>25</v>
      </c>
      <c r="E51" s="34"/>
      <c r="F51" s="145">
        <v>13</v>
      </c>
      <c r="G51" s="33">
        <v>2</v>
      </c>
      <c r="H51" s="33">
        <v>10</v>
      </c>
      <c r="I51" s="33">
        <v>4</v>
      </c>
      <c r="J51" s="33">
        <v>4</v>
      </c>
      <c r="K51" s="33">
        <v>5</v>
      </c>
      <c r="L51" s="33">
        <v>0</v>
      </c>
      <c r="M51" s="33">
        <v>0</v>
      </c>
      <c r="N51" s="33">
        <v>0</v>
      </c>
    </row>
    <row r="52" spans="1:14" ht="12" customHeight="1" x14ac:dyDescent="0.2">
      <c r="A52" s="157"/>
      <c r="B52" s="157"/>
      <c r="C52" s="32"/>
      <c r="D52" s="232"/>
      <c r="E52" s="31"/>
      <c r="F52" s="82"/>
      <c r="G52" s="29">
        <f t="shared" ref="G52:N52" si="24">IF(G51=0,0,G51/$F51)</f>
        <v>0.15384615384615385</v>
      </c>
      <c r="H52" s="29">
        <f t="shared" si="24"/>
        <v>0.76923076923076927</v>
      </c>
      <c r="I52" s="29">
        <f t="shared" si="24"/>
        <v>0.30769230769230771</v>
      </c>
      <c r="J52" s="29">
        <f t="shared" si="24"/>
        <v>0.30769230769230771</v>
      </c>
      <c r="K52" s="29">
        <f t="shared" si="24"/>
        <v>0.38461538461538464</v>
      </c>
      <c r="L52" s="29">
        <f t="shared" si="24"/>
        <v>0</v>
      </c>
      <c r="M52" s="29">
        <f t="shared" si="24"/>
        <v>0</v>
      </c>
      <c r="N52" s="29">
        <f t="shared" si="24"/>
        <v>0</v>
      </c>
    </row>
    <row r="53" spans="1:14" ht="12" customHeight="1" x14ac:dyDescent="0.2">
      <c r="A53" s="157"/>
      <c r="B53" s="157"/>
      <c r="C53" s="35"/>
      <c r="D53" s="231" t="s">
        <v>24</v>
      </c>
      <c r="E53" s="34"/>
      <c r="F53" s="145">
        <v>5</v>
      </c>
      <c r="G53" s="33">
        <v>1</v>
      </c>
      <c r="H53" s="33">
        <v>3</v>
      </c>
      <c r="I53" s="33">
        <v>3</v>
      </c>
      <c r="J53" s="33">
        <v>2</v>
      </c>
      <c r="K53" s="33">
        <v>2</v>
      </c>
      <c r="L53" s="33">
        <v>0</v>
      </c>
      <c r="M53" s="33">
        <v>0</v>
      </c>
      <c r="N53" s="33">
        <v>0</v>
      </c>
    </row>
    <row r="54" spans="1:14" ht="12" customHeight="1" x14ac:dyDescent="0.2">
      <c r="A54" s="157"/>
      <c r="B54" s="157"/>
      <c r="C54" s="32"/>
      <c r="D54" s="232"/>
      <c r="E54" s="31"/>
      <c r="F54" s="82"/>
      <c r="G54" s="29">
        <f t="shared" ref="G54:N54" si="25">IF(G53=0,0,G53/$F53)</f>
        <v>0.2</v>
      </c>
      <c r="H54" s="29">
        <f t="shared" si="25"/>
        <v>0.6</v>
      </c>
      <c r="I54" s="29">
        <f t="shared" si="25"/>
        <v>0.6</v>
      </c>
      <c r="J54" s="29">
        <f t="shared" si="25"/>
        <v>0.4</v>
      </c>
      <c r="K54" s="29">
        <f t="shared" si="25"/>
        <v>0.4</v>
      </c>
      <c r="L54" s="29">
        <f t="shared" si="25"/>
        <v>0</v>
      </c>
      <c r="M54" s="29">
        <f t="shared" si="25"/>
        <v>0</v>
      </c>
      <c r="N54" s="29">
        <f t="shared" si="25"/>
        <v>0</v>
      </c>
    </row>
    <row r="55" spans="1:14" ht="12" customHeight="1" x14ac:dyDescent="0.2">
      <c r="A55" s="157"/>
      <c r="B55" s="157"/>
      <c r="C55" s="35"/>
      <c r="D55" s="231" t="s">
        <v>23</v>
      </c>
      <c r="E55" s="34"/>
      <c r="F55" s="145">
        <v>33</v>
      </c>
      <c r="G55" s="33">
        <v>1</v>
      </c>
      <c r="H55" s="33">
        <v>22</v>
      </c>
      <c r="I55" s="33">
        <v>13</v>
      </c>
      <c r="J55" s="33">
        <v>6</v>
      </c>
      <c r="K55" s="33">
        <v>6</v>
      </c>
      <c r="L55" s="33">
        <v>1</v>
      </c>
      <c r="M55" s="33">
        <v>1</v>
      </c>
      <c r="N55" s="33">
        <v>1</v>
      </c>
    </row>
    <row r="56" spans="1:14" ht="12" customHeight="1" x14ac:dyDescent="0.2">
      <c r="A56" s="157"/>
      <c r="B56" s="157"/>
      <c r="C56" s="32"/>
      <c r="D56" s="232"/>
      <c r="E56" s="31"/>
      <c r="F56" s="82"/>
      <c r="G56" s="29">
        <f t="shared" ref="G56:N56" si="26">IF(G55=0,0,G55/$F55)</f>
        <v>3.0303030303030304E-2</v>
      </c>
      <c r="H56" s="29">
        <f t="shared" si="26"/>
        <v>0.66666666666666663</v>
      </c>
      <c r="I56" s="29">
        <f t="shared" si="26"/>
        <v>0.39393939393939392</v>
      </c>
      <c r="J56" s="29">
        <f t="shared" si="26"/>
        <v>0.18181818181818182</v>
      </c>
      <c r="K56" s="29">
        <f t="shared" si="26"/>
        <v>0.18181818181818182</v>
      </c>
      <c r="L56" s="29">
        <f t="shared" si="26"/>
        <v>3.0303030303030304E-2</v>
      </c>
      <c r="M56" s="29">
        <f t="shared" si="26"/>
        <v>3.0303030303030304E-2</v>
      </c>
      <c r="N56" s="29">
        <f t="shared" si="26"/>
        <v>3.0303030303030304E-2</v>
      </c>
    </row>
    <row r="57" spans="1:14" ht="12" customHeight="1" x14ac:dyDescent="0.2">
      <c r="A57" s="157"/>
      <c r="B57" s="157"/>
      <c r="C57" s="35"/>
      <c r="D57" s="231" t="s">
        <v>22</v>
      </c>
      <c r="E57" s="34"/>
      <c r="F57" s="145">
        <v>5</v>
      </c>
      <c r="G57" s="33">
        <v>1</v>
      </c>
      <c r="H57" s="33">
        <v>3</v>
      </c>
      <c r="I57" s="33">
        <v>2</v>
      </c>
      <c r="J57" s="33">
        <v>4</v>
      </c>
      <c r="K57" s="33">
        <v>3</v>
      </c>
      <c r="L57" s="33">
        <v>0</v>
      </c>
      <c r="M57" s="33">
        <v>0</v>
      </c>
      <c r="N57" s="33">
        <v>0</v>
      </c>
    </row>
    <row r="58" spans="1:14" ht="12" customHeight="1" x14ac:dyDescent="0.2">
      <c r="A58" s="157"/>
      <c r="B58" s="157"/>
      <c r="C58" s="32"/>
      <c r="D58" s="232"/>
      <c r="E58" s="31"/>
      <c r="F58" s="82"/>
      <c r="G58" s="29">
        <f t="shared" ref="G58:N58" si="27">IF(G57=0,0,G57/$F57)</f>
        <v>0.2</v>
      </c>
      <c r="H58" s="29">
        <f t="shared" si="27"/>
        <v>0.6</v>
      </c>
      <c r="I58" s="29">
        <f t="shared" si="27"/>
        <v>0.4</v>
      </c>
      <c r="J58" s="29">
        <f t="shared" si="27"/>
        <v>0.8</v>
      </c>
      <c r="K58" s="29">
        <f t="shared" si="27"/>
        <v>0.6</v>
      </c>
      <c r="L58" s="29">
        <f t="shared" si="27"/>
        <v>0</v>
      </c>
      <c r="M58" s="29">
        <f t="shared" si="27"/>
        <v>0</v>
      </c>
      <c r="N58" s="29">
        <f t="shared" si="27"/>
        <v>0</v>
      </c>
    </row>
    <row r="59" spans="1:14" ht="12.75" customHeight="1" x14ac:dyDescent="0.2">
      <c r="A59" s="157"/>
      <c r="B59" s="157"/>
      <c r="C59" s="35"/>
      <c r="D59" s="231" t="s">
        <v>21</v>
      </c>
      <c r="E59" s="34"/>
      <c r="F59" s="145">
        <v>32</v>
      </c>
      <c r="G59" s="33">
        <v>3</v>
      </c>
      <c r="H59" s="33">
        <v>22</v>
      </c>
      <c r="I59" s="33">
        <v>12</v>
      </c>
      <c r="J59" s="33">
        <v>10</v>
      </c>
      <c r="K59" s="33">
        <v>16</v>
      </c>
      <c r="L59" s="33">
        <v>1</v>
      </c>
      <c r="M59" s="33">
        <v>1</v>
      </c>
      <c r="N59" s="33">
        <v>0</v>
      </c>
    </row>
    <row r="60" spans="1:14" ht="12.75" customHeight="1" x14ac:dyDescent="0.2">
      <c r="A60" s="157"/>
      <c r="B60" s="157"/>
      <c r="C60" s="32"/>
      <c r="D60" s="232"/>
      <c r="E60" s="31"/>
      <c r="F60" s="82"/>
      <c r="G60" s="29">
        <f t="shared" ref="G60:N60" si="28">IF(G59=0,0,G59/$F59)</f>
        <v>9.375E-2</v>
      </c>
      <c r="H60" s="29">
        <f t="shared" si="28"/>
        <v>0.6875</v>
      </c>
      <c r="I60" s="29">
        <f t="shared" si="28"/>
        <v>0.375</v>
      </c>
      <c r="J60" s="29">
        <f t="shared" si="28"/>
        <v>0.3125</v>
      </c>
      <c r="K60" s="29">
        <f t="shared" si="28"/>
        <v>0.5</v>
      </c>
      <c r="L60" s="29">
        <f t="shared" si="28"/>
        <v>3.125E-2</v>
      </c>
      <c r="M60" s="29">
        <f t="shared" si="28"/>
        <v>3.125E-2</v>
      </c>
      <c r="N60" s="29">
        <f t="shared" si="28"/>
        <v>0</v>
      </c>
    </row>
    <row r="61" spans="1:14" ht="12" customHeight="1" x14ac:dyDescent="0.2">
      <c r="A61" s="157"/>
      <c r="B61" s="157"/>
      <c r="C61" s="35"/>
      <c r="D61" s="231" t="s">
        <v>20</v>
      </c>
      <c r="E61" s="34"/>
      <c r="F61" s="145">
        <v>17</v>
      </c>
      <c r="G61" s="33">
        <v>1</v>
      </c>
      <c r="H61" s="33">
        <v>14</v>
      </c>
      <c r="I61" s="33">
        <v>10</v>
      </c>
      <c r="J61" s="33">
        <v>6</v>
      </c>
      <c r="K61" s="33">
        <v>7</v>
      </c>
      <c r="L61" s="33">
        <v>0</v>
      </c>
      <c r="M61" s="33">
        <v>0</v>
      </c>
      <c r="N61" s="33">
        <v>0</v>
      </c>
    </row>
    <row r="62" spans="1:14" ht="12" customHeight="1" x14ac:dyDescent="0.2">
      <c r="A62" s="157"/>
      <c r="B62" s="157"/>
      <c r="C62" s="32"/>
      <c r="D62" s="232"/>
      <c r="E62" s="31"/>
      <c r="F62" s="82"/>
      <c r="G62" s="29">
        <f t="shared" ref="G62:N62" si="29">IF(G61=0,0,G61/$F61)</f>
        <v>5.8823529411764705E-2</v>
      </c>
      <c r="H62" s="29">
        <f t="shared" si="29"/>
        <v>0.82352941176470584</v>
      </c>
      <c r="I62" s="29">
        <f t="shared" si="29"/>
        <v>0.58823529411764708</v>
      </c>
      <c r="J62" s="29">
        <f t="shared" si="29"/>
        <v>0.35294117647058826</v>
      </c>
      <c r="K62" s="29">
        <f t="shared" si="29"/>
        <v>0.41176470588235292</v>
      </c>
      <c r="L62" s="29">
        <f t="shared" si="29"/>
        <v>0</v>
      </c>
      <c r="M62" s="29">
        <f t="shared" si="29"/>
        <v>0</v>
      </c>
      <c r="N62" s="29">
        <f t="shared" si="29"/>
        <v>0</v>
      </c>
    </row>
    <row r="63" spans="1:14" ht="12" customHeight="1" x14ac:dyDescent="0.2">
      <c r="A63" s="157"/>
      <c r="B63" s="157"/>
      <c r="C63" s="35"/>
      <c r="D63" s="231" t="s">
        <v>19</v>
      </c>
      <c r="E63" s="34"/>
      <c r="F63" s="145">
        <v>8</v>
      </c>
      <c r="G63" s="33">
        <v>1</v>
      </c>
      <c r="H63" s="33">
        <v>6</v>
      </c>
      <c r="I63" s="33">
        <v>1</v>
      </c>
      <c r="J63" s="33">
        <v>5</v>
      </c>
      <c r="K63" s="33">
        <v>6</v>
      </c>
      <c r="L63" s="33">
        <v>0</v>
      </c>
      <c r="M63" s="33">
        <v>0</v>
      </c>
      <c r="N63" s="33">
        <v>0</v>
      </c>
    </row>
    <row r="64" spans="1:14" ht="12" customHeight="1" x14ac:dyDescent="0.2">
      <c r="A64" s="157"/>
      <c r="B64" s="157"/>
      <c r="C64" s="32"/>
      <c r="D64" s="232"/>
      <c r="E64" s="31"/>
      <c r="F64" s="82"/>
      <c r="G64" s="29">
        <f t="shared" ref="G64:N64" si="30">IF(G63=0,0,G63/$F63)</f>
        <v>0.125</v>
      </c>
      <c r="H64" s="29">
        <f t="shared" si="30"/>
        <v>0.75</v>
      </c>
      <c r="I64" s="29">
        <f t="shared" si="30"/>
        <v>0.125</v>
      </c>
      <c r="J64" s="29">
        <f t="shared" si="30"/>
        <v>0.625</v>
      </c>
      <c r="K64" s="29">
        <f t="shared" si="30"/>
        <v>0.75</v>
      </c>
      <c r="L64" s="29">
        <f t="shared" si="30"/>
        <v>0</v>
      </c>
      <c r="M64" s="29">
        <f t="shared" si="30"/>
        <v>0</v>
      </c>
      <c r="N64" s="29">
        <f t="shared" si="30"/>
        <v>0</v>
      </c>
    </row>
    <row r="65" spans="1:14" ht="12" customHeight="1" x14ac:dyDescent="0.2">
      <c r="A65" s="157"/>
      <c r="B65" s="157"/>
      <c r="C65" s="35"/>
      <c r="D65" s="231" t="s">
        <v>18</v>
      </c>
      <c r="E65" s="34"/>
      <c r="F65" s="145">
        <v>14</v>
      </c>
      <c r="G65" s="33">
        <v>0</v>
      </c>
      <c r="H65" s="33">
        <v>10</v>
      </c>
      <c r="I65" s="33">
        <v>6</v>
      </c>
      <c r="J65" s="33">
        <v>2</v>
      </c>
      <c r="K65" s="33">
        <v>3</v>
      </c>
      <c r="L65" s="33">
        <v>0</v>
      </c>
      <c r="M65" s="33">
        <v>0</v>
      </c>
      <c r="N65" s="33">
        <v>0</v>
      </c>
    </row>
    <row r="66" spans="1:14" ht="12" customHeight="1" x14ac:dyDescent="0.2">
      <c r="A66" s="157"/>
      <c r="B66" s="157"/>
      <c r="C66" s="32"/>
      <c r="D66" s="232"/>
      <c r="E66" s="31"/>
      <c r="F66" s="82"/>
      <c r="G66" s="29">
        <f t="shared" ref="G66:N66" si="31">IF(G65=0,0,G65/$F65)</f>
        <v>0</v>
      </c>
      <c r="H66" s="29">
        <f t="shared" si="31"/>
        <v>0.7142857142857143</v>
      </c>
      <c r="I66" s="29">
        <f t="shared" si="31"/>
        <v>0.42857142857142855</v>
      </c>
      <c r="J66" s="29">
        <f t="shared" si="31"/>
        <v>0.14285714285714285</v>
      </c>
      <c r="K66" s="29">
        <f t="shared" si="31"/>
        <v>0.21428571428571427</v>
      </c>
      <c r="L66" s="29">
        <f t="shared" si="31"/>
        <v>0</v>
      </c>
      <c r="M66" s="29">
        <f t="shared" si="31"/>
        <v>0</v>
      </c>
      <c r="N66" s="29">
        <f t="shared" si="31"/>
        <v>0</v>
      </c>
    </row>
    <row r="67" spans="1:14" ht="12" customHeight="1" x14ac:dyDescent="0.2">
      <c r="A67" s="157"/>
      <c r="B67" s="157"/>
      <c r="C67" s="35"/>
      <c r="D67" s="231" t="s">
        <v>17</v>
      </c>
      <c r="E67" s="34"/>
      <c r="F67" s="145">
        <v>8</v>
      </c>
      <c r="G67" s="33">
        <v>0</v>
      </c>
      <c r="H67" s="33">
        <v>5</v>
      </c>
      <c r="I67" s="33">
        <v>1</v>
      </c>
      <c r="J67" s="33">
        <v>2</v>
      </c>
      <c r="K67" s="33">
        <v>4</v>
      </c>
      <c r="L67" s="33">
        <v>0</v>
      </c>
      <c r="M67" s="33">
        <v>1</v>
      </c>
      <c r="N67" s="33">
        <v>0</v>
      </c>
    </row>
    <row r="68" spans="1:14" ht="12" customHeight="1" x14ac:dyDescent="0.2">
      <c r="A68" s="157"/>
      <c r="B68" s="158"/>
      <c r="C68" s="32"/>
      <c r="D68" s="232"/>
      <c r="E68" s="31"/>
      <c r="F68" s="82"/>
      <c r="G68" s="29">
        <f t="shared" ref="G68:N68" si="32">IF(G67=0,0,G67/$F67)</f>
        <v>0</v>
      </c>
      <c r="H68" s="29">
        <f t="shared" si="32"/>
        <v>0.625</v>
      </c>
      <c r="I68" s="29">
        <f t="shared" si="32"/>
        <v>0.125</v>
      </c>
      <c r="J68" s="29">
        <f t="shared" si="32"/>
        <v>0.25</v>
      </c>
      <c r="K68" s="29">
        <f t="shared" si="32"/>
        <v>0.5</v>
      </c>
      <c r="L68" s="29">
        <f t="shared" si="32"/>
        <v>0</v>
      </c>
      <c r="M68" s="29">
        <f t="shared" si="32"/>
        <v>0.125</v>
      </c>
      <c r="N68" s="29">
        <f t="shared" si="32"/>
        <v>0</v>
      </c>
    </row>
    <row r="69" spans="1:14" ht="12" customHeight="1" x14ac:dyDescent="0.2">
      <c r="A69" s="157"/>
      <c r="B69" s="156" t="s">
        <v>16</v>
      </c>
      <c r="C69" s="35"/>
      <c r="D69" s="231" t="s">
        <v>15</v>
      </c>
      <c r="E69" s="35"/>
      <c r="F69" s="145">
        <v>681</v>
      </c>
      <c r="G69" s="33">
        <f t="shared" ref="G69:N69" si="33">SUM(G99,G97,G95,G93,G91,G89,G87,G85,G83,G81,G79,G77,G75,G73,G71)</f>
        <v>73</v>
      </c>
      <c r="H69" s="33">
        <f t="shared" si="33"/>
        <v>431</v>
      </c>
      <c r="I69" s="33">
        <f t="shared" si="33"/>
        <v>267</v>
      </c>
      <c r="J69" s="33">
        <f t="shared" si="33"/>
        <v>117</v>
      </c>
      <c r="K69" s="33">
        <f t="shared" si="33"/>
        <v>178</v>
      </c>
      <c r="L69" s="33">
        <f t="shared" si="33"/>
        <v>11</v>
      </c>
      <c r="M69" s="33">
        <f t="shared" si="33"/>
        <v>23</v>
      </c>
      <c r="N69" s="33">
        <f t="shared" si="33"/>
        <v>8</v>
      </c>
    </row>
    <row r="70" spans="1:14" ht="12" customHeight="1" x14ac:dyDescent="0.2">
      <c r="A70" s="157"/>
      <c r="B70" s="157"/>
      <c r="C70" s="32"/>
      <c r="D70" s="232"/>
      <c r="E70" s="31"/>
      <c r="F70" s="82"/>
      <c r="G70" s="29">
        <f t="shared" ref="G70:N70" si="34">IF(G69=0,0,G69/$F69)</f>
        <v>0.10719530102790015</v>
      </c>
      <c r="H70" s="29">
        <f t="shared" si="34"/>
        <v>0.63289280469897213</v>
      </c>
      <c r="I70" s="29">
        <f t="shared" si="34"/>
        <v>0.39207048458149779</v>
      </c>
      <c r="J70" s="29">
        <f t="shared" si="34"/>
        <v>0.17180616740088106</v>
      </c>
      <c r="K70" s="29">
        <f t="shared" si="34"/>
        <v>0.26138032305433184</v>
      </c>
      <c r="L70" s="29">
        <f t="shared" si="34"/>
        <v>1.6152716593245228E-2</v>
      </c>
      <c r="M70" s="29">
        <f t="shared" si="34"/>
        <v>3.3773861967694566E-2</v>
      </c>
      <c r="N70" s="29">
        <f t="shared" si="34"/>
        <v>1.1747430249632892E-2</v>
      </c>
    </row>
    <row r="71" spans="1:14" ht="12" customHeight="1" x14ac:dyDescent="0.2">
      <c r="A71" s="157"/>
      <c r="B71" s="157"/>
      <c r="C71" s="35"/>
      <c r="D71" s="231" t="s">
        <v>117</v>
      </c>
      <c r="E71" s="34"/>
      <c r="F71" s="145">
        <v>6</v>
      </c>
      <c r="G71" s="33">
        <v>0</v>
      </c>
      <c r="H71" s="33">
        <v>3</v>
      </c>
      <c r="I71" s="33">
        <v>1</v>
      </c>
      <c r="J71" s="33">
        <v>0</v>
      </c>
      <c r="K71" s="33">
        <v>0</v>
      </c>
      <c r="L71" s="33">
        <v>0</v>
      </c>
      <c r="M71" s="33">
        <v>1</v>
      </c>
      <c r="N71" s="33">
        <v>0</v>
      </c>
    </row>
    <row r="72" spans="1:14" ht="12" customHeight="1" x14ac:dyDescent="0.2">
      <c r="A72" s="157"/>
      <c r="B72" s="157"/>
      <c r="C72" s="32"/>
      <c r="D72" s="232"/>
      <c r="E72" s="31"/>
      <c r="F72" s="82"/>
      <c r="G72" s="29">
        <f t="shared" ref="G72:N72" si="35">IF(G71=0,0,G71/$F71)</f>
        <v>0</v>
      </c>
      <c r="H72" s="29">
        <f t="shared" si="35"/>
        <v>0.5</v>
      </c>
      <c r="I72" s="29">
        <f t="shared" si="35"/>
        <v>0.16666666666666666</v>
      </c>
      <c r="J72" s="29">
        <f t="shared" si="35"/>
        <v>0</v>
      </c>
      <c r="K72" s="29">
        <f t="shared" si="35"/>
        <v>0</v>
      </c>
      <c r="L72" s="29">
        <f t="shared" si="35"/>
        <v>0</v>
      </c>
      <c r="M72" s="29">
        <f t="shared" si="35"/>
        <v>0.16666666666666666</v>
      </c>
      <c r="N72" s="29">
        <f t="shared" si="35"/>
        <v>0</v>
      </c>
    </row>
    <row r="73" spans="1:14" ht="12" customHeight="1" x14ac:dyDescent="0.2">
      <c r="A73" s="157"/>
      <c r="B73" s="157"/>
      <c r="C73" s="35"/>
      <c r="D73" s="231" t="s">
        <v>13</v>
      </c>
      <c r="E73" s="34"/>
      <c r="F73" s="145">
        <v>77</v>
      </c>
      <c r="G73" s="33">
        <v>4</v>
      </c>
      <c r="H73" s="33">
        <v>54</v>
      </c>
      <c r="I73" s="33">
        <v>40</v>
      </c>
      <c r="J73" s="33">
        <v>13</v>
      </c>
      <c r="K73" s="33">
        <v>13</v>
      </c>
      <c r="L73" s="33">
        <v>0</v>
      </c>
      <c r="M73" s="33">
        <v>1</v>
      </c>
      <c r="N73" s="33">
        <v>1</v>
      </c>
    </row>
    <row r="74" spans="1:14" ht="12" customHeight="1" x14ac:dyDescent="0.2">
      <c r="A74" s="157"/>
      <c r="B74" s="157"/>
      <c r="C74" s="32"/>
      <c r="D74" s="232"/>
      <c r="E74" s="31"/>
      <c r="F74" s="82"/>
      <c r="G74" s="29">
        <f t="shared" ref="G74:N74" si="36">IF(G73=0,0,G73/$F73)</f>
        <v>5.1948051948051951E-2</v>
      </c>
      <c r="H74" s="29">
        <f t="shared" si="36"/>
        <v>0.70129870129870131</v>
      </c>
      <c r="I74" s="29">
        <f t="shared" si="36"/>
        <v>0.51948051948051943</v>
      </c>
      <c r="J74" s="29">
        <f t="shared" si="36"/>
        <v>0.16883116883116883</v>
      </c>
      <c r="K74" s="29">
        <f t="shared" si="36"/>
        <v>0.16883116883116883</v>
      </c>
      <c r="L74" s="29">
        <f t="shared" si="36"/>
        <v>0</v>
      </c>
      <c r="M74" s="29">
        <f t="shared" si="36"/>
        <v>1.2987012987012988E-2</v>
      </c>
      <c r="N74" s="29">
        <f t="shared" si="36"/>
        <v>1.2987012987012988E-2</v>
      </c>
    </row>
    <row r="75" spans="1:14" ht="12" customHeight="1" x14ac:dyDescent="0.2">
      <c r="A75" s="157"/>
      <c r="B75" s="157"/>
      <c r="C75" s="35"/>
      <c r="D75" s="231" t="s">
        <v>12</v>
      </c>
      <c r="E75" s="34"/>
      <c r="F75" s="145">
        <v>13</v>
      </c>
      <c r="G75" s="33">
        <v>0</v>
      </c>
      <c r="H75" s="33">
        <v>10</v>
      </c>
      <c r="I75" s="33">
        <v>7</v>
      </c>
      <c r="J75" s="33">
        <v>2</v>
      </c>
      <c r="K75" s="33">
        <v>2</v>
      </c>
      <c r="L75" s="33">
        <v>0</v>
      </c>
      <c r="M75" s="33">
        <v>0</v>
      </c>
      <c r="N75" s="33">
        <v>0</v>
      </c>
    </row>
    <row r="76" spans="1:14" ht="12" customHeight="1" x14ac:dyDescent="0.2">
      <c r="A76" s="157"/>
      <c r="B76" s="157"/>
      <c r="C76" s="32"/>
      <c r="D76" s="232"/>
      <c r="E76" s="31"/>
      <c r="F76" s="82"/>
      <c r="G76" s="29">
        <f t="shared" ref="G76:N76" si="37">IF(G75=0,0,G75/$F75)</f>
        <v>0</v>
      </c>
      <c r="H76" s="29">
        <f t="shared" si="37"/>
        <v>0.76923076923076927</v>
      </c>
      <c r="I76" s="29">
        <f t="shared" si="37"/>
        <v>0.53846153846153844</v>
      </c>
      <c r="J76" s="29">
        <f t="shared" si="37"/>
        <v>0.15384615384615385</v>
      </c>
      <c r="K76" s="29">
        <f t="shared" si="37"/>
        <v>0.15384615384615385</v>
      </c>
      <c r="L76" s="29">
        <f t="shared" si="37"/>
        <v>0</v>
      </c>
      <c r="M76" s="29">
        <f t="shared" si="37"/>
        <v>0</v>
      </c>
      <c r="N76" s="29">
        <f t="shared" si="37"/>
        <v>0</v>
      </c>
    </row>
    <row r="77" spans="1:14" ht="12" customHeight="1" x14ac:dyDescent="0.2">
      <c r="A77" s="157"/>
      <c r="B77" s="157"/>
      <c r="C77" s="35"/>
      <c r="D77" s="231" t="s">
        <v>11</v>
      </c>
      <c r="E77" s="34"/>
      <c r="F77" s="145">
        <v>15</v>
      </c>
      <c r="G77" s="33">
        <v>3</v>
      </c>
      <c r="H77" s="33">
        <v>11</v>
      </c>
      <c r="I77" s="33">
        <v>5</v>
      </c>
      <c r="J77" s="33">
        <v>5</v>
      </c>
      <c r="K77" s="33">
        <v>7</v>
      </c>
      <c r="L77" s="33">
        <v>1</v>
      </c>
      <c r="M77" s="33">
        <v>1</v>
      </c>
      <c r="N77" s="33">
        <v>0</v>
      </c>
    </row>
    <row r="78" spans="1:14" ht="12" customHeight="1" x14ac:dyDescent="0.2">
      <c r="A78" s="157"/>
      <c r="B78" s="157"/>
      <c r="C78" s="32"/>
      <c r="D78" s="232"/>
      <c r="E78" s="31"/>
      <c r="F78" s="82"/>
      <c r="G78" s="29">
        <f t="shared" ref="G78:N78" si="38">IF(G77=0,0,G77/$F77)</f>
        <v>0.2</v>
      </c>
      <c r="H78" s="29">
        <f t="shared" si="38"/>
        <v>0.73333333333333328</v>
      </c>
      <c r="I78" s="29">
        <f t="shared" si="38"/>
        <v>0.33333333333333331</v>
      </c>
      <c r="J78" s="29">
        <f t="shared" si="38"/>
        <v>0.33333333333333331</v>
      </c>
      <c r="K78" s="29">
        <f t="shared" si="38"/>
        <v>0.46666666666666667</v>
      </c>
      <c r="L78" s="29">
        <f t="shared" si="38"/>
        <v>6.6666666666666666E-2</v>
      </c>
      <c r="M78" s="29">
        <f t="shared" si="38"/>
        <v>6.6666666666666666E-2</v>
      </c>
      <c r="N78" s="29">
        <f t="shared" si="38"/>
        <v>0</v>
      </c>
    </row>
    <row r="79" spans="1:14" ht="12" customHeight="1" x14ac:dyDescent="0.2">
      <c r="A79" s="157"/>
      <c r="B79" s="157"/>
      <c r="C79" s="35"/>
      <c r="D79" s="231" t="s">
        <v>10</v>
      </c>
      <c r="E79" s="34"/>
      <c r="F79" s="145">
        <v>38</v>
      </c>
      <c r="G79" s="33">
        <v>1</v>
      </c>
      <c r="H79" s="33">
        <v>16</v>
      </c>
      <c r="I79" s="33">
        <v>11</v>
      </c>
      <c r="J79" s="33">
        <v>2</v>
      </c>
      <c r="K79" s="33">
        <v>11</v>
      </c>
      <c r="L79" s="33">
        <v>1</v>
      </c>
      <c r="M79" s="33">
        <v>4</v>
      </c>
      <c r="N79" s="33">
        <v>0</v>
      </c>
    </row>
    <row r="80" spans="1:14" ht="12" customHeight="1" x14ac:dyDescent="0.2">
      <c r="A80" s="157"/>
      <c r="B80" s="157"/>
      <c r="C80" s="32"/>
      <c r="D80" s="232"/>
      <c r="E80" s="31"/>
      <c r="F80" s="82"/>
      <c r="G80" s="29">
        <f t="shared" ref="G80:N80" si="39">IF(G79=0,0,G79/$F79)</f>
        <v>2.6315789473684209E-2</v>
      </c>
      <c r="H80" s="29">
        <f t="shared" si="39"/>
        <v>0.42105263157894735</v>
      </c>
      <c r="I80" s="29">
        <f t="shared" si="39"/>
        <v>0.28947368421052633</v>
      </c>
      <c r="J80" s="29">
        <f t="shared" si="39"/>
        <v>5.2631578947368418E-2</v>
      </c>
      <c r="K80" s="29">
        <f t="shared" si="39"/>
        <v>0.28947368421052633</v>
      </c>
      <c r="L80" s="29">
        <f t="shared" si="39"/>
        <v>2.6315789473684209E-2</v>
      </c>
      <c r="M80" s="29">
        <f t="shared" si="39"/>
        <v>0.10526315789473684</v>
      </c>
      <c r="N80" s="29">
        <f t="shared" si="39"/>
        <v>0</v>
      </c>
    </row>
    <row r="81" spans="1:14" ht="12" customHeight="1" x14ac:dyDescent="0.2">
      <c r="A81" s="157"/>
      <c r="B81" s="157"/>
      <c r="C81" s="35"/>
      <c r="D81" s="231" t="s">
        <v>9</v>
      </c>
      <c r="E81" s="34"/>
      <c r="F81" s="145">
        <v>154</v>
      </c>
      <c r="G81" s="33">
        <v>9</v>
      </c>
      <c r="H81" s="33">
        <v>77</v>
      </c>
      <c r="I81" s="33">
        <v>53</v>
      </c>
      <c r="J81" s="33">
        <v>19</v>
      </c>
      <c r="K81" s="33">
        <v>33</v>
      </c>
      <c r="L81" s="33">
        <v>1</v>
      </c>
      <c r="M81" s="33">
        <v>10</v>
      </c>
      <c r="N81" s="33">
        <v>4</v>
      </c>
    </row>
    <row r="82" spans="1:14" ht="12" customHeight="1" x14ac:dyDescent="0.2">
      <c r="A82" s="157"/>
      <c r="B82" s="157"/>
      <c r="C82" s="32"/>
      <c r="D82" s="232"/>
      <c r="E82" s="31"/>
      <c r="F82" s="82"/>
      <c r="G82" s="29">
        <f t="shared" ref="G82:N82" si="40">IF(G81=0,0,G81/$F81)</f>
        <v>5.844155844155844E-2</v>
      </c>
      <c r="H82" s="29">
        <f t="shared" si="40"/>
        <v>0.5</v>
      </c>
      <c r="I82" s="29">
        <f t="shared" si="40"/>
        <v>0.34415584415584416</v>
      </c>
      <c r="J82" s="29">
        <f t="shared" si="40"/>
        <v>0.12337662337662338</v>
      </c>
      <c r="K82" s="29">
        <f t="shared" si="40"/>
        <v>0.21428571428571427</v>
      </c>
      <c r="L82" s="29">
        <f t="shared" si="40"/>
        <v>6.4935064935064939E-3</v>
      </c>
      <c r="M82" s="29">
        <f t="shared" si="40"/>
        <v>6.4935064935064929E-2</v>
      </c>
      <c r="N82" s="29">
        <f t="shared" si="40"/>
        <v>2.5974025974025976E-2</v>
      </c>
    </row>
    <row r="83" spans="1:14" ht="12" customHeight="1" x14ac:dyDescent="0.2">
      <c r="A83" s="157"/>
      <c r="B83" s="157"/>
      <c r="C83" s="35"/>
      <c r="D83" s="231" t="s">
        <v>8</v>
      </c>
      <c r="E83" s="34"/>
      <c r="F83" s="145">
        <v>22</v>
      </c>
      <c r="G83" s="33">
        <v>1</v>
      </c>
      <c r="H83" s="33">
        <v>15</v>
      </c>
      <c r="I83" s="33">
        <v>9</v>
      </c>
      <c r="J83" s="33">
        <v>11</v>
      </c>
      <c r="K83" s="33">
        <v>14</v>
      </c>
      <c r="L83" s="33">
        <v>0</v>
      </c>
      <c r="M83" s="33">
        <v>0</v>
      </c>
      <c r="N83" s="33">
        <v>0</v>
      </c>
    </row>
    <row r="84" spans="1:14" ht="12" customHeight="1" x14ac:dyDescent="0.2">
      <c r="A84" s="157"/>
      <c r="B84" s="157"/>
      <c r="C84" s="32"/>
      <c r="D84" s="232"/>
      <c r="E84" s="31"/>
      <c r="F84" s="82"/>
      <c r="G84" s="29">
        <f t="shared" ref="G84:N84" si="41">IF(G83=0,0,G83/$F83)</f>
        <v>4.5454545454545456E-2</v>
      </c>
      <c r="H84" s="29">
        <f t="shared" si="41"/>
        <v>0.68181818181818177</v>
      </c>
      <c r="I84" s="29">
        <f t="shared" si="41"/>
        <v>0.40909090909090912</v>
      </c>
      <c r="J84" s="29">
        <f t="shared" si="41"/>
        <v>0.5</v>
      </c>
      <c r="K84" s="29">
        <f t="shared" si="41"/>
        <v>0.63636363636363635</v>
      </c>
      <c r="L84" s="29">
        <f t="shared" si="41"/>
        <v>0</v>
      </c>
      <c r="M84" s="29">
        <f t="shared" si="41"/>
        <v>0</v>
      </c>
      <c r="N84" s="29">
        <f t="shared" si="41"/>
        <v>0</v>
      </c>
    </row>
    <row r="85" spans="1:14" ht="12" customHeight="1" x14ac:dyDescent="0.2">
      <c r="A85" s="157"/>
      <c r="B85" s="157"/>
      <c r="C85" s="35"/>
      <c r="D85" s="231" t="s">
        <v>7</v>
      </c>
      <c r="E85" s="34"/>
      <c r="F85" s="145">
        <v>10</v>
      </c>
      <c r="G85" s="33">
        <v>2</v>
      </c>
      <c r="H85" s="33">
        <v>7</v>
      </c>
      <c r="I85" s="33">
        <v>3</v>
      </c>
      <c r="J85" s="33">
        <v>2</v>
      </c>
      <c r="K85" s="33">
        <v>5</v>
      </c>
      <c r="L85" s="33">
        <v>0</v>
      </c>
      <c r="M85" s="33">
        <v>0</v>
      </c>
      <c r="N85" s="33">
        <v>1</v>
      </c>
    </row>
    <row r="86" spans="1:14" ht="12" customHeight="1" x14ac:dyDescent="0.2">
      <c r="A86" s="157"/>
      <c r="B86" s="157"/>
      <c r="C86" s="32"/>
      <c r="D86" s="232"/>
      <c r="E86" s="31"/>
      <c r="F86" s="82"/>
      <c r="G86" s="29">
        <f t="shared" ref="G86:N86" si="42">IF(G85=0,0,G85/$F85)</f>
        <v>0.2</v>
      </c>
      <c r="H86" s="29">
        <f t="shared" si="42"/>
        <v>0.7</v>
      </c>
      <c r="I86" s="29">
        <f t="shared" si="42"/>
        <v>0.3</v>
      </c>
      <c r="J86" s="29">
        <f t="shared" si="42"/>
        <v>0.2</v>
      </c>
      <c r="K86" s="29">
        <f t="shared" si="42"/>
        <v>0.5</v>
      </c>
      <c r="L86" s="29">
        <f t="shared" si="42"/>
        <v>0</v>
      </c>
      <c r="M86" s="29">
        <f t="shared" si="42"/>
        <v>0</v>
      </c>
      <c r="N86" s="29">
        <f t="shared" si="42"/>
        <v>0.1</v>
      </c>
    </row>
    <row r="87" spans="1:14" ht="13.5" customHeight="1" x14ac:dyDescent="0.2">
      <c r="A87" s="157"/>
      <c r="B87" s="157"/>
      <c r="C87" s="35"/>
      <c r="D87" s="248" t="s">
        <v>116</v>
      </c>
      <c r="E87" s="34"/>
      <c r="F87" s="145">
        <v>17</v>
      </c>
      <c r="G87" s="33">
        <v>4</v>
      </c>
      <c r="H87" s="33">
        <v>11</v>
      </c>
      <c r="I87" s="33">
        <v>5</v>
      </c>
      <c r="J87" s="33">
        <v>3</v>
      </c>
      <c r="K87" s="33">
        <v>3</v>
      </c>
      <c r="L87" s="33">
        <v>0</v>
      </c>
      <c r="M87" s="33">
        <v>1</v>
      </c>
      <c r="N87" s="33">
        <v>0</v>
      </c>
    </row>
    <row r="88" spans="1:14" ht="13.5" customHeight="1" x14ac:dyDescent="0.2">
      <c r="A88" s="157"/>
      <c r="B88" s="157"/>
      <c r="C88" s="32"/>
      <c r="D88" s="232"/>
      <c r="E88" s="31"/>
      <c r="F88" s="82"/>
      <c r="G88" s="29">
        <f t="shared" ref="G88:N88" si="43">IF(G87=0,0,G87/$F87)</f>
        <v>0.23529411764705882</v>
      </c>
      <c r="H88" s="29">
        <f t="shared" si="43"/>
        <v>0.6470588235294118</v>
      </c>
      <c r="I88" s="29">
        <f t="shared" si="43"/>
        <v>0.29411764705882354</v>
      </c>
      <c r="J88" s="29">
        <f t="shared" si="43"/>
        <v>0.17647058823529413</v>
      </c>
      <c r="K88" s="29">
        <f t="shared" si="43"/>
        <v>0.17647058823529413</v>
      </c>
      <c r="L88" s="29">
        <f t="shared" si="43"/>
        <v>0</v>
      </c>
      <c r="M88" s="29">
        <f t="shared" si="43"/>
        <v>5.8823529411764705E-2</v>
      </c>
      <c r="N88" s="29">
        <f t="shared" si="43"/>
        <v>0</v>
      </c>
    </row>
    <row r="89" spans="1:14" ht="12" customHeight="1" x14ac:dyDescent="0.2">
      <c r="A89" s="157"/>
      <c r="B89" s="157"/>
      <c r="C89" s="35"/>
      <c r="D89" s="231" t="s">
        <v>5</v>
      </c>
      <c r="E89" s="34"/>
      <c r="F89" s="145">
        <v>41</v>
      </c>
      <c r="G89" s="33">
        <v>7</v>
      </c>
      <c r="H89" s="33">
        <v>18</v>
      </c>
      <c r="I89" s="33">
        <v>6</v>
      </c>
      <c r="J89" s="33">
        <v>1</v>
      </c>
      <c r="K89" s="33">
        <v>3</v>
      </c>
      <c r="L89" s="33">
        <v>1</v>
      </c>
      <c r="M89" s="33">
        <v>0</v>
      </c>
      <c r="N89" s="33">
        <v>1</v>
      </c>
    </row>
    <row r="90" spans="1:14" ht="12" customHeight="1" x14ac:dyDescent="0.2">
      <c r="A90" s="157"/>
      <c r="B90" s="157"/>
      <c r="C90" s="32"/>
      <c r="D90" s="232"/>
      <c r="E90" s="31"/>
      <c r="F90" s="82"/>
      <c r="G90" s="29">
        <f t="shared" ref="G90:N90" si="44">IF(G89=0,0,G89/$F89)</f>
        <v>0.17073170731707318</v>
      </c>
      <c r="H90" s="29">
        <f t="shared" si="44"/>
        <v>0.43902439024390244</v>
      </c>
      <c r="I90" s="29">
        <f t="shared" si="44"/>
        <v>0.14634146341463414</v>
      </c>
      <c r="J90" s="29">
        <f t="shared" si="44"/>
        <v>2.4390243902439025E-2</v>
      </c>
      <c r="K90" s="29">
        <f t="shared" si="44"/>
        <v>7.3170731707317069E-2</v>
      </c>
      <c r="L90" s="29">
        <f t="shared" si="44"/>
        <v>2.4390243902439025E-2</v>
      </c>
      <c r="M90" s="29">
        <f t="shared" si="44"/>
        <v>0</v>
      </c>
      <c r="N90" s="29">
        <f t="shared" si="44"/>
        <v>2.4390243902439025E-2</v>
      </c>
    </row>
    <row r="91" spans="1:14" ht="12" customHeight="1" x14ac:dyDescent="0.2">
      <c r="A91" s="157"/>
      <c r="B91" s="157"/>
      <c r="C91" s="35"/>
      <c r="D91" s="231" t="s">
        <v>4</v>
      </c>
      <c r="E91" s="34"/>
      <c r="F91" s="145">
        <v>23</v>
      </c>
      <c r="G91" s="33">
        <v>5</v>
      </c>
      <c r="H91" s="33">
        <v>7</v>
      </c>
      <c r="I91" s="33">
        <v>10</v>
      </c>
      <c r="J91" s="33">
        <v>5</v>
      </c>
      <c r="K91" s="33">
        <v>2</v>
      </c>
      <c r="L91" s="33">
        <v>1</v>
      </c>
      <c r="M91" s="33">
        <v>1</v>
      </c>
      <c r="N91" s="33">
        <v>0</v>
      </c>
    </row>
    <row r="92" spans="1:14" ht="12" customHeight="1" x14ac:dyDescent="0.2">
      <c r="A92" s="157"/>
      <c r="B92" s="157"/>
      <c r="C92" s="32"/>
      <c r="D92" s="232"/>
      <c r="E92" s="31"/>
      <c r="F92" s="82"/>
      <c r="G92" s="29">
        <f t="shared" ref="G92:N92" si="45">IF(G91=0,0,G91/$F91)</f>
        <v>0.21739130434782608</v>
      </c>
      <c r="H92" s="29">
        <f t="shared" si="45"/>
        <v>0.30434782608695654</v>
      </c>
      <c r="I92" s="29">
        <f t="shared" si="45"/>
        <v>0.43478260869565216</v>
      </c>
      <c r="J92" s="29">
        <f t="shared" si="45"/>
        <v>0.21739130434782608</v>
      </c>
      <c r="K92" s="29">
        <f t="shared" si="45"/>
        <v>8.6956521739130432E-2</v>
      </c>
      <c r="L92" s="29">
        <f t="shared" si="45"/>
        <v>4.3478260869565216E-2</v>
      </c>
      <c r="M92" s="29">
        <f t="shared" si="45"/>
        <v>4.3478260869565216E-2</v>
      </c>
      <c r="N92" s="29">
        <f t="shared" si="45"/>
        <v>0</v>
      </c>
    </row>
    <row r="93" spans="1:14" ht="12" customHeight="1" x14ac:dyDescent="0.2">
      <c r="A93" s="157"/>
      <c r="B93" s="157"/>
      <c r="C93" s="35"/>
      <c r="D93" s="231" t="s">
        <v>3</v>
      </c>
      <c r="E93" s="34"/>
      <c r="F93" s="145">
        <v>24</v>
      </c>
      <c r="G93" s="33">
        <v>2</v>
      </c>
      <c r="H93" s="33">
        <v>23</v>
      </c>
      <c r="I93" s="33">
        <v>6</v>
      </c>
      <c r="J93" s="33">
        <v>7</v>
      </c>
      <c r="K93" s="33">
        <v>6</v>
      </c>
      <c r="L93" s="33">
        <v>0</v>
      </c>
      <c r="M93" s="33">
        <v>0</v>
      </c>
      <c r="N93" s="33">
        <v>0</v>
      </c>
    </row>
    <row r="94" spans="1:14" ht="12" customHeight="1" x14ac:dyDescent="0.2">
      <c r="A94" s="157"/>
      <c r="B94" s="157"/>
      <c r="C94" s="32"/>
      <c r="D94" s="232"/>
      <c r="E94" s="31"/>
      <c r="F94" s="82"/>
      <c r="G94" s="29">
        <f t="shared" ref="G94:N94" si="46">IF(G93=0,0,G93/$F93)</f>
        <v>8.3333333333333329E-2</v>
      </c>
      <c r="H94" s="29">
        <f t="shared" si="46"/>
        <v>0.95833333333333337</v>
      </c>
      <c r="I94" s="29">
        <f t="shared" si="46"/>
        <v>0.25</v>
      </c>
      <c r="J94" s="29">
        <f t="shared" si="46"/>
        <v>0.29166666666666669</v>
      </c>
      <c r="K94" s="29">
        <f t="shared" si="46"/>
        <v>0.25</v>
      </c>
      <c r="L94" s="29">
        <f t="shared" si="46"/>
        <v>0</v>
      </c>
      <c r="M94" s="29">
        <f t="shared" si="46"/>
        <v>0</v>
      </c>
      <c r="N94" s="29">
        <f t="shared" si="46"/>
        <v>0</v>
      </c>
    </row>
    <row r="95" spans="1:14" ht="12" customHeight="1" x14ac:dyDescent="0.2">
      <c r="A95" s="157"/>
      <c r="B95" s="157"/>
      <c r="C95" s="35"/>
      <c r="D95" s="231" t="s">
        <v>2</v>
      </c>
      <c r="E95" s="34"/>
      <c r="F95" s="145">
        <v>159</v>
      </c>
      <c r="G95" s="33">
        <v>21</v>
      </c>
      <c r="H95" s="33">
        <v>124</v>
      </c>
      <c r="I95" s="33">
        <v>70</v>
      </c>
      <c r="J95" s="33">
        <v>30</v>
      </c>
      <c r="K95" s="33">
        <v>50</v>
      </c>
      <c r="L95" s="33">
        <v>4</v>
      </c>
      <c r="M95" s="33">
        <v>2</v>
      </c>
      <c r="N95" s="33">
        <v>1</v>
      </c>
    </row>
    <row r="96" spans="1:14" ht="12" customHeight="1" x14ac:dyDescent="0.2">
      <c r="A96" s="157"/>
      <c r="B96" s="157"/>
      <c r="C96" s="32"/>
      <c r="D96" s="232"/>
      <c r="E96" s="31"/>
      <c r="F96" s="82"/>
      <c r="G96" s="29">
        <f t="shared" ref="G96:N96" si="47">IF(G95=0,0,G95/$F95)</f>
        <v>0.13207547169811321</v>
      </c>
      <c r="H96" s="29">
        <f t="shared" si="47"/>
        <v>0.77987421383647804</v>
      </c>
      <c r="I96" s="29">
        <f t="shared" si="47"/>
        <v>0.44025157232704404</v>
      </c>
      <c r="J96" s="29">
        <f t="shared" si="47"/>
        <v>0.18867924528301888</v>
      </c>
      <c r="K96" s="29">
        <f t="shared" si="47"/>
        <v>0.31446540880503143</v>
      </c>
      <c r="L96" s="29">
        <f t="shared" si="47"/>
        <v>2.5157232704402517E-2</v>
      </c>
      <c r="M96" s="29">
        <f t="shared" si="47"/>
        <v>1.2578616352201259E-2</v>
      </c>
      <c r="N96" s="29">
        <f t="shared" si="47"/>
        <v>6.2893081761006293E-3</v>
      </c>
    </row>
    <row r="97" spans="1:14" ht="12" customHeight="1" x14ac:dyDescent="0.2">
      <c r="A97" s="157"/>
      <c r="B97" s="157"/>
      <c r="C97" s="35"/>
      <c r="D97" s="231" t="s">
        <v>1</v>
      </c>
      <c r="E97" s="34"/>
      <c r="F97" s="145">
        <v>21</v>
      </c>
      <c r="G97" s="33">
        <v>5</v>
      </c>
      <c r="H97" s="33">
        <v>18</v>
      </c>
      <c r="I97" s="33">
        <v>14</v>
      </c>
      <c r="J97" s="33">
        <v>8</v>
      </c>
      <c r="K97" s="33">
        <v>14</v>
      </c>
      <c r="L97" s="33">
        <v>0</v>
      </c>
      <c r="M97" s="33">
        <v>0</v>
      </c>
      <c r="N97" s="33">
        <v>0</v>
      </c>
    </row>
    <row r="98" spans="1:14" ht="12" customHeight="1" x14ac:dyDescent="0.2">
      <c r="A98" s="157"/>
      <c r="B98" s="157"/>
      <c r="C98" s="32"/>
      <c r="D98" s="232"/>
      <c r="E98" s="31"/>
      <c r="F98" s="82"/>
      <c r="G98" s="29">
        <f t="shared" ref="G98:N98" si="48">IF(G97=0,0,G97/$F97)</f>
        <v>0.23809523809523808</v>
      </c>
      <c r="H98" s="29">
        <f t="shared" si="48"/>
        <v>0.8571428571428571</v>
      </c>
      <c r="I98" s="29">
        <f t="shared" si="48"/>
        <v>0.66666666666666663</v>
      </c>
      <c r="J98" s="29">
        <f t="shared" si="48"/>
        <v>0.38095238095238093</v>
      </c>
      <c r="K98" s="29">
        <f t="shared" si="48"/>
        <v>0.66666666666666663</v>
      </c>
      <c r="L98" s="29">
        <f t="shared" si="48"/>
        <v>0</v>
      </c>
      <c r="M98" s="29">
        <f t="shared" si="48"/>
        <v>0</v>
      </c>
      <c r="N98" s="29">
        <f t="shared" si="48"/>
        <v>0</v>
      </c>
    </row>
    <row r="99" spans="1:14" ht="12.75" customHeight="1" x14ac:dyDescent="0.2">
      <c r="A99" s="157"/>
      <c r="B99" s="157"/>
      <c r="C99" s="35"/>
      <c r="D99" s="231" t="s">
        <v>0</v>
      </c>
      <c r="E99" s="34"/>
      <c r="F99" s="145">
        <v>61</v>
      </c>
      <c r="G99" s="33">
        <v>9</v>
      </c>
      <c r="H99" s="33">
        <v>37</v>
      </c>
      <c r="I99" s="33">
        <v>27</v>
      </c>
      <c r="J99" s="33">
        <v>9</v>
      </c>
      <c r="K99" s="33">
        <v>15</v>
      </c>
      <c r="L99" s="33">
        <v>2</v>
      </c>
      <c r="M99" s="33">
        <v>2</v>
      </c>
      <c r="N99" s="33">
        <v>0</v>
      </c>
    </row>
    <row r="100" spans="1:14" ht="12.75" customHeight="1" x14ac:dyDescent="0.2">
      <c r="A100" s="158"/>
      <c r="B100" s="158"/>
      <c r="C100" s="32"/>
      <c r="D100" s="232"/>
      <c r="E100" s="31"/>
      <c r="F100" s="121"/>
      <c r="G100" s="29">
        <f t="shared" ref="G100:N100" si="49">IF(G99=0,0,G99/$F99)</f>
        <v>0.14754098360655737</v>
      </c>
      <c r="H100" s="29">
        <f t="shared" si="49"/>
        <v>0.60655737704918034</v>
      </c>
      <c r="I100" s="29">
        <f t="shared" si="49"/>
        <v>0.44262295081967212</v>
      </c>
      <c r="J100" s="29">
        <f t="shared" si="49"/>
        <v>0.14754098360655737</v>
      </c>
      <c r="K100" s="29">
        <f t="shared" si="49"/>
        <v>0.24590163934426229</v>
      </c>
      <c r="L100" s="29">
        <f t="shared" si="49"/>
        <v>3.2786885245901641E-2</v>
      </c>
      <c r="M100" s="29">
        <f t="shared" si="49"/>
        <v>3.2786885245901641E-2</v>
      </c>
      <c r="N100" s="29">
        <f t="shared" si="49"/>
        <v>0</v>
      </c>
    </row>
  </sheetData>
  <mergeCells count="61">
    <mergeCell ref="D93:D94"/>
    <mergeCell ref="D95:D96"/>
    <mergeCell ref="D97:D98"/>
    <mergeCell ref="D83:D84"/>
    <mergeCell ref="D85:D86"/>
    <mergeCell ref="D87:D88"/>
    <mergeCell ref="D89:D90"/>
    <mergeCell ref="D91:D9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43:D44"/>
    <mergeCell ref="D45:D46"/>
    <mergeCell ref="D47:D48"/>
    <mergeCell ref="D49:D50"/>
    <mergeCell ref="D51:D52"/>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F3:F6"/>
    <mergeCell ref="N3:N6"/>
    <mergeCell ref="A7:E8"/>
    <mergeCell ref="A9:A18"/>
    <mergeCell ref="B9:E10"/>
    <mergeCell ref="B11:E12"/>
    <mergeCell ref="B13:E14"/>
    <mergeCell ref="B15:E16"/>
    <mergeCell ref="B17:E18"/>
    <mergeCell ref="H3:H6"/>
    <mergeCell ref="I3:I6"/>
    <mergeCell ref="J3:J6"/>
    <mergeCell ref="K3:K6"/>
    <mergeCell ref="L3:L6"/>
    <mergeCell ref="M3:M6"/>
    <mergeCell ref="G3:G6"/>
  </mergeCells>
  <phoneticPr fontId="5"/>
  <pageMargins left="0.59055118110236227" right="0.19685039370078741" top="0.39370078740157483" bottom="0.78740157480314965" header="0.51181102362204722" footer="0.19685039370078741"/>
  <pageSetup paperSize="9" scale="64" firstPageNumber="35" fitToWidth="0" orientation="portrait" r:id="rId1"/>
  <headerFooter alignWithMargins="0">
    <oddFooter>&amp;C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21875" style="1" customWidth="1"/>
    <col min="15" max="16384" width="9" style="1"/>
  </cols>
  <sheetData>
    <row r="1" spans="1:14" ht="14.4" x14ac:dyDescent="0.2">
      <c r="A1" s="16" t="s">
        <v>647</v>
      </c>
    </row>
    <row r="2" spans="1:14" x14ac:dyDescent="0.2">
      <c r="N2" s="38" t="s">
        <v>454</v>
      </c>
    </row>
    <row r="3" spans="1:14" ht="29.25" customHeight="1" x14ac:dyDescent="0.2">
      <c r="A3" s="233" t="s">
        <v>63</v>
      </c>
      <c r="B3" s="234"/>
      <c r="C3" s="234"/>
      <c r="D3" s="234"/>
      <c r="E3" s="235"/>
      <c r="F3" s="358" t="s">
        <v>126</v>
      </c>
      <c r="G3" s="355" t="s">
        <v>597</v>
      </c>
      <c r="H3" s="352" t="s">
        <v>619</v>
      </c>
      <c r="I3" s="352" t="s">
        <v>620</v>
      </c>
      <c r="J3" s="352" t="s">
        <v>598</v>
      </c>
      <c r="K3" s="352" t="s">
        <v>599</v>
      </c>
      <c r="L3" s="352" t="s">
        <v>600</v>
      </c>
      <c r="M3" s="352" t="s">
        <v>601</v>
      </c>
      <c r="N3" s="352" t="s">
        <v>602</v>
      </c>
    </row>
    <row r="4" spans="1:14" ht="17.25" customHeight="1" x14ac:dyDescent="0.2">
      <c r="A4" s="236"/>
      <c r="B4" s="237"/>
      <c r="C4" s="237"/>
      <c r="D4" s="237"/>
      <c r="E4" s="238"/>
      <c r="F4" s="359"/>
      <c r="G4" s="356"/>
      <c r="H4" s="336"/>
      <c r="I4" s="336"/>
      <c r="J4" s="336"/>
      <c r="K4" s="336"/>
      <c r="L4" s="336"/>
      <c r="M4" s="336"/>
      <c r="N4" s="336"/>
    </row>
    <row r="5" spans="1:14" ht="17.25" customHeight="1" x14ac:dyDescent="0.2">
      <c r="A5" s="236"/>
      <c r="B5" s="237"/>
      <c r="C5" s="237"/>
      <c r="D5" s="237"/>
      <c r="E5" s="238"/>
      <c r="F5" s="359"/>
      <c r="G5" s="356"/>
      <c r="H5" s="336"/>
      <c r="I5" s="336"/>
      <c r="J5" s="336"/>
      <c r="K5" s="336"/>
      <c r="L5" s="336"/>
      <c r="M5" s="336"/>
      <c r="N5" s="336"/>
    </row>
    <row r="6" spans="1:14" ht="33" customHeight="1" x14ac:dyDescent="0.2">
      <c r="A6" s="239"/>
      <c r="B6" s="240"/>
      <c r="C6" s="240"/>
      <c r="D6" s="240"/>
      <c r="E6" s="241"/>
      <c r="F6" s="359"/>
      <c r="G6" s="357"/>
      <c r="H6" s="287"/>
      <c r="I6" s="287"/>
      <c r="J6" s="287"/>
      <c r="K6" s="287"/>
      <c r="L6" s="287"/>
      <c r="M6" s="287"/>
      <c r="N6" s="287"/>
    </row>
    <row r="7" spans="1:14" ht="12" customHeight="1" x14ac:dyDescent="0.2">
      <c r="A7" s="170" t="s">
        <v>49</v>
      </c>
      <c r="B7" s="171"/>
      <c r="C7" s="171"/>
      <c r="D7" s="171"/>
      <c r="E7" s="172"/>
      <c r="F7" s="145">
        <v>920</v>
      </c>
      <c r="G7" s="144">
        <f t="shared" ref="G7:N7" si="0">SUM(G9,G11,G13,G15,G17)</f>
        <v>262</v>
      </c>
      <c r="H7" s="33">
        <f t="shared" si="0"/>
        <v>286</v>
      </c>
      <c r="I7" s="33">
        <f t="shared" si="0"/>
        <v>130</v>
      </c>
      <c r="J7" s="33">
        <f t="shared" si="0"/>
        <v>77</v>
      </c>
      <c r="K7" s="33">
        <f t="shared" si="0"/>
        <v>73</v>
      </c>
      <c r="L7" s="33">
        <f t="shared" si="0"/>
        <v>360</v>
      </c>
      <c r="M7" s="33">
        <f t="shared" si="0"/>
        <v>68</v>
      </c>
      <c r="N7" s="33">
        <f t="shared" si="0"/>
        <v>48</v>
      </c>
    </row>
    <row r="8" spans="1:14" ht="12" customHeight="1" x14ac:dyDescent="0.2">
      <c r="A8" s="173"/>
      <c r="B8" s="174"/>
      <c r="C8" s="174"/>
      <c r="D8" s="174"/>
      <c r="E8" s="175"/>
      <c r="F8" s="82"/>
      <c r="G8" s="127">
        <f t="shared" ref="G8:N8" si="1">IF(G7=0,0,G7/$F7)</f>
        <v>0.2847826086956522</v>
      </c>
      <c r="H8" s="29">
        <f t="shared" si="1"/>
        <v>0.31086956521739129</v>
      </c>
      <c r="I8" s="29">
        <f t="shared" si="1"/>
        <v>0.14130434782608695</v>
      </c>
      <c r="J8" s="29">
        <f t="shared" si="1"/>
        <v>8.3695652173913046E-2</v>
      </c>
      <c r="K8" s="29">
        <f t="shared" si="1"/>
        <v>7.9347826086956522E-2</v>
      </c>
      <c r="L8" s="29">
        <f t="shared" si="1"/>
        <v>0.39130434782608697</v>
      </c>
      <c r="M8" s="29">
        <f t="shared" si="1"/>
        <v>7.3913043478260873E-2</v>
      </c>
      <c r="N8" s="29">
        <f t="shared" si="1"/>
        <v>5.2173913043478258E-2</v>
      </c>
    </row>
    <row r="9" spans="1:14" ht="12" customHeight="1" x14ac:dyDescent="0.2">
      <c r="A9" s="159" t="s">
        <v>48</v>
      </c>
      <c r="B9" s="242" t="s">
        <v>47</v>
      </c>
      <c r="C9" s="243"/>
      <c r="D9" s="243"/>
      <c r="E9" s="244"/>
      <c r="F9" s="145">
        <v>262</v>
      </c>
      <c r="G9" s="144">
        <v>53</v>
      </c>
      <c r="H9" s="33">
        <v>52</v>
      </c>
      <c r="I9" s="33">
        <v>21</v>
      </c>
      <c r="J9" s="33">
        <v>15</v>
      </c>
      <c r="K9" s="33">
        <v>20</v>
      </c>
      <c r="L9" s="33">
        <v>150</v>
      </c>
      <c r="M9" s="33">
        <v>9</v>
      </c>
      <c r="N9" s="33">
        <v>15</v>
      </c>
    </row>
    <row r="10" spans="1:14" ht="12" customHeight="1" x14ac:dyDescent="0.2">
      <c r="A10" s="160"/>
      <c r="B10" s="245"/>
      <c r="C10" s="246"/>
      <c r="D10" s="246"/>
      <c r="E10" s="247"/>
      <c r="F10" s="82"/>
      <c r="G10" s="127">
        <f t="shared" ref="G10:N10" si="2">IF(G9=0,0,G9/$F9)</f>
        <v>0.20229007633587787</v>
      </c>
      <c r="H10" s="29">
        <f t="shared" si="2"/>
        <v>0.19847328244274809</v>
      </c>
      <c r="I10" s="29">
        <f t="shared" si="2"/>
        <v>8.0152671755725186E-2</v>
      </c>
      <c r="J10" s="29">
        <f t="shared" si="2"/>
        <v>5.7251908396946563E-2</v>
      </c>
      <c r="K10" s="29">
        <f t="shared" si="2"/>
        <v>7.6335877862595422E-2</v>
      </c>
      <c r="L10" s="29">
        <f t="shared" si="2"/>
        <v>0.5725190839694656</v>
      </c>
      <c r="M10" s="29">
        <f t="shared" si="2"/>
        <v>3.4351145038167941E-2</v>
      </c>
      <c r="N10" s="29">
        <f t="shared" si="2"/>
        <v>5.7251908396946563E-2</v>
      </c>
    </row>
    <row r="11" spans="1:14" ht="12" customHeight="1" x14ac:dyDescent="0.2">
      <c r="A11" s="160"/>
      <c r="B11" s="242" t="s">
        <v>46</v>
      </c>
      <c r="C11" s="243"/>
      <c r="D11" s="243"/>
      <c r="E11" s="244"/>
      <c r="F11" s="145">
        <v>136</v>
      </c>
      <c r="G11" s="144">
        <v>33</v>
      </c>
      <c r="H11" s="33">
        <v>34</v>
      </c>
      <c r="I11" s="33">
        <v>13</v>
      </c>
      <c r="J11" s="33">
        <v>11</v>
      </c>
      <c r="K11" s="33">
        <v>12</v>
      </c>
      <c r="L11" s="33">
        <v>57</v>
      </c>
      <c r="M11" s="33">
        <v>12</v>
      </c>
      <c r="N11" s="33">
        <v>11</v>
      </c>
    </row>
    <row r="12" spans="1:14" ht="12" customHeight="1" x14ac:dyDescent="0.2">
      <c r="A12" s="160"/>
      <c r="B12" s="245"/>
      <c r="C12" s="246"/>
      <c r="D12" s="246"/>
      <c r="E12" s="247"/>
      <c r="F12" s="82"/>
      <c r="G12" s="127">
        <f t="shared" ref="G12:N12" si="3">IF(G11=0,0,G11/$F11)</f>
        <v>0.24264705882352941</v>
      </c>
      <c r="H12" s="29">
        <f t="shared" si="3"/>
        <v>0.25</v>
      </c>
      <c r="I12" s="29">
        <f t="shared" si="3"/>
        <v>9.5588235294117641E-2</v>
      </c>
      <c r="J12" s="29">
        <f t="shared" si="3"/>
        <v>8.0882352941176475E-2</v>
      </c>
      <c r="K12" s="29">
        <f t="shared" si="3"/>
        <v>8.8235294117647065E-2</v>
      </c>
      <c r="L12" s="29">
        <f t="shared" si="3"/>
        <v>0.41911764705882354</v>
      </c>
      <c r="M12" s="29">
        <f t="shared" si="3"/>
        <v>8.8235294117647065E-2</v>
      </c>
      <c r="N12" s="29">
        <f t="shared" si="3"/>
        <v>8.0882352941176475E-2</v>
      </c>
    </row>
    <row r="13" spans="1:14" ht="12" customHeight="1" x14ac:dyDescent="0.2">
      <c r="A13" s="160"/>
      <c r="B13" s="242" t="s">
        <v>45</v>
      </c>
      <c r="C13" s="243"/>
      <c r="D13" s="243"/>
      <c r="E13" s="244"/>
      <c r="F13" s="145">
        <v>249</v>
      </c>
      <c r="G13" s="144">
        <v>79</v>
      </c>
      <c r="H13" s="33">
        <v>87</v>
      </c>
      <c r="I13" s="33">
        <v>41</v>
      </c>
      <c r="J13" s="33">
        <v>28</v>
      </c>
      <c r="K13" s="33">
        <v>19</v>
      </c>
      <c r="L13" s="33">
        <v>82</v>
      </c>
      <c r="M13" s="33">
        <v>18</v>
      </c>
      <c r="N13" s="33">
        <v>10</v>
      </c>
    </row>
    <row r="14" spans="1:14" ht="12" customHeight="1" x14ac:dyDescent="0.2">
      <c r="A14" s="160"/>
      <c r="B14" s="245"/>
      <c r="C14" s="246"/>
      <c r="D14" s="246"/>
      <c r="E14" s="247"/>
      <c r="F14" s="82"/>
      <c r="G14" s="127">
        <f t="shared" ref="G14:N14" si="4">IF(G13=0,0,G13/$F13)</f>
        <v>0.31726907630522089</v>
      </c>
      <c r="H14" s="29">
        <f t="shared" si="4"/>
        <v>0.3493975903614458</v>
      </c>
      <c r="I14" s="29">
        <f t="shared" si="4"/>
        <v>0.1646586345381526</v>
      </c>
      <c r="J14" s="29">
        <f t="shared" si="4"/>
        <v>0.11244979919678715</v>
      </c>
      <c r="K14" s="29">
        <f t="shared" si="4"/>
        <v>7.6305220883534142E-2</v>
      </c>
      <c r="L14" s="29">
        <f t="shared" si="4"/>
        <v>0.32931726907630521</v>
      </c>
      <c r="M14" s="29">
        <f t="shared" si="4"/>
        <v>7.2289156626506021E-2</v>
      </c>
      <c r="N14" s="29">
        <f t="shared" si="4"/>
        <v>4.0160642570281124E-2</v>
      </c>
    </row>
    <row r="15" spans="1:14" ht="12" customHeight="1" x14ac:dyDescent="0.2">
      <c r="A15" s="160"/>
      <c r="B15" s="242" t="s">
        <v>44</v>
      </c>
      <c r="C15" s="243"/>
      <c r="D15" s="243"/>
      <c r="E15" s="244"/>
      <c r="F15" s="145">
        <v>72</v>
      </c>
      <c r="G15" s="144">
        <v>23</v>
      </c>
      <c r="H15" s="33">
        <v>27</v>
      </c>
      <c r="I15" s="33">
        <v>14</v>
      </c>
      <c r="J15" s="33">
        <v>6</v>
      </c>
      <c r="K15" s="33">
        <v>6</v>
      </c>
      <c r="L15" s="33">
        <v>21</v>
      </c>
      <c r="M15" s="33">
        <v>6</v>
      </c>
      <c r="N15" s="33">
        <v>2</v>
      </c>
    </row>
    <row r="16" spans="1:14" ht="12" customHeight="1" x14ac:dyDescent="0.2">
      <c r="A16" s="160"/>
      <c r="B16" s="245"/>
      <c r="C16" s="246"/>
      <c r="D16" s="246"/>
      <c r="E16" s="247"/>
      <c r="F16" s="82"/>
      <c r="G16" s="127">
        <f t="shared" ref="G16:N16" si="5">IF(G15=0,0,G15/$F15)</f>
        <v>0.31944444444444442</v>
      </c>
      <c r="H16" s="29">
        <f t="shared" si="5"/>
        <v>0.375</v>
      </c>
      <c r="I16" s="29">
        <f t="shared" si="5"/>
        <v>0.19444444444444445</v>
      </c>
      <c r="J16" s="29">
        <f t="shared" si="5"/>
        <v>8.3333333333333329E-2</v>
      </c>
      <c r="K16" s="29">
        <f t="shared" si="5"/>
        <v>8.3333333333333329E-2</v>
      </c>
      <c r="L16" s="29">
        <f t="shared" si="5"/>
        <v>0.29166666666666669</v>
      </c>
      <c r="M16" s="29">
        <f t="shared" si="5"/>
        <v>8.3333333333333329E-2</v>
      </c>
      <c r="N16" s="29">
        <f t="shared" si="5"/>
        <v>2.7777777777777776E-2</v>
      </c>
    </row>
    <row r="17" spans="1:14" ht="12" customHeight="1" x14ac:dyDescent="0.2">
      <c r="A17" s="160"/>
      <c r="B17" s="242" t="s">
        <v>43</v>
      </c>
      <c r="C17" s="243"/>
      <c r="D17" s="243"/>
      <c r="E17" s="244"/>
      <c r="F17" s="145">
        <v>201</v>
      </c>
      <c r="G17" s="144">
        <v>74</v>
      </c>
      <c r="H17" s="33">
        <v>86</v>
      </c>
      <c r="I17" s="33">
        <v>41</v>
      </c>
      <c r="J17" s="33">
        <v>17</v>
      </c>
      <c r="K17" s="33">
        <v>16</v>
      </c>
      <c r="L17" s="33">
        <v>50</v>
      </c>
      <c r="M17" s="33">
        <v>23</v>
      </c>
      <c r="N17" s="33">
        <v>10</v>
      </c>
    </row>
    <row r="18" spans="1:14" ht="12" customHeight="1" x14ac:dyDescent="0.2">
      <c r="A18" s="161"/>
      <c r="B18" s="245"/>
      <c r="C18" s="246"/>
      <c r="D18" s="246"/>
      <c r="E18" s="247"/>
      <c r="F18" s="82"/>
      <c r="G18" s="127">
        <f t="shared" ref="G18:N18" si="6">IF(G17=0,0,G17/$F17)</f>
        <v>0.36815920398009949</v>
      </c>
      <c r="H18" s="29">
        <f t="shared" si="6"/>
        <v>0.42786069651741293</v>
      </c>
      <c r="I18" s="29">
        <f t="shared" si="6"/>
        <v>0.20398009950248755</v>
      </c>
      <c r="J18" s="29">
        <f t="shared" si="6"/>
        <v>8.45771144278607E-2</v>
      </c>
      <c r="K18" s="29">
        <f t="shared" si="6"/>
        <v>7.9601990049751242E-2</v>
      </c>
      <c r="L18" s="29">
        <f t="shared" si="6"/>
        <v>0.24875621890547264</v>
      </c>
      <c r="M18" s="29">
        <f t="shared" si="6"/>
        <v>0.11442786069651742</v>
      </c>
      <c r="N18" s="29">
        <f t="shared" si="6"/>
        <v>4.975124378109453E-2</v>
      </c>
    </row>
    <row r="19" spans="1:14" ht="12" customHeight="1" x14ac:dyDescent="0.2">
      <c r="A19" s="156" t="s">
        <v>42</v>
      </c>
      <c r="B19" s="156" t="s">
        <v>41</v>
      </c>
      <c r="C19" s="35"/>
      <c r="D19" s="231" t="s">
        <v>15</v>
      </c>
      <c r="E19" s="34"/>
      <c r="F19" s="145">
        <v>239</v>
      </c>
      <c r="G19" s="144">
        <f t="shared" ref="G19:N19" si="7">SUM(G21,G23,G25,G27,G29,G31,G33,G35,G37,G39,G41,G43,G45,G47,G49,G51,G53,G55,G57,G59,G61,G63,G65,G67)</f>
        <v>79</v>
      </c>
      <c r="H19" s="33">
        <f t="shared" si="7"/>
        <v>100</v>
      </c>
      <c r="I19" s="33">
        <f t="shared" si="7"/>
        <v>45</v>
      </c>
      <c r="J19" s="33">
        <f t="shared" si="7"/>
        <v>28</v>
      </c>
      <c r="K19" s="33">
        <f t="shared" si="7"/>
        <v>15</v>
      </c>
      <c r="L19" s="33">
        <f t="shared" si="7"/>
        <v>67</v>
      </c>
      <c r="M19" s="33">
        <f t="shared" si="7"/>
        <v>21</v>
      </c>
      <c r="N19" s="33">
        <f t="shared" si="7"/>
        <v>6</v>
      </c>
    </row>
    <row r="20" spans="1:14" ht="12" customHeight="1" x14ac:dyDescent="0.2">
      <c r="A20" s="157"/>
      <c r="B20" s="157"/>
      <c r="C20" s="32"/>
      <c r="D20" s="232"/>
      <c r="E20" s="31"/>
      <c r="F20" s="82"/>
      <c r="G20" s="127">
        <f t="shared" ref="G20:N20" si="8">IF(G19=0,0,G19/$F19)</f>
        <v>0.33054393305439328</v>
      </c>
      <c r="H20" s="29">
        <f t="shared" si="8"/>
        <v>0.41841004184100417</v>
      </c>
      <c r="I20" s="29">
        <f t="shared" si="8"/>
        <v>0.18828451882845187</v>
      </c>
      <c r="J20" s="29">
        <f t="shared" si="8"/>
        <v>0.11715481171548117</v>
      </c>
      <c r="K20" s="29">
        <f t="shared" si="8"/>
        <v>6.2761506276150625E-2</v>
      </c>
      <c r="L20" s="29">
        <f t="shared" si="8"/>
        <v>0.28033472803347281</v>
      </c>
      <c r="M20" s="29">
        <f t="shared" si="8"/>
        <v>8.7866108786610872E-2</v>
      </c>
      <c r="N20" s="29">
        <f t="shared" si="8"/>
        <v>2.5104602510460251E-2</v>
      </c>
    </row>
    <row r="21" spans="1:14" ht="12" customHeight="1" x14ac:dyDescent="0.2">
      <c r="A21" s="157"/>
      <c r="B21" s="157"/>
      <c r="C21" s="35"/>
      <c r="D21" s="231" t="s">
        <v>40</v>
      </c>
      <c r="E21" s="34"/>
      <c r="F21" s="145">
        <v>32</v>
      </c>
      <c r="G21" s="144">
        <v>14</v>
      </c>
      <c r="H21" s="33">
        <v>18</v>
      </c>
      <c r="I21" s="33">
        <v>5</v>
      </c>
      <c r="J21" s="33">
        <v>5</v>
      </c>
      <c r="K21" s="33">
        <v>1</v>
      </c>
      <c r="L21" s="33">
        <v>9</v>
      </c>
      <c r="M21" s="33">
        <v>3</v>
      </c>
      <c r="N21" s="33">
        <v>0</v>
      </c>
    </row>
    <row r="22" spans="1:14" ht="12" customHeight="1" x14ac:dyDescent="0.2">
      <c r="A22" s="157"/>
      <c r="B22" s="157"/>
      <c r="C22" s="32"/>
      <c r="D22" s="232"/>
      <c r="E22" s="31"/>
      <c r="F22" s="82"/>
      <c r="G22" s="127">
        <f t="shared" ref="G22:N22" si="9">IF(G21=0,0,G21/$F21)</f>
        <v>0.4375</v>
      </c>
      <c r="H22" s="29">
        <f t="shared" si="9"/>
        <v>0.5625</v>
      </c>
      <c r="I22" s="29">
        <f t="shared" si="9"/>
        <v>0.15625</v>
      </c>
      <c r="J22" s="29">
        <f t="shared" si="9"/>
        <v>0.15625</v>
      </c>
      <c r="K22" s="29">
        <f t="shared" si="9"/>
        <v>3.125E-2</v>
      </c>
      <c r="L22" s="29">
        <f t="shared" si="9"/>
        <v>0.28125</v>
      </c>
      <c r="M22" s="29">
        <f t="shared" si="9"/>
        <v>9.375E-2</v>
      </c>
      <c r="N22" s="29">
        <f t="shared" si="9"/>
        <v>0</v>
      </c>
    </row>
    <row r="23" spans="1:14" ht="12" customHeight="1" x14ac:dyDescent="0.2">
      <c r="A23" s="157"/>
      <c r="B23" s="157"/>
      <c r="C23" s="35"/>
      <c r="D23" s="231" t="s">
        <v>39</v>
      </c>
      <c r="E23" s="34"/>
      <c r="F23" s="145">
        <v>4</v>
      </c>
      <c r="G23" s="144">
        <v>1</v>
      </c>
      <c r="H23" s="33">
        <v>1</v>
      </c>
      <c r="I23" s="33">
        <v>0</v>
      </c>
      <c r="J23" s="33">
        <v>1</v>
      </c>
      <c r="K23" s="33">
        <v>0</v>
      </c>
      <c r="L23" s="33">
        <v>1</v>
      </c>
      <c r="M23" s="33">
        <v>2</v>
      </c>
      <c r="N23" s="33">
        <v>0</v>
      </c>
    </row>
    <row r="24" spans="1:14" ht="12" customHeight="1" x14ac:dyDescent="0.2">
      <c r="A24" s="157"/>
      <c r="B24" s="157"/>
      <c r="C24" s="32"/>
      <c r="D24" s="232"/>
      <c r="E24" s="31"/>
      <c r="F24" s="82"/>
      <c r="G24" s="127">
        <f t="shared" ref="G24:N24" si="10">IF(G23=0,0,G23/$F23)</f>
        <v>0.25</v>
      </c>
      <c r="H24" s="29">
        <f t="shared" si="10"/>
        <v>0.25</v>
      </c>
      <c r="I24" s="29">
        <f t="shared" si="10"/>
        <v>0</v>
      </c>
      <c r="J24" s="29">
        <f t="shared" si="10"/>
        <v>0.25</v>
      </c>
      <c r="K24" s="29">
        <f t="shared" si="10"/>
        <v>0</v>
      </c>
      <c r="L24" s="29">
        <f t="shared" si="10"/>
        <v>0.25</v>
      </c>
      <c r="M24" s="29">
        <f t="shared" si="10"/>
        <v>0.5</v>
      </c>
      <c r="N24" s="29">
        <f t="shared" si="10"/>
        <v>0</v>
      </c>
    </row>
    <row r="25" spans="1:14" ht="12" customHeight="1" x14ac:dyDescent="0.2">
      <c r="A25" s="157"/>
      <c r="B25" s="157"/>
      <c r="C25" s="35"/>
      <c r="D25" s="231" t="s">
        <v>38</v>
      </c>
      <c r="E25" s="34"/>
      <c r="F25" s="145">
        <v>11</v>
      </c>
      <c r="G25" s="144">
        <v>3</v>
      </c>
      <c r="H25" s="33">
        <v>3</v>
      </c>
      <c r="I25" s="33">
        <v>2</v>
      </c>
      <c r="J25" s="33">
        <v>0</v>
      </c>
      <c r="K25" s="33">
        <v>0</v>
      </c>
      <c r="L25" s="33">
        <v>5</v>
      </c>
      <c r="M25" s="33">
        <v>0</v>
      </c>
      <c r="N25" s="33">
        <v>1</v>
      </c>
    </row>
    <row r="26" spans="1:14" ht="12" customHeight="1" x14ac:dyDescent="0.2">
      <c r="A26" s="157"/>
      <c r="B26" s="157"/>
      <c r="C26" s="32"/>
      <c r="D26" s="232"/>
      <c r="E26" s="31"/>
      <c r="F26" s="82"/>
      <c r="G26" s="127">
        <f t="shared" ref="G26:N26" si="11">IF(G25=0,0,G25/$F25)</f>
        <v>0.27272727272727271</v>
      </c>
      <c r="H26" s="29">
        <f t="shared" si="11"/>
        <v>0.27272727272727271</v>
      </c>
      <c r="I26" s="29">
        <f t="shared" si="11"/>
        <v>0.18181818181818182</v>
      </c>
      <c r="J26" s="29">
        <f t="shared" si="11"/>
        <v>0</v>
      </c>
      <c r="K26" s="29">
        <f t="shared" si="11"/>
        <v>0</v>
      </c>
      <c r="L26" s="29">
        <f t="shared" si="11"/>
        <v>0.45454545454545453</v>
      </c>
      <c r="M26" s="29">
        <f t="shared" si="11"/>
        <v>0</v>
      </c>
      <c r="N26" s="29">
        <f t="shared" si="11"/>
        <v>9.0909090909090912E-2</v>
      </c>
    </row>
    <row r="27" spans="1:14" ht="12" customHeight="1" x14ac:dyDescent="0.2">
      <c r="A27" s="157"/>
      <c r="B27" s="157"/>
      <c r="C27" s="35"/>
      <c r="D27" s="231" t="s">
        <v>37</v>
      </c>
      <c r="E27" s="34"/>
      <c r="F27" s="145">
        <v>2</v>
      </c>
      <c r="G27" s="144">
        <v>1</v>
      </c>
      <c r="H27" s="33">
        <v>0</v>
      </c>
      <c r="I27" s="33">
        <v>0</v>
      </c>
      <c r="J27" s="33">
        <v>0</v>
      </c>
      <c r="K27" s="33">
        <v>0</v>
      </c>
      <c r="L27" s="33">
        <v>0</v>
      </c>
      <c r="M27" s="33">
        <v>1</v>
      </c>
      <c r="N27" s="33">
        <v>0</v>
      </c>
    </row>
    <row r="28" spans="1:14" ht="12" customHeight="1" x14ac:dyDescent="0.2">
      <c r="A28" s="157"/>
      <c r="B28" s="157"/>
      <c r="C28" s="32"/>
      <c r="D28" s="232"/>
      <c r="E28" s="31"/>
      <c r="F28" s="82"/>
      <c r="G28" s="127">
        <f t="shared" ref="G28:N28" si="12">IF(G27=0,0,G27/$F27)</f>
        <v>0.5</v>
      </c>
      <c r="H28" s="29">
        <f t="shared" si="12"/>
        <v>0</v>
      </c>
      <c r="I28" s="29">
        <f t="shared" si="12"/>
        <v>0</v>
      </c>
      <c r="J28" s="29">
        <f t="shared" si="12"/>
        <v>0</v>
      </c>
      <c r="K28" s="29">
        <f t="shared" si="12"/>
        <v>0</v>
      </c>
      <c r="L28" s="29">
        <f t="shared" si="12"/>
        <v>0</v>
      </c>
      <c r="M28" s="29">
        <f t="shared" si="12"/>
        <v>0.5</v>
      </c>
      <c r="N28" s="29">
        <f t="shared" si="12"/>
        <v>0</v>
      </c>
    </row>
    <row r="29" spans="1:14" ht="12" customHeight="1" x14ac:dyDescent="0.2">
      <c r="A29" s="157"/>
      <c r="B29" s="157"/>
      <c r="C29" s="35"/>
      <c r="D29" s="231" t="s">
        <v>36</v>
      </c>
      <c r="E29" s="34"/>
      <c r="F29" s="145">
        <v>6</v>
      </c>
      <c r="G29" s="144">
        <v>1</v>
      </c>
      <c r="H29" s="33">
        <v>2</v>
      </c>
      <c r="I29" s="33">
        <v>0</v>
      </c>
      <c r="J29" s="33">
        <v>1</v>
      </c>
      <c r="K29" s="33">
        <v>1</v>
      </c>
      <c r="L29" s="33">
        <v>1</v>
      </c>
      <c r="M29" s="33">
        <v>1</v>
      </c>
      <c r="N29" s="33">
        <v>0</v>
      </c>
    </row>
    <row r="30" spans="1:14" ht="12" customHeight="1" x14ac:dyDescent="0.2">
      <c r="A30" s="157"/>
      <c r="B30" s="157"/>
      <c r="C30" s="32"/>
      <c r="D30" s="232"/>
      <c r="E30" s="31"/>
      <c r="F30" s="82"/>
      <c r="G30" s="127">
        <f t="shared" ref="G30:N30" si="13">IF(G29=0,0,G29/$F29)</f>
        <v>0.16666666666666666</v>
      </c>
      <c r="H30" s="29">
        <f t="shared" si="13"/>
        <v>0.33333333333333331</v>
      </c>
      <c r="I30" s="29">
        <f t="shared" si="13"/>
        <v>0</v>
      </c>
      <c r="J30" s="29">
        <f t="shared" si="13"/>
        <v>0.16666666666666666</v>
      </c>
      <c r="K30" s="29">
        <f t="shared" si="13"/>
        <v>0.16666666666666666</v>
      </c>
      <c r="L30" s="29">
        <f t="shared" si="13"/>
        <v>0.16666666666666666</v>
      </c>
      <c r="M30" s="29">
        <f t="shared" si="13"/>
        <v>0.16666666666666666</v>
      </c>
      <c r="N30" s="29">
        <f t="shared" si="13"/>
        <v>0</v>
      </c>
    </row>
    <row r="31" spans="1:14" ht="12" customHeight="1" x14ac:dyDescent="0.2">
      <c r="A31" s="157"/>
      <c r="B31" s="157"/>
      <c r="C31" s="35"/>
      <c r="D31" s="231" t="s">
        <v>35</v>
      </c>
      <c r="E31" s="34"/>
      <c r="F31" s="145">
        <v>1</v>
      </c>
      <c r="G31" s="144">
        <v>1</v>
      </c>
      <c r="H31" s="33">
        <v>1</v>
      </c>
      <c r="I31" s="33">
        <v>0</v>
      </c>
      <c r="J31" s="33">
        <v>0</v>
      </c>
      <c r="K31" s="33">
        <v>0</v>
      </c>
      <c r="L31" s="33">
        <v>0</v>
      </c>
      <c r="M31" s="33">
        <v>0</v>
      </c>
      <c r="N31" s="33">
        <v>0</v>
      </c>
    </row>
    <row r="32" spans="1:14" ht="12" customHeight="1" x14ac:dyDescent="0.2">
      <c r="A32" s="157"/>
      <c r="B32" s="157"/>
      <c r="C32" s="32"/>
      <c r="D32" s="232"/>
      <c r="E32" s="31"/>
      <c r="F32" s="82"/>
      <c r="G32" s="127">
        <f t="shared" ref="G32:N32" si="14">IF(G31=0,0,G31/$F31)</f>
        <v>1</v>
      </c>
      <c r="H32" s="29">
        <f t="shared" si="14"/>
        <v>1</v>
      </c>
      <c r="I32" s="29">
        <f t="shared" si="14"/>
        <v>0</v>
      </c>
      <c r="J32" s="29">
        <f t="shared" si="14"/>
        <v>0</v>
      </c>
      <c r="K32" s="29">
        <f t="shared" si="14"/>
        <v>0</v>
      </c>
      <c r="L32" s="29">
        <f t="shared" si="14"/>
        <v>0</v>
      </c>
      <c r="M32" s="29">
        <f t="shared" si="14"/>
        <v>0</v>
      </c>
      <c r="N32" s="29">
        <f t="shared" si="14"/>
        <v>0</v>
      </c>
    </row>
    <row r="33" spans="1:14" ht="12" customHeight="1" x14ac:dyDescent="0.2">
      <c r="A33" s="157"/>
      <c r="B33" s="157"/>
      <c r="C33" s="35"/>
      <c r="D33" s="231" t="s">
        <v>34</v>
      </c>
      <c r="E33" s="34"/>
      <c r="F33" s="145">
        <v>8</v>
      </c>
      <c r="G33" s="144">
        <v>2</v>
      </c>
      <c r="H33" s="33">
        <v>3</v>
      </c>
      <c r="I33" s="33">
        <v>0</v>
      </c>
      <c r="J33" s="33">
        <v>0</v>
      </c>
      <c r="K33" s="33">
        <v>1</v>
      </c>
      <c r="L33" s="33">
        <v>3</v>
      </c>
      <c r="M33" s="33">
        <v>1</v>
      </c>
      <c r="N33" s="33">
        <v>0</v>
      </c>
    </row>
    <row r="34" spans="1:14" ht="12" customHeight="1" x14ac:dyDescent="0.2">
      <c r="A34" s="157"/>
      <c r="B34" s="157"/>
      <c r="C34" s="32"/>
      <c r="D34" s="232"/>
      <c r="E34" s="31"/>
      <c r="F34" s="82"/>
      <c r="G34" s="127">
        <f t="shared" ref="G34:N34" si="15">IF(G33=0,0,G33/$F33)</f>
        <v>0.25</v>
      </c>
      <c r="H34" s="29">
        <f t="shared" si="15"/>
        <v>0.375</v>
      </c>
      <c r="I34" s="29">
        <f t="shared" si="15"/>
        <v>0</v>
      </c>
      <c r="J34" s="29">
        <f t="shared" si="15"/>
        <v>0</v>
      </c>
      <c r="K34" s="29">
        <f t="shared" si="15"/>
        <v>0.125</v>
      </c>
      <c r="L34" s="29">
        <f t="shared" si="15"/>
        <v>0.375</v>
      </c>
      <c r="M34" s="29">
        <f t="shared" si="15"/>
        <v>0.125</v>
      </c>
      <c r="N34" s="29">
        <f t="shared" si="15"/>
        <v>0</v>
      </c>
    </row>
    <row r="35" spans="1:14" ht="12" customHeight="1" x14ac:dyDescent="0.2">
      <c r="A35" s="157"/>
      <c r="B35" s="157"/>
      <c r="C35" s="35"/>
      <c r="D35" s="231" t="s">
        <v>33</v>
      </c>
      <c r="E35" s="34"/>
      <c r="F35" s="145">
        <v>7</v>
      </c>
      <c r="G35" s="144">
        <v>1</v>
      </c>
      <c r="H35" s="33">
        <v>1</v>
      </c>
      <c r="I35" s="33">
        <v>1</v>
      </c>
      <c r="J35" s="33">
        <v>1</v>
      </c>
      <c r="K35" s="33">
        <v>0</v>
      </c>
      <c r="L35" s="33">
        <v>2</v>
      </c>
      <c r="M35" s="33">
        <v>3</v>
      </c>
      <c r="N35" s="33">
        <v>0</v>
      </c>
    </row>
    <row r="36" spans="1:14" ht="12" customHeight="1" x14ac:dyDescent="0.2">
      <c r="A36" s="157"/>
      <c r="B36" s="157"/>
      <c r="C36" s="32"/>
      <c r="D36" s="232"/>
      <c r="E36" s="31"/>
      <c r="F36" s="82"/>
      <c r="G36" s="127">
        <f t="shared" ref="G36:N36" si="16">IF(G35=0,0,G35/$F35)</f>
        <v>0.14285714285714285</v>
      </c>
      <c r="H36" s="29">
        <f t="shared" si="16"/>
        <v>0.14285714285714285</v>
      </c>
      <c r="I36" s="29">
        <f t="shared" si="16"/>
        <v>0.14285714285714285</v>
      </c>
      <c r="J36" s="29">
        <f t="shared" si="16"/>
        <v>0.14285714285714285</v>
      </c>
      <c r="K36" s="29">
        <f t="shared" si="16"/>
        <v>0</v>
      </c>
      <c r="L36" s="29">
        <f t="shared" si="16"/>
        <v>0.2857142857142857</v>
      </c>
      <c r="M36" s="29">
        <f t="shared" si="16"/>
        <v>0.42857142857142855</v>
      </c>
      <c r="N36" s="29">
        <f t="shared" si="16"/>
        <v>0</v>
      </c>
    </row>
    <row r="37" spans="1:14" ht="12" customHeight="1" x14ac:dyDescent="0.2">
      <c r="A37" s="157"/>
      <c r="B37" s="157"/>
      <c r="C37" s="35"/>
      <c r="D37" s="231" t="s">
        <v>32</v>
      </c>
      <c r="E37" s="34"/>
      <c r="F37" s="145">
        <v>1</v>
      </c>
      <c r="G37" s="144">
        <v>1</v>
      </c>
      <c r="H37" s="33">
        <v>1</v>
      </c>
      <c r="I37" s="33">
        <v>1</v>
      </c>
      <c r="J37" s="33">
        <v>0</v>
      </c>
      <c r="K37" s="33">
        <v>0</v>
      </c>
      <c r="L37" s="33">
        <v>0</v>
      </c>
      <c r="M37" s="33">
        <v>0</v>
      </c>
      <c r="N37" s="33">
        <v>0</v>
      </c>
    </row>
    <row r="38" spans="1:14" ht="12" customHeight="1" x14ac:dyDescent="0.2">
      <c r="A38" s="157"/>
      <c r="B38" s="157"/>
      <c r="C38" s="32"/>
      <c r="D38" s="232"/>
      <c r="E38" s="31"/>
      <c r="F38" s="82"/>
      <c r="G38" s="127">
        <f t="shared" ref="G38:N38" si="17">IF(G37=0,0,G37/$F37)</f>
        <v>1</v>
      </c>
      <c r="H38" s="29">
        <f t="shared" si="17"/>
        <v>1</v>
      </c>
      <c r="I38" s="29">
        <f t="shared" si="17"/>
        <v>1</v>
      </c>
      <c r="J38" s="29">
        <f t="shared" si="17"/>
        <v>0</v>
      </c>
      <c r="K38" s="29">
        <f t="shared" si="17"/>
        <v>0</v>
      </c>
      <c r="L38" s="29">
        <f t="shared" si="17"/>
        <v>0</v>
      </c>
      <c r="M38" s="29">
        <f t="shared" si="17"/>
        <v>0</v>
      </c>
      <c r="N38" s="29">
        <f t="shared" si="17"/>
        <v>0</v>
      </c>
    </row>
    <row r="39" spans="1:14" ht="12" customHeight="1" x14ac:dyDescent="0.2">
      <c r="A39" s="157"/>
      <c r="B39" s="157"/>
      <c r="C39" s="35"/>
      <c r="D39" s="231" t="s">
        <v>31</v>
      </c>
      <c r="E39" s="34"/>
      <c r="F39" s="145">
        <v>9</v>
      </c>
      <c r="G39" s="144">
        <v>5</v>
      </c>
      <c r="H39" s="33">
        <v>4</v>
      </c>
      <c r="I39" s="33">
        <v>1</v>
      </c>
      <c r="J39" s="33">
        <v>3</v>
      </c>
      <c r="K39" s="33">
        <v>0</v>
      </c>
      <c r="L39" s="33">
        <v>2</v>
      </c>
      <c r="M39" s="33">
        <v>0</v>
      </c>
      <c r="N39" s="33">
        <v>0</v>
      </c>
    </row>
    <row r="40" spans="1:14" ht="12" customHeight="1" x14ac:dyDescent="0.2">
      <c r="A40" s="157"/>
      <c r="B40" s="157"/>
      <c r="C40" s="32"/>
      <c r="D40" s="232"/>
      <c r="E40" s="31"/>
      <c r="F40" s="82"/>
      <c r="G40" s="127">
        <f t="shared" ref="G40:N40" si="18">IF(G39=0,0,G39/$F39)</f>
        <v>0.55555555555555558</v>
      </c>
      <c r="H40" s="29">
        <f t="shared" si="18"/>
        <v>0.44444444444444442</v>
      </c>
      <c r="I40" s="29">
        <f t="shared" si="18"/>
        <v>0.1111111111111111</v>
      </c>
      <c r="J40" s="29">
        <f t="shared" si="18"/>
        <v>0.33333333333333331</v>
      </c>
      <c r="K40" s="29">
        <f t="shared" si="18"/>
        <v>0</v>
      </c>
      <c r="L40" s="29">
        <f t="shared" si="18"/>
        <v>0.22222222222222221</v>
      </c>
      <c r="M40" s="29">
        <f t="shared" si="18"/>
        <v>0</v>
      </c>
      <c r="N40" s="29">
        <f t="shared" si="18"/>
        <v>0</v>
      </c>
    </row>
    <row r="41" spans="1:14" ht="12" customHeight="1" x14ac:dyDescent="0.2">
      <c r="A41" s="157"/>
      <c r="B41" s="157"/>
      <c r="C41" s="35"/>
      <c r="D41" s="231" t="s">
        <v>30</v>
      </c>
      <c r="E41" s="34"/>
      <c r="F41" s="145">
        <v>1</v>
      </c>
      <c r="G41" s="144">
        <v>0</v>
      </c>
      <c r="H41" s="33">
        <v>1</v>
      </c>
      <c r="I41" s="33">
        <v>0</v>
      </c>
      <c r="J41" s="33">
        <v>1</v>
      </c>
      <c r="K41" s="33">
        <v>0</v>
      </c>
      <c r="L41" s="33">
        <v>0</v>
      </c>
      <c r="M41" s="33">
        <v>0</v>
      </c>
      <c r="N41" s="33">
        <v>0</v>
      </c>
    </row>
    <row r="42" spans="1:14" ht="12" customHeight="1" x14ac:dyDescent="0.2">
      <c r="A42" s="157"/>
      <c r="B42" s="157"/>
      <c r="C42" s="32"/>
      <c r="D42" s="232"/>
      <c r="E42" s="31"/>
      <c r="F42" s="82"/>
      <c r="G42" s="127">
        <f t="shared" ref="G42:N42" si="19">IF(G41=0,0,G41/$F41)</f>
        <v>0</v>
      </c>
      <c r="H42" s="29">
        <f t="shared" si="19"/>
        <v>1</v>
      </c>
      <c r="I42" s="29">
        <f t="shared" si="19"/>
        <v>0</v>
      </c>
      <c r="J42" s="29">
        <f t="shared" si="19"/>
        <v>1</v>
      </c>
      <c r="K42" s="29">
        <f t="shared" si="19"/>
        <v>0</v>
      </c>
      <c r="L42" s="29">
        <f t="shared" si="19"/>
        <v>0</v>
      </c>
      <c r="M42" s="29">
        <f t="shared" si="19"/>
        <v>0</v>
      </c>
      <c r="N42" s="29">
        <f t="shared" si="19"/>
        <v>0</v>
      </c>
    </row>
    <row r="43" spans="1:14" ht="12" customHeight="1" x14ac:dyDescent="0.2">
      <c r="A43" s="157"/>
      <c r="B43" s="157"/>
      <c r="C43" s="35"/>
      <c r="D43" s="231" t="s">
        <v>29</v>
      </c>
      <c r="E43" s="34"/>
      <c r="F43" s="145">
        <v>2</v>
      </c>
      <c r="G43" s="144">
        <v>2</v>
      </c>
      <c r="H43" s="33">
        <v>2</v>
      </c>
      <c r="I43" s="33">
        <v>0</v>
      </c>
      <c r="J43" s="33">
        <v>0</v>
      </c>
      <c r="K43" s="33">
        <v>0</v>
      </c>
      <c r="L43" s="33">
        <v>0</v>
      </c>
      <c r="M43" s="33">
        <v>0</v>
      </c>
      <c r="N43" s="33">
        <v>0</v>
      </c>
    </row>
    <row r="44" spans="1:14" ht="12" customHeight="1" x14ac:dyDescent="0.2">
      <c r="A44" s="157"/>
      <c r="B44" s="157"/>
      <c r="C44" s="32"/>
      <c r="D44" s="232"/>
      <c r="E44" s="31"/>
      <c r="F44" s="82"/>
      <c r="G44" s="127">
        <f t="shared" ref="G44:N44" si="20">IF(G43=0,0,G43/$F43)</f>
        <v>1</v>
      </c>
      <c r="H44" s="29">
        <f t="shared" si="20"/>
        <v>1</v>
      </c>
      <c r="I44" s="29">
        <f t="shared" si="20"/>
        <v>0</v>
      </c>
      <c r="J44" s="29">
        <f t="shared" si="20"/>
        <v>0</v>
      </c>
      <c r="K44" s="29">
        <f t="shared" si="20"/>
        <v>0</v>
      </c>
      <c r="L44" s="29">
        <f t="shared" si="20"/>
        <v>0</v>
      </c>
      <c r="M44" s="29">
        <f t="shared" si="20"/>
        <v>0</v>
      </c>
      <c r="N44" s="29">
        <f t="shared" si="20"/>
        <v>0</v>
      </c>
    </row>
    <row r="45" spans="1:14" ht="12" customHeight="1" x14ac:dyDescent="0.2">
      <c r="A45" s="157"/>
      <c r="B45" s="157"/>
      <c r="C45" s="35"/>
      <c r="D45" s="231" t="s">
        <v>28</v>
      </c>
      <c r="E45" s="34"/>
      <c r="F45" s="145">
        <v>11</v>
      </c>
      <c r="G45" s="144">
        <v>6</v>
      </c>
      <c r="H45" s="33">
        <v>4</v>
      </c>
      <c r="I45" s="33">
        <v>3</v>
      </c>
      <c r="J45" s="33">
        <v>2</v>
      </c>
      <c r="K45" s="33">
        <v>0</v>
      </c>
      <c r="L45" s="33">
        <v>3</v>
      </c>
      <c r="M45" s="33">
        <v>0</v>
      </c>
      <c r="N45" s="33">
        <v>1</v>
      </c>
    </row>
    <row r="46" spans="1:14" ht="12" customHeight="1" x14ac:dyDescent="0.2">
      <c r="A46" s="157"/>
      <c r="B46" s="157"/>
      <c r="C46" s="32"/>
      <c r="D46" s="232"/>
      <c r="E46" s="31"/>
      <c r="F46" s="82"/>
      <c r="G46" s="127">
        <f t="shared" ref="G46:N46" si="21">IF(G45=0,0,G45/$F45)</f>
        <v>0.54545454545454541</v>
      </c>
      <c r="H46" s="29">
        <f t="shared" si="21"/>
        <v>0.36363636363636365</v>
      </c>
      <c r="I46" s="29">
        <f t="shared" si="21"/>
        <v>0.27272727272727271</v>
      </c>
      <c r="J46" s="29">
        <f t="shared" si="21"/>
        <v>0.18181818181818182</v>
      </c>
      <c r="K46" s="29">
        <f t="shared" si="21"/>
        <v>0</v>
      </c>
      <c r="L46" s="29">
        <f t="shared" si="21"/>
        <v>0.27272727272727271</v>
      </c>
      <c r="M46" s="29">
        <f t="shared" si="21"/>
        <v>0</v>
      </c>
      <c r="N46" s="29">
        <f t="shared" si="21"/>
        <v>9.0909090909090912E-2</v>
      </c>
    </row>
    <row r="47" spans="1:14" ht="12" customHeight="1" x14ac:dyDescent="0.2">
      <c r="A47" s="157"/>
      <c r="B47" s="157"/>
      <c r="C47" s="35"/>
      <c r="D47" s="231" t="s">
        <v>27</v>
      </c>
      <c r="E47" s="34"/>
      <c r="F47" s="145">
        <v>4</v>
      </c>
      <c r="G47" s="144">
        <v>0</v>
      </c>
      <c r="H47" s="33">
        <v>1</v>
      </c>
      <c r="I47" s="33">
        <v>2</v>
      </c>
      <c r="J47" s="33">
        <v>0</v>
      </c>
      <c r="K47" s="33">
        <v>0</v>
      </c>
      <c r="L47" s="33">
        <v>2</v>
      </c>
      <c r="M47" s="33">
        <v>0</v>
      </c>
      <c r="N47" s="33">
        <v>0</v>
      </c>
    </row>
    <row r="48" spans="1:14" ht="12" customHeight="1" x14ac:dyDescent="0.2">
      <c r="A48" s="157"/>
      <c r="B48" s="157"/>
      <c r="C48" s="32"/>
      <c r="D48" s="232"/>
      <c r="E48" s="31"/>
      <c r="F48" s="82"/>
      <c r="G48" s="127">
        <f t="shared" ref="G48:N48" si="22">IF(G47=0,0,G47/$F47)</f>
        <v>0</v>
      </c>
      <c r="H48" s="29">
        <f t="shared" si="22"/>
        <v>0.25</v>
      </c>
      <c r="I48" s="29">
        <f t="shared" si="22"/>
        <v>0.5</v>
      </c>
      <c r="J48" s="29">
        <f t="shared" si="22"/>
        <v>0</v>
      </c>
      <c r="K48" s="29">
        <f t="shared" si="22"/>
        <v>0</v>
      </c>
      <c r="L48" s="29">
        <f t="shared" si="22"/>
        <v>0.5</v>
      </c>
      <c r="M48" s="29">
        <f t="shared" si="22"/>
        <v>0</v>
      </c>
      <c r="N48" s="29">
        <f t="shared" si="22"/>
        <v>0</v>
      </c>
    </row>
    <row r="49" spans="1:14" ht="12" customHeight="1" x14ac:dyDescent="0.2">
      <c r="A49" s="157"/>
      <c r="B49" s="157"/>
      <c r="C49" s="35"/>
      <c r="D49" s="231" t="s">
        <v>26</v>
      </c>
      <c r="E49" s="34"/>
      <c r="F49" s="145">
        <v>5</v>
      </c>
      <c r="G49" s="144">
        <v>1</v>
      </c>
      <c r="H49" s="33">
        <v>0</v>
      </c>
      <c r="I49" s="33">
        <v>0</v>
      </c>
      <c r="J49" s="33">
        <v>0</v>
      </c>
      <c r="K49" s="33">
        <v>0</v>
      </c>
      <c r="L49" s="33">
        <v>3</v>
      </c>
      <c r="M49" s="33">
        <v>0</v>
      </c>
      <c r="N49" s="33">
        <v>1</v>
      </c>
    </row>
    <row r="50" spans="1:14" ht="12" customHeight="1" x14ac:dyDescent="0.2">
      <c r="A50" s="157"/>
      <c r="B50" s="157"/>
      <c r="C50" s="32"/>
      <c r="D50" s="232"/>
      <c r="E50" s="31"/>
      <c r="F50" s="82"/>
      <c r="G50" s="127">
        <f t="shared" ref="G50:N50" si="23">IF(G49=0,0,G49/$F49)</f>
        <v>0.2</v>
      </c>
      <c r="H50" s="29">
        <f t="shared" si="23"/>
        <v>0</v>
      </c>
      <c r="I50" s="29">
        <f t="shared" si="23"/>
        <v>0</v>
      </c>
      <c r="J50" s="29">
        <f t="shared" si="23"/>
        <v>0</v>
      </c>
      <c r="K50" s="29">
        <f t="shared" si="23"/>
        <v>0</v>
      </c>
      <c r="L50" s="29">
        <f t="shared" si="23"/>
        <v>0.6</v>
      </c>
      <c r="M50" s="29">
        <f t="shared" si="23"/>
        <v>0</v>
      </c>
      <c r="N50" s="29">
        <f t="shared" si="23"/>
        <v>0.2</v>
      </c>
    </row>
    <row r="51" spans="1:14" ht="12" customHeight="1" x14ac:dyDescent="0.2">
      <c r="A51" s="157"/>
      <c r="B51" s="157"/>
      <c r="C51" s="35"/>
      <c r="D51" s="231" t="s">
        <v>25</v>
      </c>
      <c r="E51" s="34"/>
      <c r="F51" s="145">
        <v>13</v>
      </c>
      <c r="G51" s="144">
        <v>3</v>
      </c>
      <c r="H51" s="33">
        <v>6</v>
      </c>
      <c r="I51" s="33">
        <v>1</v>
      </c>
      <c r="J51" s="33">
        <v>2</v>
      </c>
      <c r="K51" s="33">
        <v>3</v>
      </c>
      <c r="L51" s="33">
        <v>3</v>
      </c>
      <c r="M51" s="33">
        <v>0</v>
      </c>
      <c r="N51" s="33">
        <v>1</v>
      </c>
    </row>
    <row r="52" spans="1:14" ht="12" customHeight="1" x14ac:dyDescent="0.2">
      <c r="A52" s="157"/>
      <c r="B52" s="157"/>
      <c r="C52" s="32"/>
      <c r="D52" s="232"/>
      <c r="E52" s="31"/>
      <c r="F52" s="82"/>
      <c r="G52" s="127">
        <f t="shared" ref="G52:N52" si="24">IF(G51=0,0,G51/$F51)</f>
        <v>0.23076923076923078</v>
      </c>
      <c r="H52" s="29">
        <f t="shared" si="24"/>
        <v>0.46153846153846156</v>
      </c>
      <c r="I52" s="29">
        <f t="shared" si="24"/>
        <v>7.6923076923076927E-2</v>
      </c>
      <c r="J52" s="29">
        <f t="shared" si="24"/>
        <v>0.15384615384615385</v>
      </c>
      <c r="K52" s="29">
        <f t="shared" si="24"/>
        <v>0.23076923076923078</v>
      </c>
      <c r="L52" s="29">
        <f t="shared" si="24"/>
        <v>0.23076923076923078</v>
      </c>
      <c r="M52" s="29">
        <f t="shared" si="24"/>
        <v>0</v>
      </c>
      <c r="N52" s="29">
        <f t="shared" si="24"/>
        <v>7.6923076923076927E-2</v>
      </c>
    </row>
    <row r="53" spans="1:14" ht="12" customHeight="1" x14ac:dyDescent="0.2">
      <c r="A53" s="157"/>
      <c r="B53" s="157"/>
      <c r="C53" s="35"/>
      <c r="D53" s="231" t="s">
        <v>24</v>
      </c>
      <c r="E53" s="34"/>
      <c r="F53" s="145">
        <v>5</v>
      </c>
      <c r="G53" s="144">
        <v>0</v>
      </c>
      <c r="H53" s="33">
        <v>1</v>
      </c>
      <c r="I53" s="33">
        <v>3</v>
      </c>
      <c r="J53" s="33">
        <v>1</v>
      </c>
      <c r="K53" s="33">
        <v>0</v>
      </c>
      <c r="L53" s="33">
        <v>1</v>
      </c>
      <c r="M53" s="33">
        <v>1</v>
      </c>
      <c r="N53" s="33">
        <v>0</v>
      </c>
    </row>
    <row r="54" spans="1:14" ht="12" customHeight="1" x14ac:dyDescent="0.2">
      <c r="A54" s="157"/>
      <c r="B54" s="157"/>
      <c r="C54" s="32"/>
      <c r="D54" s="232"/>
      <c r="E54" s="31"/>
      <c r="F54" s="82"/>
      <c r="G54" s="127">
        <f t="shared" ref="G54:N54" si="25">IF(G53=0,0,G53/$F53)</f>
        <v>0</v>
      </c>
      <c r="H54" s="29">
        <f t="shared" si="25"/>
        <v>0.2</v>
      </c>
      <c r="I54" s="29">
        <f t="shared" si="25"/>
        <v>0.6</v>
      </c>
      <c r="J54" s="29">
        <f t="shared" si="25"/>
        <v>0.2</v>
      </c>
      <c r="K54" s="29">
        <f t="shared" si="25"/>
        <v>0</v>
      </c>
      <c r="L54" s="29">
        <f t="shared" si="25"/>
        <v>0.2</v>
      </c>
      <c r="M54" s="29">
        <f t="shared" si="25"/>
        <v>0.2</v>
      </c>
      <c r="N54" s="29">
        <f t="shared" si="25"/>
        <v>0</v>
      </c>
    </row>
    <row r="55" spans="1:14" ht="12" customHeight="1" x14ac:dyDescent="0.2">
      <c r="A55" s="157"/>
      <c r="B55" s="157"/>
      <c r="C55" s="35"/>
      <c r="D55" s="231" t="s">
        <v>23</v>
      </c>
      <c r="E55" s="34"/>
      <c r="F55" s="145">
        <v>33</v>
      </c>
      <c r="G55" s="144">
        <v>8</v>
      </c>
      <c r="H55" s="33">
        <v>17</v>
      </c>
      <c r="I55" s="33">
        <v>4</v>
      </c>
      <c r="J55" s="33">
        <v>4</v>
      </c>
      <c r="K55" s="33">
        <v>3</v>
      </c>
      <c r="L55" s="33">
        <v>8</v>
      </c>
      <c r="M55" s="33">
        <v>0</v>
      </c>
      <c r="N55" s="33">
        <v>1</v>
      </c>
    </row>
    <row r="56" spans="1:14" ht="12" customHeight="1" x14ac:dyDescent="0.2">
      <c r="A56" s="157"/>
      <c r="B56" s="157"/>
      <c r="C56" s="32"/>
      <c r="D56" s="232"/>
      <c r="E56" s="31"/>
      <c r="F56" s="82"/>
      <c r="G56" s="127">
        <f t="shared" ref="G56:N56" si="26">IF(G55=0,0,G55/$F55)</f>
        <v>0.24242424242424243</v>
      </c>
      <c r="H56" s="29">
        <f t="shared" si="26"/>
        <v>0.51515151515151514</v>
      </c>
      <c r="I56" s="29">
        <f t="shared" si="26"/>
        <v>0.12121212121212122</v>
      </c>
      <c r="J56" s="29">
        <f t="shared" si="26"/>
        <v>0.12121212121212122</v>
      </c>
      <c r="K56" s="29">
        <f t="shared" si="26"/>
        <v>9.0909090909090912E-2</v>
      </c>
      <c r="L56" s="29">
        <f t="shared" si="26"/>
        <v>0.24242424242424243</v>
      </c>
      <c r="M56" s="29">
        <f t="shared" si="26"/>
        <v>0</v>
      </c>
      <c r="N56" s="29">
        <f t="shared" si="26"/>
        <v>3.0303030303030304E-2</v>
      </c>
    </row>
    <row r="57" spans="1:14" ht="12" customHeight="1" x14ac:dyDescent="0.2">
      <c r="A57" s="157"/>
      <c r="B57" s="157"/>
      <c r="C57" s="35"/>
      <c r="D57" s="231" t="s">
        <v>22</v>
      </c>
      <c r="E57" s="34"/>
      <c r="F57" s="145">
        <v>5</v>
      </c>
      <c r="G57" s="144">
        <v>0</v>
      </c>
      <c r="H57" s="33">
        <v>0</v>
      </c>
      <c r="I57" s="33">
        <v>0</v>
      </c>
      <c r="J57" s="33">
        <v>0</v>
      </c>
      <c r="K57" s="33">
        <v>0</v>
      </c>
      <c r="L57" s="33">
        <v>3</v>
      </c>
      <c r="M57" s="33">
        <v>2</v>
      </c>
      <c r="N57" s="33">
        <v>0</v>
      </c>
    </row>
    <row r="58" spans="1:14" ht="12" customHeight="1" x14ac:dyDescent="0.2">
      <c r="A58" s="157"/>
      <c r="B58" s="157"/>
      <c r="C58" s="32"/>
      <c r="D58" s="232"/>
      <c r="E58" s="31"/>
      <c r="F58" s="82"/>
      <c r="G58" s="127">
        <f t="shared" ref="G58:N58" si="27">IF(G57=0,0,G57/$F57)</f>
        <v>0</v>
      </c>
      <c r="H58" s="29">
        <f t="shared" si="27"/>
        <v>0</v>
      </c>
      <c r="I58" s="29">
        <f t="shared" si="27"/>
        <v>0</v>
      </c>
      <c r="J58" s="29">
        <f t="shared" si="27"/>
        <v>0</v>
      </c>
      <c r="K58" s="29">
        <f t="shared" si="27"/>
        <v>0</v>
      </c>
      <c r="L58" s="29">
        <f t="shared" si="27"/>
        <v>0.6</v>
      </c>
      <c r="M58" s="29">
        <f t="shared" si="27"/>
        <v>0.4</v>
      </c>
      <c r="N58" s="29">
        <f t="shared" si="27"/>
        <v>0</v>
      </c>
    </row>
    <row r="59" spans="1:14" ht="12.75" customHeight="1" x14ac:dyDescent="0.2">
      <c r="A59" s="157"/>
      <c r="B59" s="157"/>
      <c r="C59" s="35"/>
      <c r="D59" s="231" t="s">
        <v>21</v>
      </c>
      <c r="E59" s="34"/>
      <c r="F59" s="145">
        <v>32</v>
      </c>
      <c r="G59" s="144">
        <v>10</v>
      </c>
      <c r="H59" s="33">
        <v>16</v>
      </c>
      <c r="I59" s="33">
        <v>7</v>
      </c>
      <c r="J59" s="33">
        <v>2</v>
      </c>
      <c r="K59" s="33">
        <v>3</v>
      </c>
      <c r="L59" s="33">
        <v>9</v>
      </c>
      <c r="M59" s="33">
        <v>2</v>
      </c>
      <c r="N59" s="33">
        <v>0</v>
      </c>
    </row>
    <row r="60" spans="1:14" ht="12.75" customHeight="1" x14ac:dyDescent="0.2">
      <c r="A60" s="157"/>
      <c r="B60" s="157"/>
      <c r="C60" s="32"/>
      <c r="D60" s="232"/>
      <c r="E60" s="31"/>
      <c r="F60" s="82"/>
      <c r="G60" s="127">
        <f t="shared" ref="G60:N60" si="28">IF(G59=0,0,G59/$F59)</f>
        <v>0.3125</v>
      </c>
      <c r="H60" s="29">
        <f t="shared" si="28"/>
        <v>0.5</v>
      </c>
      <c r="I60" s="29">
        <f t="shared" si="28"/>
        <v>0.21875</v>
      </c>
      <c r="J60" s="29">
        <f t="shared" si="28"/>
        <v>6.25E-2</v>
      </c>
      <c r="K60" s="29">
        <f t="shared" si="28"/>
        <v>9.375E-2</v>
      </c>
      <c r="L60" s="29">
        <f t="shared" si="28"/>
        <v>0.28125</v>
      </c>
      <c r="M60" s="29">
        <f t="shared" si="28"/>
        <v>6.25E-2</v>
      </c>
      <c r="N60" s="29">
        <f t="shared" si="28"/>
        <v>0</v>
      </c>
    </row>
    <row r="61" spans="1:14" ht="12" customHeight="1" x14ac:dyDescent="0.2">
      <c r="A61" s="157"/>
      <c r="B61" s="157"/>
      <c r="C61" s="35"/>
      <c r="D61" s="231" t="s">
        <v>20</v>
      </c>
      <c r="E61" s="34"/>
      <c r="F61" s="145">
        <v>17</v>
      </c>
      <c r="G61" s="144">
        <v>7</v>
      </c>
      <c r="H61" s="33">
        <v>3</v>
      </c>
      <c r="I61" s="33">
        <v>7</v>
      </c>
      <c r="J61" s="33">
        <v>4</v>
      </c>
      <c r="K61" s="33">
        <v>0</v>
      </c>
      <c r="L61" s="33">
        <v>7</v>
      </c>
      <c r="M61" s="33">
        <v>2</v>
      </c>
      <c r="N61" s="33">
        <v>0</v>
      </c>
    </row>
    <row r="62" spans="1:14" ht="12" customHeight="1" x14ac:dyDescent="0.2">
      <c r="A62" s="157"/>
      <c r="B62" s="157"/>
      <c r="C62" s="32"/>
      <c r="D62" s="232"/>
      <c r="E62" s="31"/>
      <c r="F62" s="82"/>
      <c r="G62" s="127">
        <f t="shared" ref="G62:N62" si="29">IF(G61=0,0,G61/$F61)</f>
        <v>0.41176470588235292</v>
      </c>
      <c r="H62" s="29">
        <f t="shared" si="29"/>
        <v>0.17647058823529413</v>
      </c>
      <c r="I62" s="29">
        <f t="shared" si="29"/>
        <v>0.41176470588235292</v>
      </c>
      <c r="J62" s="29">
        <f t="shared" si="29"/>
        <v>0.23529411764705882</v>
      </c>
      <c r="K62" s="29">
        <f t="shared" si="29"/>
        <v>0</v>
      </c>
      <c r="L62" s="29">
        <f t="shared" si="29"/>
        <v>0.41176470588235292</v>
      </c>
      <c r="M62" s="29">
        <f t="shared" si="29"/>
        <v>0.11764705882352941</v>
      </c>
      <c r="N62" s="29">
        <f t="shared" si="29"/>
        <v>0</v>
      </c>
    </row>
    <row r="63" spans="1:14" ht="12" customHeight="1" x14ac:dyDescent="0.2">
      <c r="A63" s="157"/>
      <c r="B63" s="157"/>
      <c r="C63" s="35"/>
      <c r="D63" s="231" t="s">
        <v>19</v>
      </c>
      <c r="E63" s="34"/>
      <c r="F63" s="145">
        <v>8</v>
      </c>
      <c r="G63" s="144">
        <v>5</v>
      </c>
      <c r="H63" s="33">
        <v>6</v>
      </c>
      <c r="I63" s="33">
        <v>1</v>
      </c>
      <c r="J63" s="33">
        <v>0</v>
      </c>
      <c r="K63" s="33">
        <v>0</v>
      </c>
      <c r="L63" s="33">
        <v>1</v>
      </c>
      <c r="M63" s="33">
        <v>1</v>
      </c>
      <c r="N63" s="33">
        <v>0</v>
      </c>
    </row>
    <row r="64" spans="1:14" ht="12" customHeight="1" x14ac:dyDescent="0.2">
      <c r="A64" s="157"/>
      <c r="B64" s="157"/>
      <c r="C64" s="32"/>
      <c r="D64" s="232"/>
      <c r="E64" s="31"/>
      <c r="F64" s="82"/>
      <c r="G64" s="127">
        <f t="shared" ref="G64:N64" si="30">IF(G63=0,0,G63/$F63)</f>
        <v>0.625</v>
      </c>
      <c r="H64" s="29">
        <f t="shared" si="30"/>
        <v>0.75</v>
      </c>
      <c r="I64" s="29">
        <f t="shared" si="30"/>
        <v>0.125</v>
      </c>
      <c r="J64" s="29">
        <f t="shared" si="30"/>
        <v>0</v>
      </c>
      <c r="K64" s="29">
        <f t="shared" si="30"/>
        <v>0</v>
      </c>
      <c r="L64" s="29">
        <f t="shared" si="30"/>
        <v>0.125</v>
      </c>
      <c r="M64" s="29">
        <f t="shared" si="30"/>
        <v>0.125</v>
      </c>
      <c r="N64" s="29">
        <f t="shared" si="30"/>
        <v>0</v>
      </c>
    </row>
    <row r="65" spans="1:14" ht="12" customHeight="1" x14ac:dyDescent="0.2">
      <c r="A65" s="157"/>
      <c r="B65" s="157"/>
      <c r="C65" s="35"/>
      <c r="D65" s="231" t="s">
        <v>18</v>
      </c>
      <c r="E65" s="34"/>
      <c r="F65" s="145">
        <v>14</v>
      </c>
      <c r="G65" s="144">
        <v>5</v>
      </c>
      <c r="H65" s="33">
        <v>6</v>
      </c>
      <c r="I65" s="33">
        <v>5</v>
      </c>
      <c r="J65" s="33">
        <v>1</v>
      </c>
      <c r="K65" s="33">
        <v>3</v>
      </c>
      <c r="L65" s="33">
        <v>2</v>
      </c>
      <c r="M65" s="33">
        <v>1</v>
      </c>
      <c r="N65" s="33">
        <v>0</v>
      </c>
    </row>
    <row r="66" spans="1:14" ht="12" customHeight="1" x14ac:dyDescent="0.2">
      <c r="A66" s="157"/>
      <c r="B66" s="157"/>
      <c r="C66" s="32"/>
      <c r="D66" s="232"/>
      <c r="E66" s="31"/>
      <c r="F66" s="82"/>
      <c r="G66" s="127">
        <f t="shared" ref="G66:N66" si="31">IF(G65=0,0,G65/$F65)</f>
        <v>0.35714285714285715</v>
      </c>
      <c r="H66" s="29">
        <f t="shared" si="31"/>
        <v>0.42857142857142855</v>
      </c>
      <c r="I66" s="29">
        <f t="shared" si="31"/>
        <v>0.35714285714285715</v>
      </c>
      <c r="J66" s="29">
        <f t="shared" si="31"/>
        <v>7.1428571428571425E-2</v>
      </c>
      <c r="K66" s="29">
        <f t="shared" si="31"/>
        <v>0.21428571428571427</v>
      </c>
      <c r="L66" s="29">
        <f t="shared" si="31"/>
        <v>0.14285714285714285</v>
      </c>
      <c r="M66" s="29">
        <f t="shared" si="31"/>
        <v>7.1428571428571425E-2</v>
      </c>
      <c r="N66" s="29">
        <f t="shared" si="31"/>
        <v>0</v>
      </c>
    </row>
    <row r="67" spans="1:14" ht="12" customHeight="1" x14ac:dyDescent="0.2">
      <c r="A67" s="157"/>
      <c r="B67" s="157"/>
      <c r="C67" s="35"/>
      <c r="D67" s="231" t="s">
        <v>17</v>
      </c>
      <c r="E67" s="34"/>
      <c r="F67" s="145">
        <v>8</v>
      </c>
      <c r="G67" s="144">
        <v>2</v>
      </c>
      <c r="H67" s="33">
        <v>3</v>
      </c>
      <c r="I67" s="33">
        <v>2</v>
      </c>
      <c r="J67" s="33">
        <v>0</v>
      </c>
      <c r="K67" s="33">
        <v>0</v>
      </c>
      <c r="L67" s="33">
        <v>2</v>
      </c>
      <c r="M67" s="33">
        <v>1</v>
      </c>
      <c r="N67" s="33">
        <v>1</v>
      </c>
    </row>
    <row r="68" spans="1:14" ht="12" customHeight="1" x14ac:dyDescent="0.2">
      <c r="A68" s="157"/>
      <c r="B68" s="158"/>
      <c r="C68" s="32"/>
      <c r="D68" s="232"/>
      <c r="E68" s="31"/>
      <c r="F68" s="82"/>
      <c r="G68" s="127">
        <f t="shared" ref="G68:N68" si="32">IF(G67=0,0,G67/$F67)</f>
        <v>0.25</v>
      </c>
      <c r="H68" s="29">
        <f t="shared" si="32"/>
        <v>0.375</v>
      </c>
      <c r="I68" s="29">
        <f t="shared" si="32"/>
        <v>0.25</v>
      </c>
      <c r="J68" s="29">
        <f t="shared" si="32"/>
        <v>0</v>
      </c>
      <c r="K68" s="29">
        <f t="shared" si="32"/>
        <v>0</v>
      </c>
      <c r="L68" s="29">
        <f t="shared" si="32"/>
        <v>0.25</v>
      </c>
      <c r="M68" s="29">
        <f t="shared" si="32"/>
        <v>0.125</v>
      </c>
      <c r="N68" s="29">
        <f t="shared" si="32"/>
        <v>0.125</v>
      </c>
    </row>
    <row r="69" spans="1:14" ht="12" customHeight="1" x14ac:dyDescent="0.2">
      <c r="A69" s="157"/>
      <c r="B69" s="156" t="s">
        <v>16</v>
      </c>
      <c r="C69" s="35"/>
      <c r="D69" s="231" t="s">
        <v>15</v>
      </c>
      <c r="E69" s="34"/>
      <c r="F69" s="145">
        <v>681</v>
      </c>
      <c r="G69" s="144">
        <f t="shared" ref="G69:N69" si="33">SUM(G71,G73,G75,G77,G79,G81,G83,G85,G87,G89,G91,G93,G95,G97,G99)</f>
        <v>183</v>
      </c>
      <c r="H69" s="33">
        <f t="shared" si="33"/>
        <v>186</v>
      </c>
      <c r="I69" s="33">
        <f t="shared" si="33"/>
        <v>85</v>
      </c>
      <c r="J69" s="33">
        <f t="shared" si="33"/>
        <v>49</v>
      </c>
      <c r="K69" s="33">
        <f t="shared" si="33"/>
        <v>58</v>
      </c>
      <c r="L69" s="33">
        <f t="shared" si="33"/>
        <v>293</v>
      </c>
      <c r="M69" s="33">
        <f t="shared" si="33"/>
        <v>47</v>
      </c>
      <c r="N69" s="33">
        <f t="shared" si="33"/>
        <v>42</v>
      </c>
    </row>
    <row r="70" spans="1:14" ht="12" customHeight="1" x14ac:dyDescent="0.2">
      <c r="A70" s="157"/>
      <c r="B70" s="157"/>
      <c r="C70" s="32"/>
      <c r="D70" s="232"/>
      <c r="E70" s="31"/>
      <c r="F70" s="82"/>
      <c r="G70" s="127">
        <f t="shared" ref="G70:N70" si="34">IF(G69=0,0,G69/$F69)</f>
        <v>0.2687224669603524</v>
      </c>
      <c r="H70" s="29">
        <f t="shared" si="34"/>
        <v>0.27312775330396477</v>
      </c>
      <c r="I70" s="29">
        <f t="shared" si="34"/>
        <v>0.12481644640234948</v>
      </c>
      <c r="J70" s="29">
        <f t="shared" si="34"/>
        <v>7.1953010279001473E-2</v>
      </c>
      <c r="K70" s="29">
        <f t="shared" si="34"/>
        <v>8.5168869309838469E-2</v>
      </c>
      <c r="L70" s="29">
        <f t="shared" si="34"/>
        <v>0.43024963289280471</v>
      </c>
      <c r="M70" s="29">
        <f t="shared" si="34"/>
        <v>6.901615271659324E-2</v>
      </c>
      <c r="N70" s="29">
        <f t="shared" si="34"/>
        <v>6.1674008810572688E-2</v>
      </c>
    </row>
    <row r="71" spans="1:14" ht="12" customHeight="1" x14ac:dyDescent="0.2">
      <c r="A71" s="157"/>
      <c r="B71" s="157"/>
      <c r="C71" s="35"/>
      <c r="D71" s="231" t="s">
        <v>117</v>
      </c>
      <c r="E71" s="34"/>
      <c r="F71" s="145">
        <v>6</v>
      </c>
      <c r="G71" s="144">
        <v>0</v>
      </c>
      <c r="H71" s="33">
        <v>0</v>
      </c>
      <c r="I71" s="33">
        <v>1</v>
      </c>
      <c r="J71" s="33">
        <v>0</v>
      </c>
      <c r="K71" s="33">
        <v>1</v>
      </c>
      <c r="L71" s="33">
        <v>4</v>
      </c>
      <c r="M71" s="33">
        <v>0</v>
      </c>
      <c r="N71" s="33">
        <v>0</v>
      </c>
    </row>
    <row r="72" spans="1:14" ht="12" customHeight="1" x14ac:dyDescent="0.2">
      <c r="A72" s="157"/>
      <c r="B72" s="157"/>
      <c r="C72" s="32"/>
      <c r="D72" s="232"/>
      <c r="E72" s="31"/>
      <c r="F72" s="82"/>
      <c r="G72" s="127">
        <f t="shared" ref="G72:N72" si="35">IF(G71=0,0,G71/$F71)</f>
        <v>0</v>
      </c>
      <c r="H72" s="29">
        <f t="shared" si="35"/>
        <v>0</v>
      </c>
      <c r="I72" s="29">
        <f t="shared" si="35"/>
        <v>0.16666666666666666</v>
      </c>
      <c r="J72" s="29">
        <f t="shared" si="35"/>
        <v>0</v>
      </c>
      <c r="K72" s="29">
        <f t="shared" si="35"/>
        <v>0.16666666666666666</v>
      </c>
      <c r="L72" s="29">
        <f t="shared" si="35"/>
        <v>0.66666666666666663</v>
      </c>
      <c r="M72" s="29">
        <f t="shared" si="35"/>
        <v>0</v>
      </c>
      <c r="N72" s="29">
        <f t="shared" si="35"/>
        <v>0</v>
      </c>
    </row>
    <row r="73" spans="1:14" ht="12" customHeight="1" x14ac:dyDescent="0.2">
      <c r="A73" s="157"/>
      <c r="B73" s="157"/>
      <c r="C73" s="35"/>
      <c r="D73" s="231" t="s">
        <v>13</v>
      </c>
      <c r="E73" s="34"/>
      <c r="F73" s="145">
        <v>77</v>
      </c>
      <c r="G73" s="144">
        <v>22</v>
      </c>
      <c r="H73" s="33">
        <v>29</v>
      </c>
      <c r="I73" s="33">
        <v>11</v>
      </c>
      <c r="J73" s="33">
        <v>4</v>
      </c>
      <c r="K73" s="33">
        <v>3</v>
      </c>
      <c r="L73" s="33">
        <v>31</v>
      </c>
      <c r="M73" s="33">
        <v>6</v>
      </c>
      <c r="N73" s="33">
        <v>4</v>
      </c>
    </row>
    <row r="74" spans="1:14" ht="12" customHeight="1" x14ac:dyDescent="0.2">
      <c r="A74" s="157"/>
      <c r="B74" s="157"/>
      <c r="C74" s="32"/>
      <c r="D74" s="232"/>
      <c r="E74" s="31"/>
      <c r="F74" s="82"/>
      <c r="G74" s="127">
        <f t="shared" ref="G74:N74" si="36">IF(G73=0,0,G73/$F73)</f>
        <v>0.2857142857142857</v>
      </c>
      <c r="H74" s="29">
        <f t="shared" si="36"/>
        <v>0.37662337662337664</v>
      </c>
      <c r="I74" s="29">
        <f t="shared" si="36"/>
        <v>0.14285714285714285</v>
      </c>
      <c r="J74" s="29">
        <f t="shared" si="36"/>
        <v>5.1948051948051951E-2</v>
      </c>
      <c r="K74" s="29">
        <f t="shared" si="36"/>
        <v>3.896103896103896E-2</v>
      </c>
      <c r="L74" s="29">
        <f t="shared" si="36"/>
        <v>0.40259740259740262</v>
      </c>
      <c r="M74" s="29">
        <f t="shared" si="36"/>
        <v>7.792207792207792E-2</v>
      </c>
      <c r="N74" s="29">
        <f t="shared" si="36"/>
        <v>5.1948051948051951E-2</v>
      </c>
    </row>
    <row r="75" spans="1:14" ht="12" customHeight="1" x14ac:dyDescent="0.2">
      <c r="A75" s="157"/>
      <c r="B75" s="157"/>
      <c r="C75" s="35"/>
      <c r="D75" s="231" t="s">
        <v>12</v>
      </c>
      <c r="E75" s="34"/>
      <c r="F75" s="145">
        <v>13</v>
      </c>
      <c r="G75" s="144">
        <v>3</v>
      </c>
      <c r="H75" s="33">
        <v>0</v>
      </c>
      <c r="I75" s="33">
        <v>2</v>
      </c>
      <c r="J75" s="33">
        <v>0</v>
      </c>
      <c r="K75" s="33">
        <v>0</v>
      </c>
      <c r="L75" s="33">
        <v>10</v>
      </c>
      <c r="M75" s="33">
        <v>1</v>
      </c>
      <c r="N75" s="33">
        <v>0</v>
      </c>
    </row>
    <row r="76" spans="1:14" ht="12" customHeight="1" x14ac:dyDescent="0.2">
      <c r="A76" s="157"/>
      <c r="B76" s="157"/>
      <c r="C76" s="32"/>
      <c r="D76" s="232"/>
      <c r="E76" s="31"/>
      <c r="F76" s="82"/>
      <c r="G76" s="127">
        <f t="shared" ref="G76:N76" si="37">IF(G75=0,0,G75/$F75)</f>
        <v>0.23076923076923078</v>
      </c>
      <c r="H76" s="29">
        <f t="shared" si="37"/>
        <v>0</v>
      </c>
      <c r="I76" s="29">
        <f t="shared" si="37"/>
        <v>0.15384615384615385</v>
      </c>
      <c r="J76" s="29">
        <f t="shared" si="37"/>
        <v>0</v>
      </c>
      <c r="K76" s="29">
        <f t="shared" si="37"/>
        <v>0</v>
      </c>
      <c r="L76" s="29">
        <f t="shared" si="37"/>
        <v>0.76923076923076927</v>
      </c>
      <c r="M76" s="29">
        <f t="shared" si="37"/>
        <v>7.6923076923076927E-2</v>
      </c>
      <c r="N76" s="29">
        <f t="shared" si="37"/>
        <v>0</v>
      </c>
    </row>
    <row r="77" spans="1:14" ht="12" customHeight="1" x14ac:dyDescent="0.2">
      <c r="A77" s="157"/>
      <c r="B77" s="157"/>
      <c r="C77" s="35"/>
      <c r="D77" s="231" t="s">
        <v>11</v>
      </c>
      <c r="E77" s="34"/>
      <c r="F77" s="145">
        <v>15</v>
      </c>
      <c r="G77" s="144">
        <v>6</v>
      </c>
      <c r="H77" s="33">
        <v>7</v>
      </c>
      <c r="I77" s="33">
        <v>0</v>
      </c>
      <c r="J77" s="33">
        <v>1</v>
      </c>
      <c r="K77" s="33">
        <v>2</v>
      </c>
      <c r="L77" s="33">
        <v>3</v>
      </c>
      <c r="M77" s="33">
        <v>1</v>
      </c>
      <c r="N77" s="33">
        <v>1</v>
      </c>
    </row>
    <row r="78" spans="1:14" ht="12" customHeight="1" x14ac:dyDescent="0.2">
      <c r="A78" s="157"/>
      <c r="B78" s="157"/>
      <c r="C78" s="32"/>
      <c r="D78" s="232"/>
      <c r="E78" s="31"/>
      <c r="F78" s="82"/>
      <c r="G78" s="127">
        <f t="shared" ref="G78:N78" si="38">IF(G77=0,0,G77/$F77)</f>
        <v>0.4</v>
      </c>
      <c r="H78" s="29">
        <f t="shared" si="38"/>
        <v>0.46666666666666667</v>
      </c>
      <c r="I78" s="29">
        <f t="shared" si="38"/>
        <v>0</v>
      </c>
      <c r="J78" s="29">
        <f t="shared" si="38"/>
        <v>6.6666666666666666E-2</v>
      </c>
      <c r="K78" s="29">
        <f t="shared" si="38"/>
        <v>0.13333333333333333</v>
      </c>
      <c r="L78" s="29">
        <f t="shared" si="38"/>
        <v>0.2</v>
      </c>
      <c r="M78" s="29">
        <f t="shared" si="38"/>
        <v>6.6666666666666666E-2</v>
      </c>
      <c r="N78" s="29">
        <f t="shared" si="38"/>
        <v>6.6666666666666666E-2</v>
      </c>
    </row>
    <row r="79" spans="1:14" ht="12" customHeight="1" x14ac:dyDescent="0.2">
      <c r="A79" s="157"/>
      <c r="B79" s="157"/>
      <c r="C79" s="35"/>
      <c r="D79" s="231" t="s">
        <v>10</v>
      </c>
      <c r="E79" s="34"/>
      <c r="F79" s="145">
        <v>38</v>
      </c>
      <c r="G79" s="144">
        <v>18</v>
      </c>
      <c r="H79" s="33">
        <v>10</v>
      </c>
      <c r="I79" s="33">
        <v>2</v>
      </c>
      <c r="J79" s="33">
        <v>6</v>
      </c>
      <c r="K79" s="33">
        <v>7</v>
      </c>
      <c r="L79" s="33">
        <v>10</v>
      </c>
      <c r="M79" s="33">
        <v>3</v>
      </c>
      <c r="N79" s="33">
        <v>2</v>
      </c>
    </row>
    <row r="80" spans="1:14" ht="12" customHeight="1" x14ac:dyDescent="0.2">
      <c r="A80" s="157"/>
      <c r="B80" s="157"/>
      <c r="C80" s="32"/>
      <c r="D80" s="232"/>
      <c r="E80" s="31"/>
      <c r="F80" s="82"/>
      <c r="G80" s="127">
        <f t="shared" ref="G80:N80" si="39">IF(G79=0,0,G79/$F79)</f>
        <v>0.47368421052631576</v>
      </c>
      <c r="H80" s="29">
        <f t="shared" si="39"/>
        <v>0.26315789473684209</v>
      </c>
      <c r="I80" s="29">
        <f t="shared" si="39"/>
        <v>5.2631578947368418E-2</v>
      </c>
      <c r="J80" s="29">
        <f t="shared" si="39"/>
        <v>0.15789473684210525</v>
      </c>
      <c r="K80" s="29">
        <f t="shared" si="39"/>
        <v>0.18421052631578946</v>
      </c>
      <c r="L80" s="29">
        <f t="shared" si="39"/>
        <v>0.26315789473684209</v>
      </c>
      <c r="M80" s="29">
        <f t="shared" si="39"/>
        <v>7.8947368421052627E-2</v>
      </c>
      <c r="N80" s="29">
        <f t="shared" si="39"/>
        <v>5.2631578947368418E-2</v>
      </c>
    </row>
    <row r="81" spans="1:14" ht="12" customHeight="1" x14ac:dyDescent="0.2">
      <c r="A81" s="157"/>
      <c r="B81" s="157"/>
      <c r="C81" s="35"/>
      <c r="D81" s="231" t="s">
        <v>9</v>
      </c>
      <c r="E81" s="34"/>
      <c r="F81" s="145">
        <v>154</v>
      </c>
      <c r="G81" s="144">
        <v>48</v>
      </c>
      <c r="H81" s="33">
        <v>53</v>
      </c>
      <c r="I81" s="33">
        <v>34</v>
      </c>
      <c r="J81" s="33">
        <v>14</v>
      </c>
      <c r="K81" s="33">
        <v>10</v>
      </c>
      <c r="L81" s="33">
        <v>62</v>
      </c>
      <c r="M81" s="33">
        <v>6</v>
      </c>
      <c r="N81" s="33">
        <v>6</v>
      </c>
    </row>
    <row r="82" spans="1:14" ht="12" customHeight="1" x14ac:dyDescent="0.2">
      <c r="A82" s="157"/>
      <c r="B82" s="157"/>
      <c r="C82" s="32"/>
      <c r="D82" s="232"/>
      <c r="E82" s="31"/>
      <c r="F82" s="82"/>
      <c r="G82" s="127">
        <f t="shared" ref="G82:N82" si="40">IF(G81=0,0,G81/$F81)</f>
        <v>0.31168831168831168</v>
      </c>
      <c r="H82" s="29">
        <f t="shared" si="40"/>
        <v>0.34415584415584416</v>
      </c>
      <c r="I82" s="29">
        <f t="shared" si="40"/>
        <v>0.22077922077922077</v>
      </c>
      <c r="J82" s="29">
        <f t="shared" si="40"/>
        <v>9.0909090909090912E-2</v>
      </c>
      <c r="K82" s="29">
        <f t="shared" si="40"/>
        <v>6.4935064935064929E-2</v>
      </c>
      <c r="L82" s="29">
        <f t="shared" si="40"/>
        <v>0.40259740259740262</v>
      </c>
      <c r="M82" s="29">
        <f t="shared" si="40"/>
        <v>3.896103896103896E-2</v>
      </c>
      <c r="N82" s="29">
        <f t="shared" si="40"/>
        <v>3.896103896103896E-2</v>
      </c>
    </row>
    <row r="83" spans="1:14" ht="12" customHeight="1" x14ac:dyDescent="0.2">
      <c r="A83" s="157"/>
      <c r="B83" s="157"/>
      <c r="C83" s="35"/>
      <c r="D83" s="231" t="s">
        <v>8</v>
      </c>
      <c r="E83" s="34"/>
      <c r="F83" s="145">
        <v>22</v>
      </c>
      <c r="G83" s="144">
        <v>4</v>
      </c>
      <c r="H83" s="33">
        <v>5</v>
      </c>
      <c r="I83" s="33">
        <v>2</v>
      </c>
      <c r="J83" s="33">
        <v>0</v>
      </c>
      <c r="K83" s="33">
        <v>5</v>
      </c>
      <c r="L83" s="33">
        <v>8</v>
      </c>
      <c r="M83" s="33">
        <v>3</v>
      </c>
      <c r="N83" s="33">
        <v>0</v>
      </c>
    </row>
    <row r="84" spans="1:14" ht="12" customHeight="1" x14ac:dyDescent="0.2">
      <c r="A84" s="157"/>
      <c r="B84" s="157"/>
      <c r="C84" s="32"/>
      <c r="D84" s="232"/>
      <c r="E84" s="31"/>
      <c r="F84" s="82"/>
      <c r="G84" s="127">
        <f t="shared" ref="G84:N84" si="41">IF(G83=0,0,G83/$F83)</f>
        <v>0.18181818181818182</v>
      </c>
      <c r="H84" s="29">
        <f t="shared" si="41"/>
        <v>0.22727272727272727</v>
      </c>
      <c r="I84" s="29">
        <f t="shared" si="41"/>
        <v>9.0909090909090912E-2</v>
      </c>
      <c r="J84" s="29">
        <f t="shared" si="41"/>
        <v>0</v>
      </c>
      <c r="K84" s="29">
        <f t="shared" si="41"/>
        <v>0.22727272727272727</v>
      </c>
      <c r="L84" s="29">
        <f t="shared" si="41"/>
        <v>0.36363636363636365</v>
      </c>
      <c r="M84" s="29">
        <f t="shared" si="41"/>
        <v>0.13636363636363635</v>
      </c>
      <c r="N84" s="29">
        <f t="shared" si="41"/>
        <v>0</v>
      </c>
    </row>
    <row r="85" spans="1:14" ht="12" customHeight="1" x14ac:dyDescent="0.2">
      <c r="A85" s="157"/>
      <c r="B85" s="157"/>
      <c r="C85" s="35"/>
      <c r="D85" s="231" t="s">
        <v>7</v>
      </c>
      <c r="E85" s="34"/>
      <c r="F85" s="145">
        <v>10</v>
      </c>
      <c r="G85" s="144">
        <v>3</v>
      </c>
      <c r="H85" s="33">
        <v>3</v>
      </c>
      <c r="I85" s="33">
        <v>3</v>
      </c>
      <c r="J85" s="33">
        <v>2</v>
      </c>
      <c r="K85" s="33">
        <v>0</v>
      </c>
      <c r="L85" s="33">
        <v>3</v>
      </c>
      <c r="M85" s="33">
        <v>0</v>
      </c>
      <c r="N85" s="33">
        <v>1</v>
      </c>
    </row>
    <row r="86" spans="1:14" ht="12" customHeight="1" x14ac:dyDescent="0.2">
      <c r="A86" s="157"/>
      <c r="B86" s="157"/>
      <c r="C86" s="32"/>
      <c r="D86" s="232"/>
      <c r="E86" s="31"/>
      <c r="F86" s="82"/>
      <c r="G86" s="127">
        <f t="shared" ref="G86:N86" si="42">IF(G85=0,0,G85/$F85)</f>
        <v>0.3</v>
      </c>
      <c r="H86" s="29">
        <f t="shared" si="42"/>
        <v>0.3</v>
      </c>
      <c r="I86" s="29">
        <f t="shared" si="42"/>
        <v>0.3</v>
      </c>
      <c r="J86" s="29">
        <f t="shared" si="42"/>
        <v>0.2</v>
      </c>
      <c r="K86" s="29">
        <f t="shared" si="42"/>
        <v>0</v>
      </c>
      <c r="L86" s="29">
        <f t="shared" si="42"/>
        <v>0.3</v>
      </c>
      <c r="M86" s="29">
        <f t="shared" si="42"/>
        <v>0</v>
      </c>
      <c r="N86" s="29">
        <f t="shared" si="42"/>
        <v>0.1</v>
      </c>
    </row>
    <row r="87" spans="1:14" ht="13.5" customHeight="1" x14ac:dyDescent="0.2">
      <c r="A87" s="157"/>
      <c r="B87" s="157"/>
      <c r="C87" s="35"/>
      <c r="D87" s="248" t="s">
        <v>116</v>
      </c>
      <c r="E87" s="34"/>
      <c r="F87" s="145">
        <v>17</v>
      </c>
      <c r="G87" s="144">
        <v>2</v>
      </c>
      <c r="H87" s="33">
        <v>6</v>
      </c>
      <c r="I87" s="33">
        <v>2</v>
      </c>
      <c r="J87" s="33">
        <v>3</v>
      </c>
      <c r="K87" s="33">
        <v>3</v>
      </c>
      <c r="L87" s="33">
        <v>8</v>
      </c>
      <c r="M87" s="33">
        <v>0</v>
      </c>
      <c r="N87" s="33">
        <v>1</v>
      </c>
    </row>
    <row r="88" spans="1:14" ht="13.5" customHeight="1" x14ac:dyDescent="0.2">
      <c r="A88" s="157"/>
      <c r="B88" s="157"/>
      <c r="C88" s="32"/>
      <c r="D88" s="232"/>
      <c r="E88" s="31"/>
      <c r="F88" s="82"/>
      <c r="G88" s="127">
        <f t="shared" ref="G88:N88" si="43">IF(G87=0,0,G87/$F87)</f>
        <v>0.11764705882352941</v>
      </c>
      <c r="H88" s="29">
        <f t="shared" si="43"/>
        <v>0.35294117647058826</v>
      </c>
      <c r="I88" s="29">
        <f t="shared" si="43"/>
        <v>0.11764705882352941</v>
      </c>
      <c r="J88" s="29">
        <f t="shared" si="43"/>
        <v>0.17647058823529413</v>
      </c>
      <c r="K88" s="29">
        <f t="shared" si="43"/>
        <v>0.17647058823529413</v>
      </c>
      <c r="L88" s="29">
        <f t="shared" si="43"/>
        <v>0.47058823529411764</v>
      </c>
      <c r="M88" s="29">
        <f t="shared" si="43"/>
        <v>0</v>
      </c>
      <c r="N88" s="29">
        <f t="shared" si="43"/>
        <v>5.8823529411764705E-2</v>
      </c>
    </row>
    <row r="89" spans="1:14" ht="12" customHeight="1" x14ac:dyDescent="0.2">
      <c r="A89" s="157"/>
      <c r="B89" s="157"/>
      <c r="C89" s="35"/>
      <c r="D89" s="231" t="s">
        <v>5</v>
      </c>
      <c r="E89" s="34"/>
      <c r="F89" s="145">
        <v>41</v>
      </c>
      <c r="G89" s="144">
        <v>16</v>
      </c>
      <c r="H89" s="33">
        <v>10</v>
      </c>
      <c r="I89" s="33">
        <v>4</v>
      </c>
      <c r="J89" s="33">
        <v>7</v>
      </c>
      <c r="K89" s="33">
        <v>4</v>
      </c>
      <c r="L89" s="33">
        <v>11</v>
      </c>
      <c r="M89" s="33">
        <v>6</v>
      </c>
      <c r="N89" s="33">
        <v>2</v>
      </c>
    </row>
    <row r="90" spans="1:14" ht="12" customHeight="1" x14ac:dyDescent="0.2">
      <c r="A90" s="157"/>
      <c r="B90" s="157"/>
      <c r="C90" s="32"/>
      <c r="D90" s="232"/>
      <c r="E90" s="31"/>
      <c r="F90" s="82"/>
      <c r="G90" s="127">
        <f t="shared" ref="G90:N90" si="44">IF(G89=0,0,G89/$F89)</f>
        <v>0.3902439024390244</v>
      </c>
      <c r="H90" s="29">
        <f t="shared" si="44"/>
        <v>0.24390243902439024</v>
      </c>
      <c r="I90" s="29">
        <f t="shared" si="44"/>
        <v>9.7560975609756101E-2</v>
      </c>
      <c r="J90" s="29">
        <f t="shared" si="44"/>
        <v>0.17073170731707318</v>
      </c>
      <c r="K90" s="29">
        <f t="shared" si="44"/>
        <v>9.7560975609756101E-2</v>
      </c>
      <c r="L90" s="29">
        <f t="shared" si="44"/>
        <v>0.26829268292682928</v>
      </c>
      <c r="M90" s="29">
        <f t="shared" si="44"/>
        <v>0.14634146341463414</v>
      </c>
      <c r="N90" s="29">
        <f t="shared" si="44"/>
        <v>4.878048780487805E-2</v>
      </c>
    </row>
    <row r="91" spans="1:14" ht="12" customHeight="1" x14ac:dyDescent="0.2">
      <c r="A91" s="157"/>
      <c r="B91" s="157"/>
      <c r="C91" s="35"/>
      <c r="D91" s="231" t="s">
        <v>4</v>
      </c>
      <c r="E91" s="34"/>
      <c r="F91" s="145">
        <v>23</v>
      </c>
      <c r="G91" s="144">
        <v>5</v>
      </c>
      <c r="H91" s="33">
        <v>8</v>
      </c>
      <c r="I91" s="33">
        <v>4</v>
      </c>
      <c r="J91" s="33">
        <v>2</v>
      </c>
      <c r="K91" s="33">
        <v>1</v>
      </c>
      <c r="L91" s="33">
        <v>11</v>
      </c>
      <c r="M91" s="33">
        <v>1</v>
      </c>
      <c r="N91" s="33">
        <v>1</v>
      </c>
    </row>
    <row r="92" spans="1:14" ht="12" customHeight="1" x14ac:dyDescent="0.2">
      <c r="A92" s="157"/>
      <c r="B92" s="157"/>
      <c r="C92" s="32"/>
      <c r="D92" s="232"/>
      <c r="E92" s="31"/>
      <c r="F92" s="82"/>
      <c r="G92" s="127">
        <f t="shared" ref="G92:N92" si="45">IF(G91=0,0,G91/$F91)</f>
        <v>0.21739130434782608</v>
      </c>
      <c r="H92" s="29">
        <f t="shared" si="45"/>
        <v>0.34782608695652173</v>
      </c>
      <c r="I92" s="29">
        <f t="shared" si="45"/>
        <v>0.17391304347826086</v>
      </c>
      <c r="J92" s="29">
        <f t="shared" si="45"/>
        <v>8.6956521739130432E-2</v>
      </c>
      <c r="K92" s="29">
        <f t="shared" si="45"/>
        <v>4.3478260869565216E-2</v>
      </c>
      <c r="L92" s="29">
        <f t="shared" si="45"/>
        <v>0.47826086956521741</v>
      </c>
      <c r="M92" s="29">
        <f t="shared" si="45"/>
        <v>4.3478260869565216E-2</v>
      </c>
      <c r="N92" s="29">
        <f t="shared" si="45"/>
        <v>4.3478260869565216E-2</v>
      </c>
    </row>
    <row r="93" spans="1:14" ht="12" customHeight="1" x14ac:dyDescent="0.2">
      <c r="A93" s="157"/>
      <c r="B93" s="157"/>
      <c r="C93" s="35"/>
      <c r="D93" s="231" t="s">
        <v>3</v>
      </c>
      <c r="E93" s="34"/>
      <c r="F93" s="145">
        <v>24</v>
      </c>
      <c r="G93" s="144">
        <v>10</v>
      </c>
      <c r="H93" s="33">
        <v>12</v>
      </c>
      <c r="I93" s="33">
        <v>4</v>
      </c>
      <c r="J93" s="33">
        <v>0</v>
      </c>
      <c r="K93" s="33">
        <v>2</v>
      </c>
      <c r="L93" s="33">
        <v>7</v>
      </c>
      <c r="M93" s="33">
        <v>1</v>
      </c>
      <c r="N93" s="33">
        <v>3</v>
      </c>
    </row>
    <row r="94" spans="1:14" ht="12" customHeight="1" x14ac:dyDescent="0.2">
      <c r="A94" s="157"/>
      <c r="B94" s="157"/>
      <c r="C94" s="32"/>
      <c r="D94" s="232"/>
      <c r="E94" s="31"/>
      <c r="F94" s="82"/>
      <c r="G94" s="127">
        <f t="shared" ref="G94:N94" si="46">IF(G93=0,0,G93/$F93)</f>
        <v>0.41666666666666669</v>
      </c>
      <c r="H94" s="29">
        <f t="shared" si="46"/>
        <v>0.5</v>
      </c>
      <c r="I94" s="29">
        <f t="shared" si="46"/>
        <v>0.16666666666666666</v>
      </c>
      <c r="J94" s="29">
        <f t="shared" si="46"/>
        <v>0</v>
      </c>
      <c r="K94" s="29">
        <f t="shared" si="46"/>
        <v>8.3333333333333329E-2</v>
      </c>
      <c r="L94" s="29">
        <f t="shared" si="46"/>
        <v>0.29166666666666669</v>
      </c>
      <c r="M94" s="29">
        <f t="shared" si="46"/>
        <v>4.1666666666666664E-2</v>
      </c>
      <c r="N94" s="29">
        <f t="shared" si="46"/>
        <v>0.125</v>
      </c>
    </row>
    <row r="95" spans="1:14" ht="12" customHeight="1" x14ac:dyDescent="0.2">
      <c r="A95" s="157"/>
      <c r="B95" s="157"/>
      <c r="C95" s="35"/>
      <c r="D95" s="231" t="s">
        <v>2</v>
      </c>
      <c r="E95" s="34"/>
      <c r="F95" s="145">
        <v>159</v>
      </c>
      <c r="G95" s="144">
        <v>22</v>
      </c>
      <c r="H95" s="33">
        <v>22</v>
      </c>
      <c r="I95" s="33">
        <v>11</v>
      </c>
      <c r="J95" s="33">
        <v>1</v>
      </c>
      <c r="K95" s="33">
        <v>5</v>
      </c>
      <c r="L95" s="33">
        <v>99</v>
      </c>
      <c r="M95" s="33">
        <v>8</v>
      </c>
      <c r="N95" s="33">
        <v>18</v>
      </c>
    </row>
    <row r="96" spans="1:14" ht="12" customHeight="1" x14ac:dyDescent="0.2">
      <c r="A96" s="157"/>
      <c r="B96" s="157"/>
      <c r="C96" s="32"/>
      <c r="D96" s="232"/>
      <c r="E96" s="31"/>
      <c r="F96" s="82"/>
      <c r="G96" s="127">
        <f t="shared" ref="G96:N96" si="47">IF(G95=0,0,G95/$F95)</f>
        <v>0.13836477987421383</v>
      </c>
      <c r="H96" s="29">
        <f t="shared" si="47"/>
        <v>0.13836477987421383</v>
      </c>
      <c r="I96" s="29">
        <f t="shared" si="47"/>
        <v>6.9182389937106917E-2</v>
      </c>
      <c r="J96" s="29">
        <f t="shared" si="47"/>
        <v>6.2893081761006293E-3</v>
      </c>
      <c r="K96" s="29">
        <f t="shared" si="47"/>
        <v>3.1446540880503145E-2</v>
      </c>
      <c r="L96" s="29">
        <f t="shared" si="47"/>
        <v>0.62264150943396224</v>
      </c>
      <c r="M96" s="29">
        <f t="shared" si="47"/>
        <v>5.0314465408805034E-2</v>
      </c>
      <c r="N96" s="29">
        <f t="shared" si="47"/>
        <v>0.11320754716981132</v>
      </c>
    </row>
    <row r="97" spans="1:14" ht="12" customHeight="1" x14ac:dyDescent="0.2">
      <c r="A97" s="157"/>
      <c r="B97" s="157"/>
      <c r="C97" s="35"/>
      <c r="D97" s="231" t="s">
        <v>1</v>
      </c>
      <c r="E97" s="34"/>
      <c r="F97" s="145">
        <v>21</v>
      </c>
      <c r="G97" s="144">
        <v>9</v>
      </c>
      <c r="H97" s="33">
        <v>9</v>
      </c>
      <c r="I97" s="33">
        <v>2</v>
      </c>
      <c r="J97" s="33">
        <v>1</v>
      </c>
      <c r="K97" s="33">
        <v>3</v>
      </c>
      <c r="L97" s="33">
        <v>3</v>
      </c>
      <c r="M97" s="33">
        <v>4</v>
      </c>
      <c r="N97" s="33">
        <v>0</v>
      </c>
    </row>
    <row r="98" spans="1:14" ht="12" customHeight="1" x14ac:dyDescent="0.2">
      <c r="A98" s="157"/>
      <c r="B98" s="157"/>
      <c r="C98" s="32"/>
      <c r="D98" s="232"/>
      <c r="E98" s="31"/>
      <c r="F98" s="82"/>
      <c r="G98" s="127">
        <f t="shared" ref="G98:N98" si="48">IF(G97=0,0,G97/$F97)</f>
        <v>0.42857142857142855</v>
      </c>
      <c r="H98" s="29">
        <f t="shared" si="48"/>
        <v>0.42857142857142855</v>
      </c>
      <c r="I98" s="29">
        <f t="shared" si="48"/>
        <v>9.5238095238095233E-2</v>
      </c>
      <c r="J98" s="29">
        <f t="shared" si="48"/>
        <v>4.7619047619047616E-2</v>
      </c>
      <c r="K98" s="29">
        <f t="shared" si="48"/>
        <v>0.14285714285714285</v>
      </c>
      <c r="L98" s="29">
        <f t="shared" si="48"/>
        <v>0.14285714285714285</v>
      </c>
      <c r="M98" s="29">
        <f t="shared" si="48"/>
        <v>0.19047619047619047</v>
      </c>
      <c r="N98" s="29">
        <f t="shared" si="48"/>
        <v>0</v>
      </c>
    </row>
    <row r="99" spans="1:14" ht="12.75" customHeight="1" x14ac:dyDescent="0.2">
      <c r="A99" s="157"/>
      <c r="B99" s="157"/>
      <c r="C99" s="35"/>
      <c r="D99" s="231" t="s">
        <v>0</v>
      </c>
      <c r="E99" s="34"/>
      <c r="F99" s="145">
        <v>61</v>
      </c>
      <c r="G99" s="144">
        <v>15</v>
      </c>
      <c r="H99" s="33">
        <v>12</v>
      </c>
      <c r="I99" s="33">
        <v>3</v>
      </c>
      <c r="J99" s="33">
        <v>8</v>
      </c>
      <c r="K99" s="33">
        <v>12</v>
      </c>
      <c r="L99" s="33">
        <v>23</v>
      </c>
      <c r="M99" s="33">
        <v>7</v>
      </c>
      <c r="N99" s="33">
        <v>3</v>
      </c>
    </row>
    <row r="100" spans="1:14" ht="12.75" customHeight="1" x14ac:dyDescent="0.2">
      <c r="A100" s="158"/>
      <c r="B100" s="158"/>
      <c r="C100" s="32"/>
      <c r="D100" s="232"/>
      <c r="E100" s="31"/>
      <c r="F100" s="121"/>
      <c r="G100" s="127">
        <f t="shared" ref="G100:N100" si="49">IF(G99=0,0,G99/$F99)</f>
        <v>0.24590163934426229</v>
      </c>
      <c r="H100" s="29">
        <f t="shared" si="49"/>
        <v>0.19672131147540983</v>
      </c>
      <c r="I100" s="29">
        <f t="shared" si="49"/>
        <v>4.9180327868852458E-2</v>
      </c>
      <c r="J100" s="29">
        <f t="shared" si="49"/>
        <v>0.13114754098360656</v>
      </c>
      <c r="K100" s="29">
        <f t="shared" si="49"/>
        <v>0.19672131147540983</v>
      </c>
      <c r="L100" s="29">
        <f t="shared" si="49"/>
        <v>0.37704918032786883</v>
      </c>
      <c r="M100" s="29">
        <f t="shared" si="49"/>
        <v>0.11475409836065574</v>
      </c>
      <c r="N100" s="29">
        <f t="shared" si="49"/>
        <v>4.9180327868852458E-2</v>
      </c>
    </row>
  </sheetData>
  <mergeCells count="61">
    <mergeCell ref="D95:D96"/>
    <mergeCell ref="D97:D98"/>
    <mergeCell ref="D85:D86"/>
    <mergeCell ref="D87:D88"/>
    <mergeCell ref="D89:D90"/>
    <mergeCell ref="D91:D92"/>
    <mergeCell ref="D93:D9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45:D46"/>
    <mergeCell ref="D47:D48"/>
    <mergeCell ref="D49:D50"/>
    <mergeCell ref="D51:D52"/>
    <mergeCell ref="D53:D54"/>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A7:E8"/>
    <mergeCell ref="A9:A18"/>
    <mergeCell ref="B9:E10"/>
    <mergeCell ref="B11:E12"/>
    <mergeCell ref="B13:E14"/>
    <mergeCell ref="B15:E16"/>
    <mergeCell ref="B17:E18"/>
    <mergeCell ref="N3:N6"/>
    <mergeCell ref="A3:E6"/>
    <mergeCell ref="F3:F6"/>
    <mergeCell ref="G3:G6"/>
    <mergeCell ref="H3:H6"/>
    <mergeCell ref="I3:I6"/>
    <mergeCell ref="J3:J6"/>
    <mergeCell ref="K3:K6"/>
    <mergeCell ref="L3:L6"/>
    <mergeCell ref="M3:M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100"/>
  <sheetViews>
    <sheetView view="pageBreakPreview" topLeftCell="F7"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1.6640625" style="1" customWidth="1"/>
    <col min="7" max="12" width="15.109375" style="1" customWidth="1"/>
    <col min="13" max="14" width="11.6640625" style="1" customWidth="1"/>
    <col min="15" max="16384" width="9" style="1"/>
  </cols>
  <sheetData>
    <row r="1" spans="1:23" ht="14.4" x14ac:dyDescent="0.2">
      <c r="A1" s="16" t="s">
        <v>596</v>
      </c>
    </row>
    <row r="2" spans="1:23" x14ac:dyDescent="0.2">
      <c r="G2" s="46"/>
      <c r="H2" s="46"/>
      <c r="I2" s="46"/>
      <c r="J2" s="46"/>
      <c r="K2" s="46"/>
      <c r="L2" s="38" t="s">
        <v>454</v>
      </c>
    </row>
    <row r="3" spans="1:23" ht="14.25" customHeight="1" x14ac:dyDescent="0.2">
      <c r="A3" s="254" t="s">
        <v>63</v>
      </c>
      <c r="B3" s="255"/>
      <c r="C3" s="255"/>
      <c r="D3" s="255"/>
      <c r="E3" s="256"/>
      <c r="F3" s="257" t="s">
        <v>126</v>
      </c>
      <c r="G3" s="305" t="s">
        <v>386</v>
      </c>
      <c r="H3" s="305" t="s">
        <v>383</v>
      </c>
      <c r="I3" s="305" t="s">
        <v>387</v>
      </c>
      <c r="J3" s="305" t="s">
        <v>384</v>
      </c>
      <c r="K3" s="305" t="s">
        <v>385</v>
      </c>
      <c r="L3" s="305" t="s">
        <v>351</v>
      </c>
    </row>
    <row r="4" spans="1:23" ht="14.25" customHeight="1" x14ac:dyDescent="0.2">
      <c r="A4" s="236"/>
      <c r="B4" s="237"/>
      <c r="C4" s="237"/>
      <c r="D4" s="237"/>
      <c r="E4" s="238"/>
      <c r="F4" s="259"/>
      <c r="G4" s="216"/>
      <c r="H4" s="216"/>
      <c r="I4" s="216"/>
      <c r="J4" s="216"/>
      <c r="K4" s="216"/>
      <c r="L4" s="216"/>
    </row>
    <row r="5" spans="1:23" ht="14.25" customHeight="1" x14ac:dyDescent="0.2">
      <c r="A5" s="236"/>
      <c r="B5" s="237"/>
      <c r="C5" s="237"/>
      <c r="D5" s="237"/>
      <c r="E5" s="238"/>
      <c r="F5" s="259"/>
      <c r="G5" s="216"/>
      <c r="H5" s="216"/>
      <c r="I5" s="216"/>
      <c r="J5" s="216"/>
      <c r="K5" s="216"/>
      <c r="L5" s="216"/>
    </row>
    <row r="6" spans="1:23" ht="14.25" customHeight="1" x14ac:dyDescent="0.2">
      <c r="A6" s="239"/>
      <c r="B6" s="240"/>
      <c r="C6" s="240"/>
      <c r="D6" s="240"/>
      <c r="E6" s="241"/>
      <c r="F6" s="259"/>
      <c r="G6" s="217"/>
      <c r="H6" s="217"/>
      <c r="I6" s="217"/>
      <c r="J6" s="217"/>
      <c r="K6" s="217"/>
      <c r="L6" s="217"/>
    </row>
    <row r="7" spans="1:23" ht="12" customHeight="1" x14ac:dyDescent="0.2">
      <c r="A7" s="290" t="s">
        <v>49</v>
      </c>
      <c r="B7" s="291"/>
      <c r="C7" s="291"/>
      <c r="D7" s="291"/>
      <c r="E7" s="292"/>
      <c r="F7" s="148">
        <v>920</v>
      </c>
      <c r="G7" s="145">
        <f>SUM(G9,G11,G13,G15,G17)</f>
        <v>140</v>
      </c>
      <c r="H7" s="145">
        <f t="shared" ref="H7:K7" si="0">SUM(H9,H11,H13,H15,H17)</f>
        <v>32</v>
      </c>
      <c r="I7" s="145">
        <f t="shared" si="0"/>
        <v>15</v>
      </c>
      <c r="J7" s="145">
        <f t="shared" si="0"/>
        <v>4</v>
      </c>
      <c r="K7" s="145">
        <f t="shared" si="0"/>
        <v>743</v>
      </c>
      <c r="L7" s="145">
        <f t="shared" ref="L7" si="1">SUM(L9,L11,L13,L15,L17)</f>
        <v>21</v>
      </c>
      <c r="M7" s="46"/>
      <c r="N7" s="46"/>
      <c r="O7" s="46"/>
      <c r="P7" s="46"/>
      <c r="Q7" s="46"/>
      <c r="R7" s="46"/>
      <c r="S7" s="46"/>
      <c r="T7" s="46"/>
      <c r="U7" s="46"/>
      <c r="V7" s="46"/>
      <c r="W7" s="46"/>
    </row>
    <row r="8" spans="1:23" ht="12" customHeight="1" x14ac:dyDescent="0.2">
      <c r="A8" s="173"/>
      <c r="B8" s="174"/>
      <c r="C8" s="174"/>
      <c r="D8" s="174"/>
      <c r="E8" s="175"/>
      <c r="F8" s="75"/>
      <c r="G8" s="29">
        <f t="shared" ref="G8:J8" si="2">IF(G7=0,0,G7/$F7)</f>
        <v>0.15217391304347827</v>
      </c>
      <c r="H8" s="29">
        <f t="shared" si="2"/>
        <v>3.4782608695652174E-2</v>
      </c>
      <c r="I8" s="29">
        <f t="shared" si="2"/>
        <v>1.6304347826086956E-2</v>
      </c>
      <c r="J8" s="29">
        <f t="shared" si="2"/>
        <v>4.3478260869565218E-3</v>
      </c>
      <c r="K8" s="29">
        <f>IF(K7=0,0,K7/$F7)</f>
        <v>0.80760869565217386</v>
      </c>
      <c r="L8" s="29">
        <f t="shared" ref="L8" si="3">IF(L7=0,0,L7/$F7)</f>
        <v>2.2826086956521739E-2</v>
      </c>
    </row>
    <row r="9" spans="1:23" ht="12" customHeight="1" x14ac:dyDescent="0.2">
      <c r="A9" s="282" t="s">
        <v>48</v>
      </c>
      <c r="B9" s="283" t="s">
        <v>47</v>
      </c>
      <c r="C9" s="284"/>
      <c r="D9" s="284"/>
      <c r="E9" s="285"/>
      <c r="F9" s="148">
        <v>262</v>
      </c>
      <c r="G9" s="145">
        <v>13</v>
      </c>
      <c r="H9" s="145">
        <v>4</v>
      </c>
      <c r="I9" s="145">
        <v>2</v>
      </c>
      <c r="J9" s="145">
        <v>1</v>
      </c>
      <c r="K9" s="145">
        <v>237</v>
      </c>
      <c r="L9" s="145">
        <v>7</v>
      </c>
    </row>
    <row r="10" spans="1:23" ht="12" customHeight="1" x14ac:dyDescent="0.2">
      <c r="A10" s="160"/>
      <c r="B10" s="245"/>
      <c r="C10" s="246"/>
      <c r="D10" s="246"/>
      <c r="E10" s="247"/>
      <c r="F10" s="75"/>
      <c r="G10" s="29">
        <f t="shared" ref="G10:K10" si="4">IF(G9=0,0,G9/$F9)</f>
        <v>4.9618320610687022E-2</v>
      </c>
      <c r="H10" s="29">
        <f t="shared" si="4"/>
        <v>1.5267175572519083E-2</v>
      </c>
      <c r="I10" s="29">
        <f t="shared" si="4"/>
        <v>7.6335877862595417E-3</v>
      </c>
      <c r="J10" s="29">
        <f t="shared" si="4"/>
        <v>3.8167938931297708E-3</v>
      </c>
      <c r="K10" s="29">
        <f t="shared" si="4"/>
        <v>0.90458015267175573</v>
      </c>
      <c r="L10" s="29">
        <f t="shared" ref="L10:L18" si="5">IF(L9=0,0,L9/$F9)</f>
        <v>2.6717557251908396E-2</v>
      </c>
    </row>
    <row r="11" spans="1:23" ht="12" customHeight="1" x14ac:dyDescent="0.2">
      <c r="A11" s="160"/>
      <c r="B11" s="283" t="s">
        <v>46</v>
      </c>
      <c r="C11" s="284"/>
      <c r="D11" s="284"/>
      <c r="E11" s="285"/>
      <c r="F11" s="148">
        <v>136</v>
      </c>
      <c r="G11" s="145">
        <v>9</v>
      </c>
      <c r="H11" s="145">
        <v>3</v>
      </c>
      <c r="I11" s="145">
        <v>0</v>
      </c>
      <c r="J11" s="145">
        <v>1</v>
      </c>
      <c r="K11" s="145">
        <v>121</v>
      </c>
      <c r="L11" s="145">
        <v>2</v>
      </c>
    </row>
    <row r="12" spans="1:23" ht="12" customHeight="1" x14ac:dyDescent="0.2">
      <c r="A12" s="160"/>
      <c r="B12" s="245"/>
      <c r="C12" s="246"/>
      <c r="D12" s="246"/>
      <c r="E12" s="247"/>
      <c r="F12" s="75"/>
      <c r="G12" s="29">
        <f t="shared" ref="G12:K12" si="6">IF(G11=0,0,G11/$F11)</f>
        <v>6.6176470588235295E-2</v>
      </c>
      <c r="H12" s="29">
        <f t="shared" si="6"/>
        <v>2.2058823529411766E-2</v>
      </c>
      <c r="I12" s="29">
        <f t="shared" si="6"/>
        <v>0</v>
      </c>
      <c r="J12" s="29">
        <f t="shared" si="6"/>
        <v>7.3529411764705881E-3</v>
      </c>
      <c r="K12" s="29">
        <f t="shared" si="6"/>
        <v>0.88970588235294112</v>
      </c>
      <c r="L12" s="29">
        <f t="shared" si="5"/>
        <v>1.4705882352941176E-2</v>
      </c>
    </row>
    <row r="13" spans="1:23" ht="12" customHeight="1" x14ac:dyDescent="0.2">
      <c r="A13" s="160"/>
      <c r="B13" s="283" t="s">
        <v>45</v>
      </c>
      <c r="C13" s="284"/>
      <c r="D13" s="284"/>
      <c r="E13" s="285"/>
      <c r="F13" s="148">
        <v>249</v>
      </c>
      <c r="G13" s="145">
        <v>38</v>
      </c>
      <c r="H13" s="145">
        <v>6</v>
      </c>
      <c r="I13" s="145">
        <v>3</v>
      </c>
      <c r="J13" s="145">
        <v>2</v>
      </c>
      <c r="K13" s="145">
        <v>201</v>
      </c>
      <c r="L13" s="145">
        <v>6</v>
      </c>
    </row>
    <row r="14" spans="1:23" ht="12" customHeight="1" x14ac:dyDescent="0.2">
      <c r="A14" s="160"/>
      <c r="B14" s="245"/>
      <c r="C14" s="246"/>
      <c r="D14" s="246"/>
      <c r="E14" s="247"/>
      <c r="F14" s="75"/>
      <c r="G14" s="29">
        <f t="shared" ref="G14:K14" si="7">IF(G13=0,0,G13/$F13)</f>
        <v>0.15261044176706828</v>
      </c>
      <c r="H14" s="29">
        <f t="shared" si="7"/>
        <v>2.4096385542168676E-2</v>
      </c>
      <c r="I14" s="29">
        <f t="shared" si="7"/>
        <v>1.2048192771084338E-2</v>
      </c>
      <c r="J14" s="29">
        <f t="shared" si="7"/>
        <v>8.0321285140562242E-3</v>
      </c>
      <c r="K14" s="29">
        <f t="shared" si="7"/>
        <v>0.80722891566265065</v>
      </c>
      <c r="L14" s="29">
        <f t="shared" si="5"/>
        <v>2.4096385542168676E-2</v>
      </c>
    </row>
    <row r="15" spans="1:23" ht="12" customHeight="1" x14ac:dyDescent="0.2">
      <c r="A15" s="160"/>
      <c r="B15" s="283" t="s">
        <v>44</v>
      </c>
      <c r="C15" s="284"/>
      <c r="D15" s="284"/>
      <c r="E15" s="285"/>
      <c r="F15" s="148">
        <v>72</v>
      </c>
      <c r="G15" s="145">
        <v>14</v>
      </c>
      <c r="H15" s="145">
        <v>4</v>
      </c>
      <c r="I15" s="145">
        <v>0</v>
      </c>
      <c r="J15" s="145">
        <v>0</v>
      </c>
      <c r="K15" s="145">
        <v>56</v>
      </c>
      <c r="L15" s="145">
        <v>2</v>
      </c>
    </row>
    <row r="16" spans="1:23" ht="12" customHeight="1" x14ac:dyDescent="0.2">
      <c r="A16" s="160"/>
      <c r="B16" s="245"/>
      <c r="C16" s="246"/>
      <c r="D16" s="246"/>
      <c r="E16" s="247"/>
      <c r="F16" s="75"/>
      <c r="G16" s="29">
        <f t="shared" ref="G16:K16" si="8">IF(G15=0,0,G15/$F15)</f>
        <v>0.19444444444444445</v>
      </c>
      <c r="H16" s="29">
        <f t="shared" si="8"/>
        <v>5.5555555555555552E-2</v>
      </c>
      <c r="I16" s="29">
        <f t="shared" si="8"/>
        <v>0</v>
      </c>
      <c r="J16" s="29">
        <f t="shared" si="8"/>
        <v>0</v>
      </c>
      <c r="K16" s="29">
        <f t="shared" si="8"/>
        <v>0.77777777777777779</v>
      </c>
      <c r="L16" s="29">
        <f t="shared" si="5"/>
        <v>2.7777777777777776E-2</v>
      </c>
    </row>
    <row r="17" spans="1:12" ht="12" customHeight="1" x14ac:dyDescent="0.2">
      <c r="A17" s="160"/>
      <c r="B17" s="283" t="s">
        <v>43</v>
      </c>
      <c r="C17" s="284"/>
      <c r="D17" s="284"/>
      <c r="E17" s="285"/>
      <c r="F17" s="148">
        <v>201</v>
      </c>
      <c r="G17" s="145">
        <v>66</v>
      </c>
      <c r="H17" s="145">
        <v>15</v>
      </c>
      <c r="I17" s="145">
        <v>10</v>
      </c>
      <c r="J17" s="145">
        <v>0</v>
      </c>
      <c r="K17" s="145">
        <v>128</v>
      </c>
      <c r="L17" s="145">
        <v>4</v>
      </c>
    </row>
    <row r="18" spans="1:12" ht="12" customHeight="1" x14ac:dyDescent="0.2">
      <c r="A18" s="161"/>
      <c r="B18" s="245"/>
      <c r="C18" s="246"/>
      <c r="D18" s="246"/>
      <c r="E18" s="247"/>
      <c r="F18" s="75"/>
      <c r="G18" s="29">
        <f t="shared" ref="G18:K18" si="9">IF(G17=0,0,G17/$F17)</f>
        <v>0.32835820895522388</v>
      </c>
      <c r="H18" s="29">
        <f t="shared" si="9"/>
        <v>7.4626865671641784E-2</v>
      </c>
      <c r="I18" s="29">
        <f t="shared" si="9"/>
        <v>4.975124378109453E-2</v>
      </c>
      <c r="J18" s="29">
        <f t="shared" si="9"/>
        <v>0</v>
      </c>
      <c r="K18" s="29">
        <f t="shared" si="9"/>
        <v>0.63681592039800994</v>
      </c>
      <c r="L18" s="29">
        <f t="shared" si="5"/>
        <v>1.9900497512437811E-2</v>
      </c>
    </row>
    <row r="19" spans="1:12" ht="12" customHeight="1" x14ac:dyDescent="0.2">
      <c r="A19" s="296" t="s">
        <v>42</v>
      </c>
      <c r="B19" s="296" t="s">
        <v>41</v>
      </c>
      <c r="C19" s="142"/>
      <c r="D19" s="297" t="s">
        <v>15</v>
      </c>
      <c r="E19" s="143"/>
      <c r="F19" s="148">
        <v>239</v>
      </c>
      <c r="G19" s="145">
        <f t="shared" ref="G19:K19" si="10">SUM(G21,G23,G25,G27,G29,G31,G33,G35,G37,G39,G41,G43,G45,G47,G49,G51,G53,G55,G57,G59,G61,G63,G65,G67)</f>
        <v>57</v>
      </c>
      <c r="H19" s="145">
        <f>SUM(H21,H23,H25,H27,H29,H31,H33,H35,H37,H39,H41,H43,H45,H47,H49,H51,H53,H55,H57,H59,H61,H63,H65,H67)</f>
        <v>7</v>
      </c>
      <c r="I19" s="145">
        <f>SUM(I21,I23,I25,I27,I29,I31,I33,I35,I37,I39,I41,I43,I45,I47,I49,I51,I53,I55,I57,I59,I61,I63,I65,I67)</f>
        <v>2</v>
      </c>
      <c r="J19" s="145">
        <f t="shared" si="10"/>
        <v>1</v>
      </c>
      <c r="K19" s="145">
        <f t="shared" si="10"/>
        <v>173</v>
      </c>
      <c r="L19" s="145">
        <f t="shared" ref="L19" si="11">SUM(L21,L23,L25,L27,L29,L31,L33,L35,L37,L39,L41,L43,L45,L47,L49,L51,L53,L55,L57,L59,L61,L63,L65,L67)</f>
        <v>5</v>
      </c>
    </row>
    <row r="20" spans="1:12" ht="12" customHeight="1" x14ac:dyDescent="0.2">
      <c r="A20" s="157"/>
      <c r="B20" s="157"/>
      <c r="C20" s="32"/>
      <c r="D20" s="232"/>
      <c r="E20" s="31"/>
      <c r="F20" s="75"/>
      <c r="G20" s="29">
        <f t="shared" ref="G20:K20" si="12">IF(G19=0,0,G19/$F19)</f>
        <v>0.2384937238493724</v>
      </c>
      <c r="H20" s="29">
        <f t="shared" si="12"/>
        <v>2.9288702928870293E-2</v>
      </c>
      <c r="I20" s="29">
        <f t="shared" si="12"/>
        <v>8.368200836820083E-3</v>
      </c>
      <c r="J20" s="29">
        <f t="shared" si="12"/>
        <v>4.1841004184100415E-3</v>
      </c>
      <c r="K20" s="29">
        <f t="shared" si="12"/>
        <v>0.72384937238493718</v>
      </c>
      <c r="L20" s="29">
        <f t="shared" ref="L20" si="13">IF(L19=0,0,L19/$F19)</f>
        <v>2.0920502092050208E-2</v>
      </c>
    </row>
    <row r="21" spans="1:12" ht="12" customHeight="1" x14ac:dyDescent="0.2">
      <c r="A21" s="157"/>
      <c r="B21" s="157"/>
      <c r="C21" s="142"/>
      <c r="D21" s="297" t="s">
        <v>40</v>
      </c>
      <c r="E21" s="143"/>
      <c r="F21" s="148">
        <v>32</v>
      </c>
      <c r="G21" s="145">
        <v>7</v>
      </c>
      <c r="H21" s="145">
        <v>1</v>
      </c>
      <c r="I21" s="145">
        <v>0</v>
      </c>
      <c r="J21" s="145">
        <v>0</v>
      </c>
      <c r="K21" s="145">
        <v>23</v>
      </c>
      <c r="L21" s="145">
        <v>1</v>
      </c>
    </row>
    <row r="22" spans="1:12" ht="12" customHeight="1" x14ac:dyDescent="0.2">
      <c r="A22" s="157"/>
      <c r="B22" s="157"/>
      <c r="C22" s="32"/>
      <c r="D22" s="232"/>
      <c r="E22" s="31"/>
      <c r="F22" s="75"/>
      <c r="G22" s="29">
        <f t="shared" ref="G22:L36" si="14">IF(G21=0,0,G21/$F21)</f>
        <v>0.21875</v>
      </c>
      <c r="H22" s="29">
        <f t="shared" si="14"/>
        <v>3.125E-2</v>
      </c>
      <c r="I22" s="29">
        <f t="shared" si="14"/>
        <v>0</v>
      </c>
      <c r="J22" s="29">
        <f t="shared" si="14"/>
        <v>0</v>
      </c>
      <c r="K22" s="29">
        <f t="shared" si="14"/>
        <v>0.71875</v>
      </c>
      <c r="L22" s="29">
        <f t="shared" si="14"/>
        <v>3.125E-2</v>
      </c>
    </row>
    <row r="23" spans="1:12" ht="12" customHeight="1" x14ac:dyDescent="0.2">
      <c r="A23" s="157"/>
      <c r="B23" s="157"/>
      <c r="C23" s="142"/>
      <c r="D23" s="297" t="s">
        <v>39</v>
      </c>
      <c r="E23" s="143"/>
      <c r="F23" s="148">
        <v>4</v>
      </c>
      <c r="G23" s="145">
        <v>1</v>
      </c>
      <c r="H23" s="145">
        <v>0</v>
      </c>
      <c r="I23" s="145">
        <v>0</v>
      </c>
      <c r="J23" s="145">
        <v>0</v>
      </c>
      <c r="K23" s="145">
        <v>3</v>
      </c>
      <c r="L23" s="145">
        <v>0</v>
      </c>
    </row>
    <row r="24" spans="1:12" ht="12" customHeight="1" x14ac:dyDescent="0.2">
      <c r="A24" s="157"/>
      <c r="B24" s="157"/>
      <c r="C24" s="32"/>
      <c r="D24" s="232"/>
      <c r="E24" s="31"/>
      <c r="F24" s="75"/>
      <c r="G24" s="29">
        <f t="shared" ref="G24:K24" si="15">IF(G23=0,0,G23/$F23)</f>
        <v>0.25</v>
      </c>
      <c r="H24" s="29">
        <f t="shared" si="15"/>
        <v>0</v>
      </c>
      <c r="I24" s="29">
        <f t="shared" si="15"/>
        <v>0</v>
      </c>
      <c r="J24" s="29">
        <f t="shared" si="15"/>
        <v>0</v>
      </c>
      <c r="K24" s="29">
        <f t="shared" si="15"/>
        <v>0.75</v>
      </c>
      <c r="L24" s="29">
        <f t="shared" si="14"/>
        <v>0</v>
      </c>
    </row>
    <row r="25" spans="1:12" ht="12" customHeight="1" x14ac:dyDescent="0.2">
      <c r="A25" s="157"/>
      <c r="B25" s="157"/>
      <c r="C25" s="142"/>
      <c r="D25" s="297" t="s">
        <v>38</v>
      </c>
      <c r="E25" s="143"/>
      <c r="F25" s="148">
        <v>11</v>
      </c>
      <c r="G25" s="145">
        <v>1</v>
      </c>
      <c r="H25" s="145">
        <v>0</v>
      </c>
      <c r="I25" s="145">
        <v>0</v>
      </c>
      <c r="J25" s="145">
        <v>0</v>
      </c>
      <c r="K25" s="145">
        <v>10</v>
      </c>
      <c r="L25" s="145">
        <v>0</v>
      </c>
    </row>
    <row r="26" spans="1:12" ht="12" customHeight="1" x14ac:dyDescent="0.2">
      <c r="A26" s="157"/>
      <c r="B26" s="157"/>
      <c r="C26" s="32"/>
      <c r="D26" s="232"/>
      <c r="E26" s="31"/>
      <c r="F26" s="75"/>
      <c r="G26" s="29">
        <f t="shared" ref="G26:K26" si="16">IF(G25=0,0,G25/$F25)</f>
        <v>9.0909090909090912E-2</v>
      </c>
      <c r="H26" s="29">
        <f t="shared" si="16"/>
        <v>0</v>
      </c>
      <c r="I26" s="29">
        <f t="shared" si="16"/>
        <v>0</v>
      </c>
      <c r="J26" s="29">
        <f t="shared" si="16"/>
        <v>0</v>
      </c>
      <c r="K26" s="29">
        <f t="shared" si="16"/>
        <v>0.90909090909090906</v>
      </c>
      <c r="L26" s="29">
        <f t="shared" si="14"/>
        <v>0</v>
      </c>
    </row>
    <row r="27" spans="1:12" ht="12" customHeight="1" x14ac:dyDescent="0.2">
      <c r="A27" s="157"/>
      <c r="B27" s="157"/>
      <c r="C27" s="142"/>
      <c r="D27" s="297" t="s">
        <v>37</v>
      </c>
      <c r="E27" s="143"/>
      <c r="F27" s="148">
        <v>2</v>
      </c>
      <c r="G27" s="145">
        <v>0</v>
      </c>
      <c r="H27" s="145">
        <v>0</v>
      </c>
      <c r="I27" s="145">
        <v>0</v>
      </c>
      <c r="J27" s="145">
        <v>0</v>
      </c>
      <c r="K27" s="145">
        <v>2</v>
      </c>
      <c r="L27" s="145">
        <v>0</v>
      </c>
    </row>
    <row r="28" spans="1:12" ht="12" customHeight="1" x14ac:dyDescent="0.2">
      <c r="A28" s="157"/>
      <c r="B28" s="157"/>
      <c r="C28" s="32"/>
      <c r="D28" s="232"/>
      <c r="E28" s="31"/>
      <c r="F28" s="75"/>
      <c r="G28" s="29">
        <f t="shared" ref="G28:K28" si="17">IF(G27=0,0,G27/$F27)</f>
        <v>0</v>
      </c>
      <c r="H28" s="29">
        <f t="shared" si="17"/>
        <v>0</v>
      </c>
      <c r="I28" s="29">
        <f t="shared" si="17"/>
        <v>0</v>
      </c>
      <c r="J28" s="29">
        <f t="shared" si="17"/>
        <v>0</v>
      </c>
      <c r="K28" s="29">
        <f t="shared" si="17"/>
        <v>1</v>
      </c>
      <c r="L28" s="29">
        <f t="shared" si="14"/>
        <v>0</v>
      </c>
    </row>
    <row r="29" spans="1:12" ht="12" customHeight="1" x14ac:dyDescent="0.2">
      <c r="A29" s="157"/>
      <c r="B29" s="157"/>
      <c r="C29" s="142"/>
      <c r="D29" s="297" t="s">
        <v>36</v>
      </c>
      <c r="E29" s="143"/>
      <c r="F29" s="148">
        <v>6</v>
      </c>
      <c r="G29" s="145">
        <v>1</v>
      </c>
      <c r="H29" s="145">
        <v>1</v>
      </c>
      <c r="I29" s="145">
        <v>0</v>
      </c>
      <c r="J29" s="145">
        <v>0</v>
      </c>
      <c r="K29" s="145">
        <v>5</v>
      </c>
      <c r="L29" s="145">
        <v>0</v>
      </c>
    </row>
    <row r="30" spans="1:12" ht="12" customHeight="1" x14ac:dyDescent="0.2">
      <c r="A30" s="157"/>
      <c r="B30" s="157"/>
      <c r="C30" s="32"/>
      <c r="D30" s="232"/>
      <c r="E30" s="31"/>
      <c r="F30" s="75"/>
      <c r="G30" s="29">
        <f t="shared" ref="G30:K30" si="18">IF(G29=0,0,G29/$F29)</f>
        <v>0.16666666666666666</v>
      </c>
      <c r="H30" s="29">
        <f t="shared" si="18"/>
        <v>0.16666666666666666</v>
      </c>
      <c r="I30" s="29">
        <f t="shared" si="18"/>
        <v>0</v>
      </c>
      <c r="J30" s="29">
        <f t="shared" si="18"/>
        <v>0</v>
      </c>
      <c r="K30" s="29">
        <f t="shared" si="18"/>
        <v>0.83333333333333337</v>
      </c>
      <c r="L30" s="29">
        <f t="shared" si="14"/>
        <v>0</v>
      </c>
    </row>
    <row r="31" spans="1:12" ht="12" customHeight="1" x14ac:dyDescent="0.2">
      <c r="A31" s="157"/>
      <c r="B31" s="157"/>
      <c r="C31" s="142"/>
      <c r="D31" s="297" t="s">
        <v>35</v>
      </c>
      <c r="E31" s="143"/>
      <c r="F31" s="148">
        <v>1</v>
      </c>
      <c r="G31" s="145">
        <v>1</v>
      </c>
      <c r="H31" s="145">
        <v>0</v>
      </c>
      <c r="I31" s="145">
        <v>0</v>
      </c>
      <c r="J31" s="145">
        <v>0</v>
      </c>
      <c r="K31" s="145">
        <v>0</v>
      </c>
      <c r="L31" s="145">
        <v>0</v>
      </c>
    </row>
    <row r="32" spans="1:12" ht="12" customHeight="1" x14ac:dyDescent="0.2">
      <c r="A32" s="157"/>
      <c r="B32" s="157"/>
      <c r="C32" s="32"/>
      <c r="D32" s="232"/>
      <c r="E32" s="31"/>
      <c r="F32" s="75"/>
      <c r="G32" s="29">
        <f t="shared" ref="G32:K32" si="19">IF(G31=0,0,G31/$F31)</f>
        <v>1</v>
      </c>
      <c r="H32" s="29">
        <f t="shared" si="19"/>
        <v>0</v>
      </c>
      <c r="I32" s="29">
        <f t="shared" si="19"/>
        <v>0</v>
      </c>
      <c r="J32" s="29">
        <f t="shared" si="19"/>
        <v>0</v>
      </c>
      <c r="K32" s="29">
        <f t="shared" si="19"/>
        <v>0</v>
      </c>
      <c r="L32" s="29">
        <f t="shared" si="14"/>
        <v>0</v>
      </c>
    </row>
    <row r="33" spans="1:12" ht="12" customHeight="1" x14ac:dyDescent="0.2">
      <c r="A33" s="157"/>
      <c r="B33" s="157"/>
      <c r="C33" s="142"/>
      <c r="D33" s="297" t="s">
        <v>34</v>
      </c>
      <c r="E33" s="143"/>
      <c r="F33" s="148">
        <v>8</v>
      </c>
      <c r="G33" s="145">
        <v>2</v>
      </c>
      <c r="H33" s="145">
        <v>0</v>
      </c>
      <c r="I33" s="145">
        <v>1</v>
      </c>
      <c r="J33" s="145">
        <v>0</v>
      </c>
      <c r="K33" s="145">
        <v>5</v>
      </c>
      <c r="L33" s="145">
        <v>0</v>
      </c>
    </row>
    <row r="34" spans="1:12" ht="12" customHeight="1" x14ac:dyDescent="0.2">
      <c r="A34" s="157"/>
      <c r="B34" s="157"/>
      <c r="C34" s="32"/>
      <c r="D34" s="232"/>
      <c r="E34" s="31"/>
      <c r="F34" s="75"/>
      <c r="G34" s="29">
        <f t="shared" ref="G34:K34" si="20">IF(G33=0,0,G33/$F33)</f>
        <v>0.25</v>
      </c>
      <c r="H34" s="29">
        <f t="shared" si="20"/>
        <v>0</v>
      </c>
      <c r="I34" s="29">
        <f t="shared" si="20"/>
        <v>0.125</v>
      </c>
      <c r="J34" s="29">
        <f t="shared" si="20"/>
        <v>0</v>
      </c>
      <c r="K34" s="29">
        <f t="shared" si="20"/>
        <v>0.625</v>
      </c>
      <c r="L34" s="29">
        <f t="shared" si="14"/>
        <v>0</v>
      </c>
    </row>
    <row r="35" spans="1:12" ht="12" customHeight="1" x14ac:dyDescent="0.2">
      <c r="A35" s="157"/>
      <c r="B35" s="157"/>
      <c r="C35" s="142"/>
      <c r="D35" s="297" t="s">
        <v>33</v>
      </c>
      <c r="E35" s="143"/>
      <c r="F35" s="148">
        <v>7</v>
      </c>
      <c r="G35" s="145">
        <v>1</v>
      </c>
      <c r="H35" s="145">
        <v>0</v>
      </c>
      <c r="I35" s="145">
        <v>0</v>
      </c>
      <c r="J35" s="145">
        <v>0</v>
      </c>
      <c r="K35" s="145">
        <v>6</v>
      </c>
      <c r="L35" s="145">
        <v>0</v>
      </c>
    </row>
    <row r="36" spans="1:12" ht="12" customHeight="1" x14ac:dyDescent="0.2">
      <c r="A36" s="157"/>
      <c r="B36" s="157"/>
      <c r="C36" s="32"/>
      <c r="D36" s="232"/>
      <c r="E36" s="31"/>
      <c r="F36" s="75"/>
      <c r="G36" s="29">
        <f t="shared" ref="G36:K36" si="21">IF(G35=0,0,G35/$F35)</f>
        <v>0.14285714285714285</v>
      </c>
      <c r="H36" s="29">
        <f t="shared" si="21"/>
        <v>0</v>
      </c>
      <c r="I36" s="29">
        <f t="shared" si="21"/>
        <v>0</v>
      </c>
      <c r="J36" s="29">
        <f t="shared" si="21"/>
        <v>0</v>
      </c>
      <c r="K36" s="29">
        <f t="shared" si="21"/>
        <v>0.8571428571428571</v>
      </c>
      <c r="L36" s="29">
        <f t="shared" si="14"/>
        <v>0</v>
      </c>
    </row>
    <row r="37" spans="1:12" ht="12" customHeight="1" x14ac:dyDescent="0.2">
      <c r="A37" s="157"/>
      <c r="B37" s="157"/>
      <c r="C37" s="142"/>
      <c r="D37" s="297" t="s">
        <v>32</v>
      </c>
      <c r="E37" s="143"/>
      <c r="F37" s="148">
        <v>1</v>
      </c>
      <c r="G37" s="145">
        <v>0</v>
      </c>
      <c r="H37" s="145">
        <v>0</v>
      </c>
      <c r="I37" s="145">
        <v>0</v>
      </c>
      <c r="J37" s="145">
        <v>0</v>
      </c>
      <c r="K37" s="145">
        <v>1</v>
      </c>
      <c r="L37" s="145">
        <v>0</v>
      </c>
    </row>
    <row r="38" spans="1:12" ht="12" customHeight="1" x14ac:dyDescent="0.2">
      <c r="A38" s="157"/>
      <c r="B38" s="157"/>
      <c r="C38" s="32"/>
      <c r="D38" s="232"/>
      <c r="E38" s="31"/>
      <c r="F38" s="75"/>
      <c r="G38" s="29">
        <f t="shared" ref="G38:L52" si="22">IF(G37=0,0,G37/$F37)</f>
        <v>0</v>
      </c>
      <c r="H38" s="29">
        <f t="shared" si="22"/>
        <v>0</v>
      </c>
      <c r="I38" s="29">
        <f t="shared" si="22"/>
        <v>0</v>
      </c>
      <c r="J38" s="29">
        <f t="shared" si="22"/>
        <v>0</v>
      </c>
      <c r="K38" s="29">
        <f t="shared" si="22"/>
        <v>1</v>
      </c>
      <c r="L38" s="29">
        <f t="shared" si="22"/>
        <v>0</v>
      </c>
    </row>
    <row r="39" spans="1:12" ht="12" customHeight="1" x14ac:dyDescent="0.2">
      <c r="A39" s="157"/>
      <c r="B39" s="157"/>
      <c r="C39" s="142"/>
      <c r="D39" s="297" t="s">
        <v>31</v>
      </c>
      <c r="E39" s="143"/>
      <c r="F39" s="148">
        <v>9</v>
      </c>
      <c r="G39" s="145">
        <v>0</v>
      </c>
      <c r="H39" s="145">
        <v>0</v>
      </c>
      <c r="I39" s="145">
        <v>0</v>
      </c>
      <c r="J39" s="145">
        <v>0</v>
      </c>
      <c r="K39" s="145">
        <v>9</v>
      </c>
      <c r="L39" s="145">
        <v>0</v>
      </c>
    </row>
    <row r="40" spans="1:12" ht="12" customHeight="1" x14ac:dyDescent="0.2">
      <c r="A40" s="157"/>
      <c r="B40" s="157"/>
      <c r="C40" s="32"/>
      <c r="D40" s="232"/>
      <c r="E40" s="31"/>
      <c r="F40" s="75"/>
      <c r="G40" s="29">
        <f t="shared" ref="G40:K40" si="23">IF(G39=0,0,G39/$F39)</f>
        <v>0</v>
      </c>
      <c r="H40" s="29">
        <f t="shared" si="23"/>
        <v>0</v>
      </c>
      <c r="I40" s="29">
        <f t="shared" si="23"/>
        <v>0</v>
      </c>
      <c r="J40" s="29">
        <f t="shared" si="23"/>
        <v>0</v>
      </c>
      <c r="K40" s="29">
        <f t="shared" si="23"/>
        <v>1</v>
      </c>
      <c r="L40" s="29">
        <f t="shared" si="22"/>
        <v>0</v>
      </c>
    </row>
    <row r="41" spans="1:12" ht="12" customHeight="1" x14ac:dyDescent="0.2">
      <c r="A41" s="157"/>
      <c r="B41" s="157"/>
      <c r="C41" s="142"/>
      <c r="D41" s="297" t="s">
        <v>30</v>
      </c>
      <c r="E41" s="143"/>
      <c r="F41" s="148">
        <v>1</v>
      </c>
      <c r="G41" s="145">
        <v>1</v>
      </c>
      <c r="H41" s="145">
        <v>0</v>
      </c>
      <c r="I41" s="145">
        <v>0</v>
      </c>
      <c r="J41" s="145">
        <v>0</v>
      </c>
      <c r="K41" s="145">
        <v>0</v>
      </c>
      <c r="L41" s="145">
        <v>0</v>
      </c>
    </row>
    <row r="42" spans="1:12" ht="12" customHeight="1" x14ac:dyDescent="0.2">
      <c r="A42" s="157"/>
      <c r="B42" s="157"/>
      <c r="C42" s="32"/>
      <c r="D42" s="232"/>
      <c r="E42" s="31"/>
      <c r="F42" s="75"/>
      <c r="G42" s="29">
        <f t="shared" ref="G42:K42" si="24">IF(G41=0,0,G41/$F41)</f>
        <v>1</v>
      </c>
      <c r="H42" s="29">
        <f t="shared" si="24"/>
        <v>0</v>
      </c>
      <c r="I42" s="29">
        <f t="shared" si="24"/>
        <v>0</v>
      </c>
      <c r="J42" s="29">
        <f t="shared" si="24"/>
        <v>0</v>
      </c>
      <c r="K42" s="29">
        <f t="shared" si="24"/>
        <v>0</v>
      </c>
      <c r="L42" s="29">
        <f t="shared" si="22"/>
        <v>0</v>
      </c>
    </row>
    <row r="43" spans="1:12" ht="12" customHeight="1" x14ac:dyDescent="0.2">
      <c r="A43" s="157"/>
      <c r="B43" s="157"/>
      <c r="C43" s="142"/>
      <c r="D43" s="297" t="s">
        <v>29</v>
      </c>
      <c r="E43" s="143"/>
      <c r="F43" s="148">
        <v>2</v>
      </c>
      <c r="G43" s="145">
        <v>0</v>
      </c>
      <c r="H43" s="145">
        <v>0</v>
      </c>
      <c r="I43" s="145">
        <v>0</v>
      </c>
      <c r="J43" s="145">
        <v>0</v>
      </c>
      <c r="K43" s="145">
        <v>2</v>
      </c>
      <c r="L43" s="145">
        <v>0</v>
      </c>
    </row>
    <row r="44" spans="1:12" ht="12" customHeight="1" x14ac:dyDescent="0.2">
      <c r="A44" s="157"/>
      <c r="B44" s="157"/>
      <c r="C44" s="32"/>
      <c r="D44" s="232"/>
      <c r="E44" s="31"/>
      <c r="F44" s="75"/>
      <c r="G44" s="29">
        <f t="shared" ref="G44:K44" si="25">IF(G43=0,0,G43/$F43)</f>
        <v>0</v>
      </c>
      <c r="H44" s="29">
        <f t="shared" si="25"/>
        <v>0</v>
      </c>
      <c r="I44" s="29">
        <f t="shared" si="25"/>
        <v>0</v>
      </c>
      <c r="J44" s="29">
        <f t="shared" si="25"/>
        <v>0</v>
      </c>
      <c r="K44" s="29">
        <f t="shared" si="25"/>
        <v>1</v>
      </c>
      <c r="L44" s="29">
        <f t="shared" si="22"/>
        <v>0</v>
      </c>
    </row>
    <row r="45" spans="1:12" ht="12" customHeight="1" x14ac:dyDescent="0.2">
      <c r="A45" s="157"/>
      <c r="B45" s="157"/>
      <c r="C45" s="142"/>
      <c r="D45" s="297" t="s">
        <v>28</v>
      </c>
      <c r="E45" s="143"/>
      <c r="F45" s="148">
        <v>11</v>
      </c>
      <c r="G45" s="145">
        <v>4</v>
      </c>
      <c r="H45" s="145">
        <v>0</v>
      </c>
      <c r="I45" s="145">
        <v>0</v>
      </c>
      <c r="J45" s="145">
        <v>0</v>
      </c>
      <c r="K45" s="145">
        <v>7</v>
      </c>
      <c r="L45" s="145">
        <v>0</v>
      </c>
    </row>
    <row r="46" spans="1:12" ht="12" customHeight="1" x14ac:dyDescent="0.2">
      <c r="A46" s="157"/>
      <c r="B46" s="157"/>
      <c r="C46" s="32"/>
      <c r="D46" s="232"/>
      <c r="E46" s="31"/>
      <c r="F46" s="75"/>
      <c r="G46" s="29">
        <f t="shared" ref="G46:K46" si="26">IF(G45=0,0,G45/$F45)</f>
        <v>0.36363636363636365</v>
      </c>
      <c r="H46" s="29">
        <f t="shared" si="26"/>
        <v>0</v>
      </c>
      <c r="I46" s="29">
        <f t="shared" si="26"/>
        <v>0</v>
      </c>
      <c r="J46" s="29">
        <f t="shared" si="26"/>
        <v>0</v>
      </c>
      <c r="K46" s="29">
        <f t="shared" si="26"/>
        <v>0.63636363636363635</v>
      </c>
      <c r="L46" s="29">
        <f t="shared" si="22"/>
        <v>0</v>
      </c>
    </row>
    <row r="47" spans="1:12" ht="12" customHeight="1" x14ac:dyDescent="0.2">
      <c r="A47" s="157"/>
      <c r="B47" s="157"/>
      <c r="C47" s="142"/>
      <c r="D47" s="297" t="s">
        <v>27</v>
      </c>
      <c r="E47" s="143"/>
      <c r="F47" s="148">
        <v>4</v>
      </c>
      <c r="G47" s="145">
        <v>0</v>
      </c>
      <c r="H47" s="145">
        <v>0</v>
      </c>
      <c r="I47" s="145">
        <v>0</v>
      </c>
      <c r="J47" s="145">
        <v>1</v>
      </c>
      <c r="K47" s="145">
        <v>3</v>
      </c>
      <c r="L47" s="145">
        <v>0</v>
      </c>
    </row>
    <row r="48" spans="1:12" ht="12" customHeight="1" x14ac:dyDescent="0.2">
      <c r="A48" s="157"/>
      <c r="B48" s="157"/>
      <c r="C48" s="32"/>
      <c r="D48" s="232"/>
      <c r="E48" s="31"/>
      <c r="F48" s="75"/>
      <c r="G48" s="29">
        <f t="shared" ref="G48:K48" si="27">IF(G47=0,0,G47/$F47)</f>
        <v>0</v>
      </c>
      <c r="H48" s="29">
        <f t="shared" si="27"/>
        <v>0</v>
      </c>
      <c r="I48" s="29">
        <f t="shared" si="27"/>
        <v>0</v>
      </c>
      <c r="J48" s="29">
        <f t="shared" si="27"/>
        <v>0.25</v>
      </c>
      <c r="K48" s="29">
        <f t="shared" si="27"/>
        <v>0.75</v>
      </c>
      <c r="L48" s="29">
        <f t="shared" si="22"/>
        <v>0</v>
      </c>
    </row>
    <row r="49" spans="1:12" ht="12" customHeight="1" x14ac:dyDescent="0.2">
      <c r="A49" s="157"/>
      <c r="B49" s="157"/>
      <c r="C49" s="142"/>
      <c r="D49" s="297" t="s">
        <v>26</v>
      </c>
      <c r="E49" s="143"/>
      <c r="F49" s="148">
        <v>5</v>
      </c>
      <c r="G49" s="145">
        <v>0</v>
      </c>
      <c r="H49" s="145">
        <v>0</v>
      </c>
      <c r="I49" s="145">
        <v>0</v>
      </c>
      <c r="J49" s="145">
        <v>0</v>
      </c>
      <c r="K49" s="145">
        <v>4</v>
      </c>
      <c r="L49" s="145">
        <v>1</v>
      </c>
    </row>
    <row r="50" spans="1:12" ht="12" customHeight="1" x14ac:dyDescent="0.2">
      <c r="A50" s="157"/>
      <c r="B50" s="157"/>
      <c r="C50" s="32"/>
      <c r="D50" s="232"/>
      <c r="E50" s="31"/>
      <c r="F50" s="75"/>
      <c r="G50" s="29">
        <f t="shared" ref="G50:K50" si="28">IF(G49=0,0,G49/$F49)</f>
        <v>0</v>
      </c>
      <c r="H50" s="29">
        <f t="shared" si="28"/>
        <v>0</v>
      </c>
      <c r="I50" s="29">
        <f t="shared" si="28"/>
        <v>0</v>
      </c>
      <c r="J50" s="29">
        <f t="shared" si="28"/>
        <v>0</v>
      </c>
      <c r="K50" s="29">
        <f t="shared" si="28"/>
        <v>0.8</v>
      </c>
      <c r="L50" s="29">
        <f t="shared" si="22"/>
        <v>0.2</v>
      </c>
    </row>
    <row r="51" spans="1:12" ht="12" customHeight="1" x14ac:dyDescent="0.2">
      <c r="A51" s="157"/>
      <c r="B51" s="157"/>
      <c r="C51" s="142"/>
      <c r="D51" s="297" t="s">
        <v>25</v>
      </c>
      <c r="E51" s="143"/>
      <c r="F51" s="148">
        <v>13</v>
      </c>
      <c r="G51" s="145">
        <v>2</v>
      </c>
      <c r="H51" s="145">
        <v>0</v>
      </c>
      <c r="I51" s="145">
        <v>0</v>
      </c>
      <c r="J51" s="145">
        <v>0</v>
      </c>
      <c r="K51" s="145">
        <v>10</v>
      </c>
      <c r="L51" s="145">
        <v>1</v>
      </c>
    </row>
    <row r="52" spans="1:12" ht="12" customHeight="1" x14ac:dyDescent="0.2">
      <c r="A52" s="157"/>
      <c r="B52" s="157"/>
      <c r="C52" s="32"/>
      <c r="D52" s="232"/>
      <c r="E52" s="31"/>
      <c r="F52" s="75"/>
      <c r="G52" s="29">
        <f t="shared" ref="G52:K52" si="29">IF(G51=0,0,G51/$F51)</f>
        <v>0.15384615384615385</v>
      </c>
      <c r="H52" s="29">
        <f t="shared" si="29"/>
        <v>0</v>
      </c>
      <c r="I52" s="29">
        <f t="shared" si="29"/>
        <v>0</v>
      </c>
      <c r="J52" s="29">
        <f t="shared" si="29"/>
        <v>0</v>
      </c>
      <c r="K52" s="29">
        <f t="shared" si="29"/>
        <v>0.76923076923076927</v>
      </c>
      <c r="L52" s="29">
        <f t="shared" si="22"/>
        <v>7.6923076923076927E-2</v>
      </c>
    </row>
    <row r="53" spans="1:12" ht="12" customHeight="1" x14ac:dyDescent="0.2">
      <c r="A53" s="157"/>
      <c r="B53" s="157"/>
      <c r="C53" s="142"/>
      <c r="D53" s="297" t="s">
        <v>24</v>
      </c>
      <c r="E53" s="143"/>
      <c r="F53" s="148">
        <v>5</v>
      </c>
      <c r="G53" s="145">
        <v>1</v>
      </c>
      <c r="H53" s="145">
        <v>0</v>
      </c>
      <c r="I53" s="145">
        <v>0</v>
      </c>
      <c r="J53" s="145">
        <v>0</v>
      </c>
      <c r="K53" s="145">
        <v>4</v>
      </c>
      <c r="L53" s="145">
        <v>0</v>
      </c>
    </row>
    <row r="54" spans="1:12" ht="12" customHeight="1" x14ac:dyDescent="0.2">
      <c r="A54" s="157"/>
      <c r="B54" s="157"/>
      <c r="C54" s="32"/>
      <c r="D54" s="232"/>
      <c r="E54" s="31"/>
      <c r="F54" s="75"/>
      <c r="G54" s="29">
        <f t="shared" ref="G54:L68" si="30">IF(G53=0,0,G53/$F53)</f>
        <v>0.2</v>
      </c>
      <c r="H54" s="29">
        <f t="shared" si="30"/>
        <v>0</v>
      </c>
      <c r="I54" s="29">
        <f t="shared" si="30"/>
        <v>0</v>
      </c>
      <c r="J54" s="29">
        <f t="shared" si="30"/>
        <v>0</v>
      </c>
      <c r="K54" s="29">
        <f t="shared" si="30"/>
        <v>0.8</v>
      </c>
      <c r="L54" s="29">
        <f t="shared" si="30"/>
        <v>0</v>
      </c>
    </row>
    <row r="55" spans="1:12" ht="12" customHeight="1" x14ac:dyDescent="0.2">
      <c r="A55" s="157"/>
      <c r="B55" s="157"/>
      <c r="C55" s="142"/>
      <c r="D55" s="297" t="s">
        <v>23</v>
      </c>
      <c r="E55" s="143"/>
      <c r="F55" s="148">
        <v>33</v>
      </c>
      <c r="G55" s="145">
        <v>7</v>
      </c>
      <c r="H55" s="145">
        <v>1</v>
      </c>
      <c r="I55" s="145">
        <v>1</v>
      </c>
      <c r="J55" s="145">
        <v>0</v>
      </c>
      <c r="K55" s="145">
        <v>25</v>
      </c>
      <c r="L55" s="145">
        <v>1</v>
      </c>
    </row>
    <row r="56" spans="1:12" ht="12" customHeight="1" x14ac:dyDescent="0.2">
      <c r="A56" s="157"/>
      <c r="B56" s="157"/>
      <c r="C56" s="32"/>
      <c r="D56" s="232"/>
      <c r="E56" s="31"/>
      <c r="F56" s="75"/>
      <c r="G56" s="29">
        <f t="shared" ref="G56:K56" si="31">IF(G55=0,0,G55/$F55)</f>
        <v>0.21212121212121213</v>
      </c>
      <c r="H56" s="29">
        <f t="shared" si="31"/>
        <v>3.0303030303030304E-2</v>
      </c>
      <c r="I56" s="29">
        <f t="shared" si="31"/>
        <v>3.0303030303030304E-2</v>
      </c>
      <c r="J56" s="29">
        <f t="shared" si="31"/>
        <v>0</v>
      </c>
      <c r="K56" s="29">
        <f t="shared" si="31"/>
        <v>0.75757575757575757</v>
      </c>
      <c r="L56" s="29">
        <f t="shared" si="30"/>
        <v>3.0303030303030304E-2</v>
      </c>
    </row>
    <row r="57" spans="1:12" ht="12" customHeight="1" x14ac:dyDescent="0.2">
      <c r="A57" s="157"/>
      <c r="B57" s="157"/>
      <c r="C57" s="142"/>
      <c r="D57" s="297" t="s">
        <v>22</v>
      </c>
      <c r="E57" s="143"/>
      <c r="F57" s="148">
        <v>5</v>
      </c>
      <c r="G57" s="145">
        <v>0</v>
      </c>
      <c r="H57" s="145">
        <v>0</v>
      </c>
      <c r="I57" s="145">
        <v>0</v>
      </c>
      <c r="J57" s="145">
        <v>0</v>
      </c>
      <c r="K57" s="145">
        <v>5</v>
      </c>
      <c r="L57" s="145">
        <v>0</v>
      </c>
    </row>
    <row r="58" spans="1:12" ht="12" customHeight="1" x14ac:dyDescent="0.2">
      <c r="A58" s="157"/>
      <c r="B58" s="157"/>
      <c r="C58" s="32"/>
      <c r="D58" s="232"/>
      <c r="E58" s="31"/>
      <c r="F58" s="75"/>
      <c r="G58" s="29">
        <f t="shared" ref="G58:K58" si="32">IF(G57=0,0,G57/$F57)</f>
        <v>0</v>
      </c>
      <c r="H58" s="29">
        <f t="shared" si="32"/>
        <v>0</v>
      </c>
      <c r="I58" s="29">
        <f t="shared" si="32"/>
        <v>0</v>
      </c>
      <c r="J58" s="29">
        <f t="shared" si="32"/>
        <v>0</v>
      </c>
      <c r="K58" s="29">
        <f t="shared" si="32"/>
        <v>1</v>
      </c>
      <c r="L58" s="29">
        <f t="shared" si="30"/>
        <v>0</v>
      </c>
    </row>
    <row r="59" spans="1:12" ht="12.75" customHeight="1" x14ac:dyDescent="0.2">
      <c r="A59" s="157"/>
      <c r="B59" s="157"/>
      <c r="C59" s="142"/>
      <c r="D59" s="297" t="s">
        <v>21</v>
      </c>
      <c r="E59" s="143"/>
      <c r="F59" s="148">
        <v>32</v>
      </c>
      <c r="G59" s="145">
        <v>13</v>
      </c>
      <c r="H59" s="145">
        <v>2</v>
      </c>
      <c r="I59" s="145">
        <v>0</v>
      </c>
      <c r="J59" s="145">
        <v>0</v>
      </c>
      <c r="K59" s="145">
        <v>19</v>
      </c>
      <c r="L59" s="145">
        <v>0</v>
      </c>
    </row>
    <row r="60" spans="1:12" ht="12.75" customHeight="1" x14ac:dyDescent="0.2">
      <c r="A60" s="157"/>
      <c r="B60" s="157"/>
      <c r="C60" s="32"/>
      <c r="D60" s="232"/>
      <c r="E60" s="31"/>
      <c r="F60" s="75"/>
      <c r="G60" s="29">
        <f t="shared" ref="G60:K60" si="33">IF(G59=0,0,G59/$F59)</f>
        <v>0.40625</v>
      </c>
      <c r="H60" s="29">
        <f t="shared" si="33"/>
        <v>6.25E-2</v>
      </c>
      <c r="I60" s="29">
        <f t="shared" si="33"/>
        <v>0</v>
      </c>
      <c r="J60" s="29">
        <f t="shared" si="33"/>
        <v>0</v>
      </c>
      <c r="K60" s="29">
        <f t="shared" si="33"/>
        <v>0.59375</v>
      </c>
      <c r="L60" s="29">
        <f t="shared" si="30"/>
        <v>0</v>
      </c>
    </row>
    <row r="61" spans="1:12" ht="12" customHeight="1" x14ac:dyDescent="0.2">
      <c r="A61" s="157"/>
      <c r="B61" s="157"/>
      <c r="C61" s="142"/>
      <c r="D61" s="297" t="s">
        <v>20</v>
      </c>
      <c r="E61" s="143"/>
      <c r="F61" s="148">
        <v>17</v>
      </c>
      <c r="G61" s="145">
        <v>6</v>
      </c>
      <c r="H61" s="145">
        <v>0</v>
      </c>
      <c r="I61" s="145">
        <v>0</v>
      </c>
      <c r="J61" s="145">
        <v>0</v>
      </c>
      <c r="K61" s="145">
        <v>11</v>
      </c>
      <c r="L61" s="145">
        <v>0</v>
      </c>
    </row>
    <row r="62" spans="1:12" ht="12" customHeight="1" x14ac:dyDescent="0.2">
      <c r="A62" s="157"/>
      <c r="B62" s="157"/>
      <c r="C62" s="32"/>
      <c r="D62" s="232"/>
      <c r="E62" s="31"/>
      <c r="F62" s="75"/>
      <c r="G62" s="29">
        <f t="shared" ref="G62:K62" si="34">IF(G61=0,0,G61/$F61)</f>
        <v>0.35294117647058826</v>
      </c>
      <c r="H62" s="29">
        <f t="shared" si="34"/>
        <v>0</v>
      </c>
      <c r="I62" s="29">
        <f t="shared" si="34"/>
        <v>0</v>
      </c>
      <c r="J62" s="29">
        <f t="shared" si="34"/>
        <v>0</v>
      </c>
      <c r="K62" s="29">
        <f t="shared" si="34"/>
        <v>0.6470588235294118</v>
      </c>
      <c r="L62" s="29">
        <f t="shared" si="30"/>
        <v>0</v>
      </c>
    </row>
    <row r="63" spans="1:12" ht="12" customHeight="1" x14ac:dyDescent="0.2">
      <c r="A63" s="157"/>
      <c r="B63" s="157"/>
      <c r="C63" s="142"/>
      <c r="D63" s="297" t="s">
        <v>19</v>
      </c>
      <c r="E63" s="143"/>
      <c r="F63" s="148">
        <v>8</v>
      </c>
      <c r="G63" s="145">
        <v>5</v>
      </c>
      <c r="H63" s="145">
        <v>1</v>
      </c>
      <c r="I63" s="145">
        <v>0</v>
      </c>
      <c r="J63" s="145">
        <v>0</v>
      </c>
      <c r="K63" s="145">
        <v>2</v>
      </c>
      <c r="L63" s="145">
        <v>0</v>
      </c>
    </row>
    <row r="64" spans="1:12" ht="12" customHeight="1" x14ac:dyDescent="0.2">
      <c r="A64" s="157"/>
      <c r="B64" s="157"/>
      <c r="C64" s="32"/>
      <c r="D64" s="232"/>
      <c r="E64" s="31"/>
      <c r="F64" s="75"/>
      <c r="G64" s="29">
        <f t="shared" ref="G64:K64" si="35">IF(G63=0,0,G63/$F63)</f>
        <v>0.625</v>
      </c>
      <c r="H64" s="29">
        <f t="shared" si="35"/>
        <v>0.125</v>
      </c>
      <c r="I64" s="29">
        <f t="shared" si="35"/>
        <v>0</v>
      </c>
      <c r="J64" s="29">
        <f t="shared" si="35"/>
        <v>0</v>
      </c>
      <c r="K64" s="29">
        <f t="shared" si="35"/>
        <v>0.25</v>
      </c>
      <c r="L64" s="29">
        <f t="shared" si="30"/>
        <v>0</v>
      </c>
    </row>
    <row r="65" spans="1:12" ht="12" customHeight="1" x14ac:dyDescent="0.2">
      <c r="A65" s="157"/>
      <c r="B65" s="157"/>
      <c r="C65" s="142"/>
      <c r="D65" s="297" t="s">
        <v>18</v>
      </c>
      <c r="E65" s="143"/>
      <c r="F65" s="148">
        <v>14</v>
      </c>
      <c r="G65" s="145">
        <v>3</v>
      </c>
      <c r="H65" s="145">
        <v>0</v>
      </c>
      <c r="I65" s="145">
        <v>0</v>
      </c>
      <c r="J65" s="145">
        <v>0</v>
      </c>
      <c r="K65" s="145">
        <v>11</v>
      </c>
      <c r="L65" s="145">
        <v>0</v>
      </c>
    </row>
    <row r="66" spans="1:12" ht="12" customHeight="1" x14ac:dyDescent="0.2">
      <c r="A66" s="157"/>
      <c r="B66" s="157"/>
      <c r="C66" s="32"/>
      <c r="D66" s="232"/>
      <c r="E66" s="31"/>
      <c r="F66" s="75"/>
      <c r="G66" s="29">
        <f t="shared" ref="G66:K66" si="36">IF(G65=0,0,G65/$F65)</f>
        <v>0.21428571428571427</v>
      </c>
      <c r="H66" s="29">
        <f t="shared" si="36"/>
        <v>0</v>
      </c>
      <c r="I66" s="29">
        <f t="shared" si="36"/>
        <v>0</v>
      </c>
      <c r="J66" s="29">
        <f t="shared" si="36"/>
        <v>0</v>
      </c>
      <c r="K66" s="29">
        <f t="shared" si="36"/>
        <v>0.7857142857142857</v>
      </c>
      <c r="L66" s="29">
        <f t="shared" si="30"/>
        <v>0</v>
      </c>
    </row>
    <row r="67" spans="1:12" ht="12" customHeight="1" x14ac:dyDescent="0.2">
      <c r="A67" s="157"/>
      <c r="B67" s="157"/>
      <c r="C67" s="142"/>
      <c r="D67" s="297" t="s">
        <v>17</v>
      </c>
      <c r="E67" s="143"/>
      <c r="F67" s="148">
        <v>8</v>
      </c>
      <c r="G67" s="145">
        <v>1</v>
      </c>
      <c r="H67" s="145">
        <v>1</v>
      </c>
      <c r="I67" s="145">
        <v>0</v>
      </c>
      <c r="J67" s="145">
        <v>0</v>
      </c>
      <c r="K67" s="145">
        <v>6</v>
      </c>
      <c r="L67" s="145">
        <v>1</v>
      </c>
    </row>
    <row r="68" spans="1:12" ht="12" customHeight="1" x14ac:dyDescent="0.2">
      <c r="A68" s="157"/>
      <c r="B68" s="158"/>
      <c r="C68" s="32"/>
      <c r="D68" s="232"/>
      <c r="E68" s="31"/>
      <c r="F68" s="75"/>
      <c r="G68" s="29">
        <f t="shared" ref="G68:K68" si="37">IF(G67=0,0,G67/$F67)</f>
        <v>0.125</v>
      </c>
      <c r="H68" s="29">
        <f t="shared" si="37"/>
        <v>0.125</v>
      </c>
      <c r="I68" s="29">
        <f t="shared" si="37"/>
        <v>0</v>
      </c>
      <c r="J68" s="29">
        <f t="shared" si="37"/>
        <v>0</v>
      </c>
      <c r="K68" s="29">
        <f t="shared" si="37"/>
        <v>0.75</v>
      </c>
      <c r="L68" s="29">
        <f t="shared" si="30"/>
        <v>0.125</v>
      </c>
    </row>
    <row r="69" spans="1:12" ht="12" customHeight="1" x14ac:dyDescent="0.2">
      <c r="A69" s="157"/>
      <c r="B69" s="296" t="s">
        <v>16</v>
      </c>
      <c r="C69" s="142"/>
      <c r="D69" s="297" t="s">
        <v>15</v>
      </c>
      <c r="E69" s="143"/>
      <c r="F69" s="148">
        <v>681</v>
      </c>
      <c r="G69" s="145">
        <f>SUM(G71,G73,G75,G77,G79,G81,G83,G85,G87,G89,G91,G93,G95,G97,G99)</f>
        <v>83</v>
      </c>
      <c r="H69" s="145">
        <f t="shared" ref="H69:K69" si="38">SUM(H71,H73,H75,H77,H79,H81,H83,H85,H87,H89,H91,H93,H95,H97,H99)</f>
        <v>25</v>
      </c>
      <c r="I69" s="145">
        <f t="shared" si="38"/>
        <v>13</v>
      </c>
      <c r="J69" s="145">
        <f t="shared" si="38"/>
        <v>3</v>
      </c>
      <c r="K69" s="145">
        <f t="shared" si="38"/>
        <v>570</v>
      </c>
      <c r="L69" s="145">
        <f t="shared" ref="L69" si="39">SUM(L71,L73,L75,L77,L79,L81,L83,L85,L87,L89,L91,L93,L95,L97,L99)</f>
        <v>16</v>
      </c>
    </row>
    <row r="70" spans="1:12" ht="12" customHeight="1" x14ac:dyDescent="0.2">
      <c r="A70" s="157"/>
      <c r="B70" s="157"/>
      <c r="C70" s="32"/>
      <c r="D70" s="232"/>
      <c r="E70" s="31"/>
      <c r="F70" s="75"/>
      <c r="G70" s="29">
        <f t="shared" ref="G70:K70" si="40">IF(G69=0,0,G69/$F69)</f>
        <v>0.12187958883994127</v>
      </c>
      <c r="H70" s="29">
        <f t="shared" si="40"/>
        <v>3.6710719530102791E-2</v>
      </c>
      <c r="I70" s="29">
        <f t="shared" si="40"/>
        <v>1.908957415565345E-2</v>
      </c>
      <c r="J70" s="29">
        <f t="shared" si="40"/>
        <v>4.4052863436123352E-3</v>
      </c>
      <c r="K70" s="29">
        <f t="shared" si="40"/>
        <v>0.83700440528634357</v>
      </c>
      <c r="L70" s="29">
        <f t="shared" ref="L70" si="41">IF(L69=0,0,L69/$F69)</f>
        <v>2.3494860499265784E-2</v>
      </c>
    </row>
    <row r="71" spans="1:12" ht="12" customHeight="1" x14ac:dyDescent="0.2">
      <c r="A71" s="157"/>
      <c r="B71" s="157"/>
      <c r="C71" s="142"/>
      <c r="D71" s="297" t="s">
        <v>117</v>
      </c>
      <c r="E71" s="143"/>
      <c r="F71" s="148">
        <v>6</v>
      </c>
      <c r="G71" s="145">
        <v>1</v>
      </c>
      <c r="H71" s="145">
        <v>2</v>
      </c>
      <c r="I71" s="145">
        <v>0</v>
      </c>
      <c r="J71" s="145">
        <v>0</v>
      </c>
      <c r="K71" s="145">
        <v>4</v>
      </c>
      <c r="L71" s="145">
        <v>0</v>
      </c>
    </row>
    <row r="72" spans="1:12" ht="12" customHeight="1" x14ac:dyDescent="0.2">
      <c r="A72" s="157"/>
      <c r="B72" s="157"/>
      <c r="C72" s="32"/>
      <c r="D72" s="232"/>
      <c r="E72" s="31"/>
      <c r="F72" s="75"/>
      <c r="G72" s="29">
        <f t="shared" ref="G72:L86" si="42">IF(G71=0,0,G71/$F71)</f>
        <v>0.16666666666666666</v>
      </c>
      <c r="H72" s="29">
        <f t="shared" si="42"/>
        <v>0.33333333333333331</v>
      </c>
      <c r="I72" s="29">
        <f t="shared" si="42"/>
        <v>0</v>
      </c>
      <c r="J72" s="29">
        <f t="shared" si="42"/>
        <v>0</v>
      </c>
      <c r="K72" s="29">
        <f t="shared" si="42"/>
        <v>0.66666666666666663</v>
      </c>
      <c r="L72" s="29">
        <f t="shared" si="42"/>
        <v>0</v>
      </c>
    </row>
    <row r="73" spans="1:12" ht="12" customHeight="1" x14ac:dyDescent="0.2">
      <c r="A73" s="157"/>
      <c r="B73" s="157"/>
      <c r="C73" s="142"/>
      <c r="D73" s="297" t="s">
        <v>13</v>
      </c>
      <c r="E73" s="143"/>
      <c r="F73" s="148">
        <v>77</v>
      </c>
      <c r="G73" s="145">
        <v>4</v>
      </c>
      <c r="H73" s="145">
        <v>3</v>
      </c>
      <c r="I73" s="145">
        <v>0</v>
      </c>
      <c r="J73" s="145">
        <v>0</v>
      </c>
      <c r="K73" s="145">
        <v>71</v>
      </c>
      <c r="L73" s="145">
        <v>0</v>
      </c>
    </row>
    <row r="74" spans="1:12" ht="12" customHeight="1" x14ac:dyDescent="0.2">
      <c r="A74" s="157"/>
      <c r="B74" s="157"/>
      <c r="C74" s="32"/>
      <c r="D74" s="232"/>
      <c r="E74" s="31"/>
      <c r="F74" s="75"/>
      <c r="G74" s="29">
        <f t="shared" ref="G74:K74" si="43">IF(G73=0,0,G73/$F73)</f>
        <v>5.1948051948051951E-2</v>
      </c>
      <c r="H74" s="29">
        <f t="shared" si="43"/>
        <v>3.896103896103896E-2</v>
      </c>
      <c r="I74" s="29">
        <f t="shared" si="43"/>
        <v>0</v>
      </c>
      <c r="J74" s="29">
        <f t="shared" si="43"/>
        <v>0</v>
      </c>
      <c r="K74" s="29">
        <f t="shared" si="43"/>
        <v>0.92207792207792205</v>
      </c>
      <c r="L74" s="29">
        <f t="shared" si="42"/>
        <v>0</v>
      </c>
    </row>
    <row r="75" spans="1:12" ht="12" customHeight="1" x14ac:dyDescent="0.2">
      <c r="A75" s="157"/>
      <c r="B75" s="157"/>
      <c r="C75" s="142"/>
      <c r="D75" s="297" t="s">
        <v>12</v>
      </c>
      <c r="E75" s="143"/>
      <c r="F75" s="148">
        <v>13</v>
      </c>
      <c r="G75" s="145">
        <v>3</v>
      </c>
      <c r="H75" s="145">
        <v>1</v>
      </c>
      <c r="I75" s="145">
        <v>1</v>
      </c>
      <c r="J75" s="145">
        <v>0</v>
      </c>
      <c r="K75" s="145">
        <v>10</v>
      </c>
      <c r="L75" s="145">
        <v>0</v>
      </c>
    </row>
    <row r="76" spans="1:12" ht="12" customHeight="1" x14ac:dyDescent="0.2">
      <c r="A76" s="157"/>
      <c r="B76" s="157"/>
      <c r="C76" s="32"/>
      <c r="D76" s="232"/>
      <c r="E76" s="31"/>
      <c r="F76" s="75"/>
      <c r="G76" s="29">
        <f t="shared" ref="G76:K76" si="44">IF(G75=0,0,G75/$F75)</f>
        <v>0.23076923076923078</v>
      </c>
      <c r="H76" s="29">
        <f t="shared" si="44"/>
        <v>7.6923076923076927E-2</v>
      </c>
      <c r="I76" s="29">
        <f t="shared" si="44"/>
        <v>7.6923076923076927E-2</v>
      </c>
      <c r="J76" s="29">
        <f t="shared" si="44"/>
        <v>0</v>
      </c>
      <c r="K76" s="29">
        <f t="shared" si="44"/>
        <v>0.76923076923076927</v>
      </c>
      <c r="L76" s="29">
        <f t="shared" si="42"/>
        <v>0</v>
      </c>
    </row>
    <row r="77" spans="1:12" ht="12" customHeight="1" x14ac:dyDescent="0.2">
      <c r="A77" s="157"/>
      <c r="B77" s="157"/>
      <c r="C77" s="142"/>
      <c r="D77" s="297" t="s">
        <v>11</v>
      </c>
      <c r="E77" s="143"/>
      <c r="F77" s="148">
        <v>15</v>
      </c>
      <c r="G77" s="145">
        <v>12</v>
      </c>
      <c r="H77" s="145">
        <v>4</v>
      </c>
      <c r="I77" s="145">
        <v>1</v>
      </c>
      <c r="J77" s="145">
        <v>0</v>
      </c>
      <c r="K77" s="145">
        <v>1</v>
      </c>
      <c r="L77" s="145">
        <v>1</v>
      </c>
    </row>
    <row r="78" spans="1:12" ht="12" customHeight="1" x14ac:dyDescent="0.2">
      <c r="A78" s="157"/>
      <c r="B78" s="157"/>
      <c r="C78" s="32"/>
      <c r="D78" s="232"/>
      <c r="E78" s="31"/>
      <c r="F78" s="75"/>
      <c r="G78" s="29">
        <f t="shared" ref="G78:K78" si="45">IF(G77=0,0,G77/$F77)</f>
        <v>0.8</v>
      </c>
      <c r="H78" s="29">
        <f t="shared" si="45"/>
        <v>0.26666666666666666</v>
      </c>
      <c r="I78" s="29">
        <f t="shared" si="45"/>
        <v>6.6666666666666666E-2</v>
      </c>
      <c r="J78" s="29">
        <f t="shared" si="45"/>
        <v>0</v>
      </c>
      <c r="K78" s="29">
        <f t="shared" si="45"/>
        <v>6.6666666666666666E-2</v>
      </c>
      <c r="L78" s="29">
        <f t="shared" si="42"/>
        <v>6.6666666666666666E-2</v>
      </c>
    </row>
    <row r="79" spans="1:12" ht="12" customHeight="1" x14ac:dyDescent="0.2">
      <c r="A79" s="157"/>
      <c r="B79" s="157"/>
      <c r="C79" s="142"/>
      <c r="D79" s="297" t="s">
        <v>10</v>
      </c>
      <c r="E79" s="143"/>
      <c r="F79" s="148">
        <v>38</v>
      </c>
      <c r="G79" s="145">
        <v>1</v>
      </c>
      <c r="H79" s="145">
        <v>2</v>
      </c>
      <c r="I79" s="145">
        <v>1</v>
      </c>
      <c r="J79" s="145">
        <v>1</v>
      </c>
      <c r="K79" s="145">
        <v>33</v>
      </c>
      <c r="L79" s="145">
        <v>1</v>
      </c>
    </row>
    <row r="80" spans="1:12" ht="12" customHeight="1" x14ac:dyDescent="0.2">
      <c r="A80" s="157"/>
      <c r="B80" s="157"/>
      <c r="C80" s="32"/>
      <c r="D80" s="232"/>
      <c r="E80" s="31"/>
      <c r="F80" s="75"/>
      <c r="G80" s="29">
        <f t="shared" ref="G80:K80" si="46">IF(G79=0,0,G79/$F79)</f>
        <v>2.6315789473684209E-2</v>
      </c>
      <c r="H80" s="29">
        <f t="shared" si="46"/>
        <v>5.2631578947368418E-2</v>
      </c>
      <c r="I80" s="29">
        <f t="shared" si="46"/>
        <v>2.6315789473684209E-2</v>
      </c>
      <c r="J80" s="29">
        <f t="shared" si="46"/>
        <v>2.6315789473684209E-2</v>
      </c>
      <c r="K80" s="29">
        <f t="shared" si="46"/>
        <v>0.86842105263157898</v>
      </c>
      <c r="L80" s="29">
        <f t="shared" si="42"/>
        <v>2.6315789473684209E-2</v>
      </c>
    </row>
    <row r="81" spans="1:12" ht="12" customHeight="1" x14ac:dyDescent="0.2">
      <c r="A81" s="157"/>
      <c r="B81" s="157"/>
      <c r="C81" s="142"/>
      <c r="D81" s="297" t="s">
        <v>9</v>
      </c>
      <c r="E81" s="143"/>
      <c r="F81" s="148">
        <v>154</v>
      </c>
      <c r="G81" s="145">
        <v>12</v>
      </c>
      <c r="H81" s="145">
        <v>4</v>
      </c>
      <c r="I81" s="145">
        <v>3</v>
      </c>
      <c r="J81" s="145">
        <v>0</v>
      </c>
      <c r="K81" s="145">
        <v>135</v>
      </c>
      <c r="L81" s="145">
        <v>6</v>
      </c>
    </row>
    <row r="82" spans="1:12" ht="12" customHeight="1" x14ac:dyDescent="0.2">
      <c r="A82" s="157"/>
      <c r="B82" s="157"/>
      <c r="C82" s="32"/>
      <c r="D82" s="232"/>
      <c r="E82" s="31"/>
      <c r="F82" s="75"/>
      <c r="G82" s="29">
        <f t="shared" ref="G82:K82" si="47">IF(G81=0,0,G81/$F81)</f>
        <v>7.792207792207792E-2</v>
      </c>
      <c r="H82" s="29">
        <f t="shared" si="47"/>
        <v>2.5974025974025976E-2</v>
      </c>
      <c r="I82" s="29">
        <f t="shared" si="47"/>
        <v>1.948051948051948E-2</v>
      </c>
      <c r="J82" s="29">
        <f t="shared" si="47"/>
        <v>0</v>
      </c>
      <c r="K82" s="29">
        <f t="shared" si="47"/>
        <v>0.87662337662337664</v>
      </c>
      <c r="L82" s="29">
        <f t="shared" si="42"/>
        <v>3.896103896103896E-2</v>
      </c>
    </row>
    <row r="83" spans="1:12" ht="12" customHeight="1" x14ac:dyDescent="0.2">
      <c r="A83" s="157"/>
      <c r="B83" s="157"/>
      <c r="C83" s="142"/>
      <c r="D83" s="297" t="s">
        <v>8</v>
      </c>
      <c r="E83" s="143"/>
      <c r="F83" s="148">
        <v>22</v>
      </c>
      <c r="G83" s="145">
        <v>11</v>
      </c>
      <c r="H83" s="145">
        <v>4</v>
      </c>
      <c r="I83" s="145">
        <v>1</v>
      </c>
      <c r="J83" s="145">
        <v>0</v>
      </c>
      <c r="K83" s="145">
        <v>10</v>
      </c>
      <c r="L83" s="145">
        <v>1</v>
      </c>
    </row>
    <row r="84" spans="1:12" ht="12" customHeight="1" x14ac:dyDescent="0.2">
      <c r="A84" s="157"/>
      <c r="B84" s="157"/>
      <c r="C84" s="32"/>
      <c r="D84" s="232"/>
      <c r="E84" s="31"/>
      <c r="F84" s="75"/>
      <c r="G84" s="29">
        <f t="shared" ref="G84:K84" si="48">IF(G83=0,0,G83/$F83)</f>
        <v>0.5</v>
      </c>
      <c r="H84" s="29">
        <f t="shared" si="48"/>
        <v>0.18181818181818182</v>
      </c>
      <c r="I84" s="29">
        <f t="shared" si="48"/>
        <v>4.5454545454545456E-2</v>
      </c>
      <c r="J84" s="29">
        <f t="shared" si="48"/>
        <v>0</v>
      </c>
      <c r="K84" s="29">
        <f t="shared" si="48"/>
        <v>0.45454545454545453</v>
      </c>
      <c r="L84" s="29">
        <f t="shared" si="42"/>
        <v>4.5454545454545456E-2</v>
      </c>
    </row>
    <row r="85" spans="1:12" ht="12" customHeight="1" x14ac:dyDescent="0.2">
      <c r="A85" s="157"/>
      <c r="B85" s="157"/>
      <c r="C85" s="142"/>
      <c r="D85" s="297" t="s">
        <v>7</v>
      </c>
      <c r="E85" s="143"/>
      <c r="F85" s="148">
        <v>10</v>
      </c>
      <c r="G85" s="145">
        <v>2</v>
      </c>
      <c r="H85" s="145">
        <v>1</v>
      </c>
      <c r="I85" s="145">
        <v>0</v>
      </c>
      <c r="J85" s="145">
        <v>0</v>
      </c>
      <c r="K85" s="145">
        <v>8</v>
      </c>
      <c r="L85" s="145">
        <v>0</v>
      </c>
    </row>
    <row r="86" spans="1:12" ht="12" customHeight="1" x14ac:dyDescent="0.2">
      <c r="A86" s="157"/>
      <c r="B86" s="157"/>
      <c r="C86" s="32"/>
      <c r="D86" s="232"/>
      <c r="E86" s="31"/>
      <c r="F86" s="75"/>
      <c r="G86" s="29">
        <f t="shared" ref="G86:K86" si="49">IF(G85=0,0,G85/$F85)</f>
        <v>0.2</v>
      </c>
      <c r="H86" s="29">
        <f t="shared" si="49"/>
        <v>0.1</v>
      </c>
      <c r="I86" s="29">
        <f t="shared" si="49"/>
        <v>0</v>
      </c>
      <c r="J86" s="29">
        <f t="shared" si="49"/>
        <v>0</v>
      </c>
      <c r="K86" s="29">
        <f t="shared" si="49"/>
        <v>0.8</v>
      </c>
      <c r="L86" s="29">
        <f t="shared" si="42"/>
        <v>0</v>
      </c>
    </row>
    <row r="87" spans="1:12" ht="13.5" customHeight="1" x14ac:dyDescent="0.2">
      <c r="A87" s="157"/>
      <c r="B87" s="157"/>
      <c r="C87" s="142"/>
      <c r="D87" s="298" t="s">
        <v>116</v>
      </c>
      <c r="E87" s="143"/>
      <c r="F87" s="148">
        <v>17</v>
      </c>
      <c r="G87" s="145">
        <v>7</v>
      </c>
      <c r="H87" s="145">
        <v>0</v>
      </c>
      <c r="I87" s="145">
        <v>0</v>
      </c>
      <c r="J87" s="145">
        <v>0</v>
      </c>
      <c r="K87" s="145">
        <v>10</v>
      </c>
      <c r="L87" s="145">
        <v>0</v>
      </c>
    </row>
    <row r="88" spans="1:12" ht="13.5" customHeight="1" x14ac:dyDescent="0.2">
      <c r="A88" s="157"/>
      <c r="B88" s="157"/>
      <c r="C88" s="32"/>
      <c r="D88" s="232"/>
      <c r="E88" s="31"/>
      <c r="F88" s="75"/>
      <c r="G88" s="29">
        <f t="shared" ref="G88:L100" si="50">IF(G87=0,0,G87/$F87)</f>
        <v>0.41176470588235292</v>
      </c>
      <c r="H88" s="29">
        <f t="shared" si="50"/>
        <v>0</v>
      </c>
      <c r="I88" s="29">
        <f t="shared" si="50"/>
        <v>0</v>
      </c>
      <c r="J88" s="29">
        <f t="shared" si="50"/>
        <v>0</v>
      </c>
      <c r="K88" s="29">
        <f t="shared" si="50"/>
        <v>0.58823529411764708</v>
      </c>
      <c r="L88" s="29">
        <f t="shared" si="50"/>
        <v>0</v>
      </c>
    </row>
    <row r="89" spans="1:12" ht="12" customHeight="1" x14ac:dyDescent="0.2">
      <c r="A89" s="157"/>
      <c r="B89" s="157"/>
      <c r="C89" s="142"/>
      <c r="D89" s="297" t="s">
        <v>5</v>
      </c>
      <c r="E89" s="143"/>
      <c r="F89" s="148">
        <v>41</v>
      </c>
      <c r="G89" s="145">
        <v>4</v>
      </c>
      <c r="H89" s="145">
        <v>0</v>
      </c>
      <c r="I89" s="145">
        <v>0</v>
      </c>
      <c r="J89" s="145">
        <v>1</v>
      </c>
      <c r="K89" s="145">
        <v>34</v>
      </c>
      <c r="L89" s="145">
        <v>2</v>
      </c>
    </row>
    <row r="90" spans="1:12" ht="12" customHeight="1" x14ac:dyDescent="0.2">
      <c r="A90" s="157"/>
      <c r="B90" s="157"/>
      <c r="C90" s="32"/>
      <c r="D90" s="232"/>
      <c r="E90" s="31"/>
      <c r="F90" s="75"/>
      <c r="G90" s="29">
        <f t="shared" ref="G90:K90" si="51">IF(G89=0,0,G89/$F89)</f>
        <v>9.7560975609756101E-2</v>
      </c>
      <c r="H90" s="29">
        <f t="shared" si="51"/>
        <v>0</v>
      </c>
      <c r="I90" s="29">
        <f t="shared" si="51"/>
        <v>0</v>
      </c>
      <c r="J90" s="29">
        <f t="shared" si="51"/>
        <v>2.4390243902439025E-2</v>
      </c>
      <c r="K90" s="29">
        <f t="shared" si="51"/>
        <v>0.82926829268292679</v>
      </c>
      <c r="L90" s="29">
        <f t="shared" si="50"/>
        <v>4.878048780487805E-2</v>
      </c>
    </row>
    <row r="91" spans="1:12" ht="12" customHeight="1" x14ac:dyDescent="0.2">
      <c r="A91" s="157"/>
      <c r="B91" s="157"/>
      <c r="C91" s="142"/>
      <c r="D91" s="297" t="s">
        <v>4</v>
      </c>
      <c r="E91" s="143"/>
      <c r="F91" s="148">
        <v>23</v>
      </c>
      <c r="G91" s="145">
        <v>0</v>
      </c>
      <c r="H91" s="145">
        <v>0</v>
      </c>
      <c r="I91" s="145">
        <v>0</v>
      </c>
      <c r="J91" s="145">
        <v>0</v>
      </c>
      <c r="K91" s="145">
        <v>23</v>
      </c>
      <c r="L91" s="145">
        <v>0</v>
      </c>
    </row>
    <row r="92" spans="1:12" ht="12" customHeight="1" x14ac:dyDescent="0.2">
      <c r="A92" s="157"/>
      <c r="B92" s="157"/>
      <c r="C92" s="32"/>
      <c r="D92" s="232"/>
      <c r="E92" s="31"/>
      <c r="F92" s="75"/>
      <c r="G92" s="29">
        <f t="shared" ref="G92:K92" si="52">IF(G91=0,0,G91/$F91)</f>
        <v>0</v>
      </c>
      <c r="H92" s="29">
        <f t="shared" si="52"/>
        <v>0</v>
      </c>
      <c r="I92" s="29">
        <f t="shared" si="52"/>
        <v>0</v>
      </c>
      <c r="J92" s="29">
        <f t="shared" si="52"/>
        <v>0</v>
      </c>
      <c r="K92" s="29">
        <f t="shared" si="52"/>
        <v>1</v>
      </c>
      <c r="L92" s="29">
        <f t="shared" si="50"/>
        <v>0</v>
      </c>
    </row>
    <row r="93" spans="1:12" ht="12" customHeight="1" x14ac:dyDescent="0.2">
      <c r="A93" s="157"/>
      <c r="B93" s="157"/>
      <c r="C93" s="142"/>
      <c r="D93" s="297" t="s">
        <v>3</v>
      </c>
      <c r="E93" s="143"/>
      <c r="F93" s="148">
        <v>24</v>
      </c>
      <c r="G93" s="145">
        <v>7</v>
      </c>
      <c r="H93" s="145">
        <v>1</v>
      </c>
      <c r="I93" s="145">
        <v>4</v>
      </c>
      <c r="J93" s="145">
        <v>0</v>
      </c>
      <c r="K93" s="145">
        <v>16</v>
      </c>
      <c r="L93" s="145">
        <v>0</v>
      </c>
    </row>
    <row r="94" spans="1:12" ht="12" customHeight="1" x14ac:dyDescent="0.2">
      <c r="A94" s="157"/>
      <c r="B94" s="157"/>
      <c r="C94" s="32"/>
      <c r="D94" s="232"/>
      <c r="E94" s="31"/>
      <c r="F94" s="75"/>
      <c r="G94" s="29">
        <f t="shared" ref="G94:K94" si="53">IF(G93=0,0,G93/$F93)</f>
        <v>0.29166666666666669</v>
      </c>
      <c r="H94" s="29">
        <f t="shared" si="53"/>
        <v>4.1666666666666664E-2</v>
      </c>
      <c r="I94" s="29">
        <f t="shared" si="53"/>
        <v>0.16666666666666666</v>
      </c>
      <c r="J94" s="29">
        <f t="shared" si="53"/>
        <v>0</v>
      </c>
      <c r="K94" s="29">
        <f t="shared" si="53"/>
        <v>0.66666666666666663</v>
      </c>
      <c r="L94" s="29">
        <f t="shared" si="50"/>
        <v>0</v>
      </c>
    </row>
    <row r="95" spans="1:12" ht="12" customHeight="1" x14ac:dyDescent="0.2">
      <c r="A95" s="157"/>
      <c r="B95" s="157"/>
      <c r="C95" s="142"/>
      <c r="D95" s="297" t="s">
        <v>2</v>
      </c>
      <c r="E95" s="143"/>
      <c r="F95" s="148">
        <v>159</v>
      </c>
      <c r="G95" s="145">
        <v>7</v>
      </c>
      <c r="H95" s="145">
        <v>1</v>
      </c>
      <c r="I95" s="145">
        <v>2</v>
      </c>
      <c r="J95" s="145">
        <v>1</v>
      </c>
      <c r="K95" s="145">
        <v>146</v>
      </c>
      <c r="L95" s="145">
        <v>4</v>
      </c>
    </row>
    <row r="96" spans="1:12" ht="12" customHeight="1" x14ac:dyDescent="0.2">
      <c r="A96" s="157"/>
      <c r="B96" s="157"/>
      <c r="C96" s="32"/>
      <c r="D96" s="232"/>
      <c r="E96" s="31"/>
      <c r="F96" s="75"/>
      <c r="G96" s="29">
        <f t="shared" ref="G96:K96" si="54">IF(G95=0,0,G95/$F95)</f>
        <v>4.40251572327044E-2</v>
      </c>
      <c r="H96" s="29">
        <f t="shared" si="54"/>
        <v>6.2893081761006293E-3</v>
      </c>
      <c r="I96" s="29">
        <f t="shared" si="54"/>
        <v>1.2578616352201259E-2</v>
      </c>
      <c r="J96" s="29">
        <f t="shared" si="54"/>
        <v>6.2893081761006293E-3</v>
      </c>
      <c r="K96" s="29">
        <f t="shared" si="54"/>
        <v>0.91823899371069184</v>
      </c>
      <c r="L96" s="29">
        <f t="shared" si="50"/>
        <v>2.5157232704402517E-2</v>
      </c>
    </row>
    <row r="97" spans="1:12" ht="12" customHeight="1" x14ac:dyDescent="0.2">
      <c r="A97" s="157"/>
      <c r="B97" s="157"/>
      <c r="C97" s="142"/>
      <c r="D97" s="297" t="s">
        <v>1</v>
      </c>
      <c r="E97" s="143"/>
      <c r="F97" s="148">
        <v>21</v>
      </c>
      <c r="G97" s="145">
        <v>0</v>
      </c>
      <c r="H97" s="145">
        <v>0</v>
      </c>
      <c r="I97" s="145">
        <v>0</v>
      </c>
      <c r="J97" s="145">
        <v>0</v>
      </c>
      <c r="K97" s="145">
        <v>21</v>
      </c>
      <c r="L97" s="145">
        <v>0</v>
      </c>
    </row>
    <row r="98" spans="1:12" ht="12" customHeight="1" x14ac:dyDescent="0.2">
      <c r="A98" s="157"/>
      <c r="B98" s="157"/>
      <c r="C98" s="32"/>
      <c r="D98" s="232"/>
      <c r="E98" s="31"/>
      <c r="F98" s="75"/>
      <c r="G98" s="29">
        <f t="shared" ref="G98:K98" si="55">IF(G97=0,0,G97/$F97)</f>
        <v>0</v>
      </c>
      <c r="H98" s="29">
        <f t="shared" si="55"/>
        <v>0</v>
      </c>
      <c r="I98" s="29">
        <f t="shared" si="55"/>
        <v>0</v>
      </c>
      <c r="J98" s="29">
        <f t="shared" si="55"/>
        <v>0</v>
      </c>
      <c r="K98" s="29">
        <f t="shared" si="55"/>
        <v>1</v>
      </c>
      <c r="L98" s="29">
        <f t="shared" si="50"/>
        <v>0</v>
      </c>
    </row>
    <row r="99" spans="1:12" ht="12.75" customHeight="1" x14ac:dyDescent="0.2">
      <c r="A99" s="157"/>
      <c r="B99" s="157"/>
      <c r="C99" s="142"/>
      <c r="D99" s="297" t="s">
        <v>0</v>
      </c>
      <c r="E99" s="143"/>
      <c r="F99" s="148">
        <v>61</v>
      </c>
      <c r="G99" s="145">
        <v>12</v>
      </c>
      <c r="H99" s="145">
        <v>2</v>
      </c>
      <c r="I99" s="145">
        <v>0</v>
      </c>
      <c r="J99" s="145">
        <v>0</v>
      </c>
      <c r="K99" s="145">
        <v>48</v>
      </c>
      <c r="L99" s="145">
        <v>1</v>
      </c>
    </row>
    <row r="100" spans="1:12" ht="12.75" customHeight="1" x14ac:dyDescent="0.2">
      <c r="A100" s="158"/>
      <c r="B100" s="158"/>
      <c r="C100" s="32"/>
      <c r="D100" s="232"/>
      <c r="E100" s="31"/>
      <c r="F100" s="122"/>
      <c r="G100" s="29">
        <f t="shared" ref="G100:K100" si="56">IF(G99=0,0,G99/$F99)</f>
        <v>0.19672131147540983</v>
      </c>
      <c r="H100" s="29">
        <f t="shared" si="56"/>
        <v>3.2786885245901641E-2</v>
      </c>
      <c r="I100" s="29">
        <f t="shared" si="56"/>
        <v>0</v>
      </c>
      <c r="J100" s="29">
        <f t="shared" si="56"/>
        <v>0</v>
      </c>
      <c r="K100" s="29">
        <f t="shared" si="56"/>
        <v>0.78688524590163933</v>
      </c>
      <c r="L100" s="29">
        <f t="shared" si="50"/>
        <v>1.6393442622950821E-2</v>
      </c>
    </row>
  </sheetData>
  <mergeCells count="59">
    <mergeCell ref="D97:D98"/>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67:D68"/>
    <mergeCell ref="D45:D46"/>
    <mergeCell ref="D47:D48"/>
    <mergeCell ref="D49:D50"/>
    <mergeCell ref="D51:D52"/>
    <mergeCell ref="D53:D54"/>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K3:K6"/>
    <mergeCell ref="L3:L6"/>
    <mergeCell ref="A7:E8"/>
    <mergeCell ref="A9:A18"/>
    <mergeCell ref="B9:E10"/>
    <mergeCell ref="B11:E12"/>
    <mergeCell ref="B13:E14"/>
    <mergeCell ref="B15:E16"/>
    <mergeCell ref="A3:E6"/>
    <mergeCell ref="F3:F6"/>
    <mergeCell ref="G3:G6"/>
    <mergeCell ref="H3:H6"/>
    <mergeCell ref="I3:I6"/>
    <mergeCell ref="J3:J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439</v>
      </c>
    </row>
    <row r="3" spans="1:16" ht="18" customHeight="1" x14ac:dyDescent="0.2">
      <c r="A3" s="170" t="s">
        <v>63</v>
      </c>
      <c r="B3" s="171"/>
      <c r="C3" s="171"/>
      <c r="D3" s="171"/>
      <c r="E3" s="172"/>
      <c r="F3" s="179" t="s">
        <v>62</v>
      </c>
      <c r="G3" s="186" t="s">
        <v>65</v>
      </c>
      <c r="H3" s="186"/>
      <c r="I3" s="186"/>
      <c r="J3" s="186"/>
      <c r="K3" s="186"/>
      <c r="L3" s="186"/>
      <c r="M3" s="186"/>
      <c r="N3" s="186"/>
      <c r="O3" s="186"/>
      <c r="P3" s="186"/>
    </row>
    <row r="4" spans="1:16" ht="31.5" customHeight="1" x14ac:dyDescent="0.2">
      <c r="A4" s="173"/>
      <c r="B4" s="174"/>
      <c r="C4" s="174"/>
      <c r="D4" s="174"/>
      <c r="E4" s="175"/>
      <c r="F4" s="180"/>
      <c r="G4" s="186" t="s">
        <v>430</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471</v>
      </c>
      <c r="H7" s="6">
        <f t="shared" ref="H7:H38" si="0">IF(G7=0,0,G7/$F7*100)</f>
        <v>51.195652173913039</v>
      </c>
      <c r="I7" s="13">
        <f>SUM(I8:I12)</f>
        <v>154</v>
      </c>
      <c r="J7" s="6">
        <f t="shared" ref="J7:J38" si="1">IF(I7=0,0,I7/$F7*100)</f>
        <v>16.739130434782609</v>
      </c>
      <c r="K7" s="13">
        <f>SUM(K8:K12)</f>
        <v>241</v>
      </c>
      <c r="L7" s="6">
        <f t="shared" ref="L7:L38" si="2">IF(K7=0,0,K7/$F7*100)</f>
        <v>26.195652173913043</v>
      </c>
      <c r="M7" s="13">
        <f>SUM(M8:M12)</f>
        <v>43</v>
      </c>
      <c r="N7" s="6">
        <f t="shared" ref="N7:N38" si="3">IF(M7=0,0,M7/$F7*100)</f>
        <v>4.6739130434782608</v>
      </c>
      <c r="O7" s="13">
        <f>SUM(O8:O12)</f>
        <v>11</v>
      </c>
      <c r="P7" s="6">
        <f t="shared" ref="P7:P38" si="4">IF(O7=0,0,O7/$F7*100)</f>
        <v>1.1956521739130435</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55</v>
      </c>
      <c r="H9" s="6">
        <f t="shared" ref="H9:H12" si="7">IF(G9=0,0,G9/$F9*100)</f>
        <v>40.441176470588239</v>
      </c>
      <c r="I9" s="13">
        <v>81</v>
      </c>
      <c r="J9" s="6">
        <f t="shared" ref="J9:J12" si="8">IF(I9=0,0,I9/$F9*100)</f>
        <v>59.558823529411761</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73</v>
      </c>
      <c r="H10" s="6">
        <f t="shared" si="7"/>
        <v>29.317269076305219</v>
      </c>
      <c r="I10" s="13">
        <v>31</v>
      </c>
      <c r="J10" s="6">
        <f t="shared" si="8"/>
        <v>12.449799196787147</v>
      </c>
      <c r="K10" s="13">
        <v>145</v>
      </c>
      <c r="L10" s="6">
        <f t="shared" si="9"/>
        <v>58.23293172690763</v>
      </c>
      <c r="M10" s="13">
        <v>0</v>
      </c>
      <c r="N10" s="6">
        <f t="shared" si="10"/>
        <v>0</v>
      </c>
      <c r="O10" s="13">
        <v>0</v>
      </c>
      <c r="P10" s="6">
        <f t="shared" si="11"/>
        <v>0</v>
      </c>
    </row>
    <row r="11" spans="1:16" ht="23.1" customHeight="1" x14ac:dyDescent="0.2">
      <c r="A11" s="160"/>
      <c r="B11" s="162" t="s">
        <v>44</v>
      </c>
      <c r="C11" s="163"/>
      <c r="D11" s="163"/>
      <c r="E11" s="164"/>
      <c r="F11" s="8">
        <f t="shared" si="6"/>
        <v>72</v>
      </c>
      <c r="G11" s="7">
        <v>19</v>
      </c>
      <c r="H11" s="6">
        <f t="shared" si="7"/>
        <v>26.388888888888889</v>
      </c>
      <c r="I11" s="13">
        <v>11</v>
      </c>
      <c r="J11" s="6">
        <f t="shared" si="8"/>
        <v>15.277777777777779</v>
      </c>
      <c r="K11" s="13">
        <v>24</v>
      </c>
      <c r="L11" s="6">
        <f t="shared" si="9"/>
        <v>33.333333333333329</v>
      </c>
      <c r="M11" s="13">
        <v>18</v>
      </c>
      <c r="N11" s="6">
        <f t="shared" si="10"/>
        <v>25</v>
      </c>
      <c r="O11" s="13">
        <v>0</v>
      </c>
      <c r="P11" s="6">
        <f t="shared" si="11"/>
        <v>0</v>
      </c>
    </row>
    <row r="12" spans="1:16" ht="23.1" customHeight="1" x14ac:dyDescent="0.2">
      <c r="A12" s="161"/>
      <c r="B12" s="162" t="s">
        <v>43</v>
      </c>
      <c r="C12" s="163"/>
      <c r="D12" s="163"/>
      <c r="E12" s="164"/>
      <c r="F12" s="8">
        <f t="shared" si="6"/>
        <v>201</v>
      </c>
      <c r="G12" s="7">
        <v>62</v>
      </c>
      <c r="H12" s="6">
        <f t="shared" si="7"/>
        <v>30.845771144278604</v>
      </c>
      <c r="I12" s="13">
        <v>31</v>
      </c>
      <c r="J12" s="6">
        <f t="shared" si="8"/>
        <v>15.422885572139302</v>
      </c>
      <c r="K12" s="13">
        <v>72</v>
      </c>
      <c r="L12" s="6">
        <f t="shared" si="9"/>
        <v>35.820895522388057</v>
      </c>
      <c r="M12" s="13">
        <v>25</v>
      </c>
      <c r="N12" s="6">
        <f t="shared" si="10"/>
        <v>12.437810945273633</v>
      </c>
      <c r="O12" s="13">
        <v>11</v>
      </c>
      <c r="P12" s="6">
        <f t="shared" si="11"/>
        <v>5.4726368159203984</v>
      </c>
    </row>
    <row r="13" spans="1:16" ht="23.1" customHeight="1" x14ac:dyDescent="0.2">
      <c r="A13" s="156" t="s">
        <v>42</v>
      </c>
      <c r="B13" s="156" t="s">
        <v>41</v>
      </c>
      <c r="C13" s="11"/>
      <c r="D13" s="12" t="s">
        <v>15</v>
      </c>
      <c r="E13" s="9"/>
      <c r="F13" s="8">
        <f t="shared" si="5"/>
        <v>239</v>
      </c>
      <c r="G13" s="7">
        <f>SUM(G14:G37)</f>
        <v>50</v>
      </c>
      <c r="H13" s="6">
        <f t="shared" si="0"/>
        <v>20.920502092050206</v>
      </c>
      <c r="I13" s="13">
        <f>SUM(I14:I37)</f>
        <v>35</v>
      </c>
      <c r="J13" s="6">
        <f t="shared" si="1"/>
        <v>14.644351464435147</v>
      </c>
      <c r="K13" s="13">
        <f>SUM(K14:K37)</f>
        <v>120</v>
      </c>
      <c r="L13" s="6">
        <f t="shared" si="2"/>
        <v>50.2092050209205</v>
      </c>
      <c r="M13" s="13">
        <f>SUM(M14:M37)</f>
        <v>27</v>
      </c>
      <c r="N13" s="6">
        <f t="shared" si="3"/>
        <v>11.297071129707113</v>
      </c>
      <c r="O13" s="13">
        <f>SUM(O14:O37)</f>
        <v>7</v>
      </c>
      <c r="P13" s="6">
        <f t="shared" si="4"/>
        <v>2.9288702928870292</v>
      </c>
    </row>
    <row r="14" spans="1:16" ht="23.1" customHeight="1" x14ac:dyDescent="0.2">
      <c r="A14" s="157"/>
      <c r="B14" s="157"/>
      <c r="C14" s="11"/>
      <c r="D14" s="12" t="s">
        <v>40</v>
      </c>
      <c r="E14" s="9"/>
      <c r="F14" s="8">
        <f t="shared" ref="F14:F37" si="12">SUM(G14,I14,K14,M14,O14)</f>
        <v>32</v>
      </c>
      <c r="G14" s="7">
        <v>6</v>
      </c>
      <c r="H14" s="6">
        <f t="shared" ref="H14:H37" si="13">IF(G14=0,0,G14/$F14*100)</f>
        <v>18.75</v>
      </c>
      <c r="I14" s="13">
        <v>6</v>
      </c>
      <c r="J14" s="6">
        <f t="shared" ref="J14:J37" si="14">IF(I14=0,0,I14/$F14*100)</f>
        <v>18.75</v>
      </c>
      <c r="K14" s="13">
        <v>15</v>
      </c>
      <c r="L14" s="6">
        <f t="shared" ref="L14:L37" si="15">IF(K14=0,0,K14/$F14*100)</f>
        <v>46.875</v>
      </c>
      <c r="M14" s="13">
        <v>5</v>
      </c>
      <c r="N14" s="6">
        <f t="shared" ref="N14:N37" si="16">IF(M14=0,0,M14/$F14*100)</f>
        <v>15.625</v>
      </c>
      <c r="O14" s="13">
        <v>0</v>
      </c>
      <c r="P14" s="6">
        <f t="shared" ref="P14:P37" si="17">IF(O14=0,0,O14/$F14*100)</f>
        <v>0</v>
      </c>
    </row>
    <row r="15" spans="1:16" ht="23.1" customHeight="1" x14ac:dyDescent="0.2">
      <c r="A15" s="157"/>
      <c r="B15" s="157"/>
      <c r="C15" s="11"/>
      <c r="D15" s="12" t="s">
        <v>39</v>
      </c>
      <c r="E15" s="9"/>
      <c r="F15" s="8">
        <f t="shared" si="12"/>
        <v>4</v>
      </c>
      <c r="G15" s="7">
        <v>1</v>
      </c>
      <c r="H15" s="6">
        <f t="shared" si="13"/>
        <v>25</v>
      </c>
      <c r="I15" s="13">
        <v>0</v>
      </c>
      <c r="J15" s="6">
        <f t="shared" si="14"/>
        <v>0</v>
      </c>
      <c r="K15" s="13">
        <v>3</v>
      </c>
      <c r="L15" s="6">
        <f t="shared" si="15"/>
        <v>75</v>
      </c>
      <c r="M15" s="13">
        <v>0</v>
      </c>
      <c r="N15" s="6">
        <f t="shared" si="16"/>
        <v>0</v>
      </c>
      <c r="O15" s="13">
        <v>0</v>
      </c>
      <c r="P15" s="6">
        <f t="shared" si="17"/>
        <v>0</v>
      </c>
    </row>
    <row r="16" spans="1:16" ht="23.1" customHeight="1" x14ac:dyDescent="0.2">
      <c r="A16" s="157"/>
      <c r="B16" s="157"/>
      <c r="C16" s="11"/>
      <c r="D16" s="12" t="s">
        <v>38</v>
      </c>
      <c r="E16" s="9"/>
      <c r="F16" s="8">
        <f t="shared" si="12"/>
        <v>11</v>
      </c>
      <c r="G16" s="7">
        <v>3</v>
      </c>
      <c r="H16" s="6">
        <f t="shared" si="13"/>
        <v>27.27272727272727</v>
      </c>
      <c r="I16" s="13">
        <v>2</v>
      </c>
      <c r="J16" s="6">
        <f t="shared" si="14"/>
        <v>18.181818181818183</v>
      </c>
      <c r="K16" s="13">
        <v>6</v>
      </c>
      <c r="L16" s="6">
        <f t="shared" si="15"/>
        <v>54.54545454545454</v>
      </c>
      <c r="M16" s="13">
        <v>0</v>
      </c>
      <c r="N16" s="6">
        <f t="shared" si="16"/>
        <v>0</v>
      </c>
      <c r="O16" s="13">
        <v>0</v>
      </c>
      <c r="P16" s="6">
        <f t="shared" si="17"/>
        <v>0</v>
      </c>
    </row>
    <row r="17" spans="1:16" ht="23.1" customHeight="1" x14ac:dyDescent="0.2">
      <c r="A17" s="157"/>
      <c r="B17" s="157"/>
      <c r="C17" s="11"/>
      <c r="D17" s="12" t="s">
        <v>37</v>
      </c>
      <c r="E17" s="9"/>
      <c r="F17" s="8">
        <f t="shared" si="12"/>
        <v>2</v>
      </c>
      <c r="G17" s="7">
        <v>1</v>
      </c>
      <c r="H17" s="6">
        <f t="shared" si="13"/>
        <v>50</v>
      </c>
      <c r="I17" s="13">
        <v>0</v>
      </c>
      <c r="J17" s="6">
        <f t="shared" si="14"/>
        <v>0</v>
      </c>
      <c r="K17" s="13">
        <v>1</v>
      </c>
      <c r="L17" s="6">
        <f t="shared" si="15"/>
        <v>50</v>
      </c>
      <c r="M17" s="13">
        <v>0</v>
      </c>
      <c r="N17" s="6">
        <f t="shared" si="16"/>
        <v>0</v>
      </c>
      <c r="O17" s="13">
        <v>0</v>
      </c>
      <c r="P17" s="6">
        <f t="shared" si="17"/>
        <v>0</v>
      </c>
    </row>
    <row r="18" spans="1:16" ht="23.1" customHeight="1" x14ac:dyDescent="0.2">
      <c r="A18" s="157"/>
      <c r="B18" s="157"/>
      <c r="C18" s="11"/>
      <c r="D18" s="12" t="s">
        <v>36</v>
      </c>
      <c r="E18" s="9"/>
      <c r="F18" s="8">
        <f t="shared" si="12"/>
        <v>6</v>
      </c>
      <c r="G18" s="7">
        <v>1</v>
      </c>
      <c r="H18" s="6">
        <f t="shared" si="13"/>
        <v>16.666666666666664</v>
      </c>
      <c r="I18" s="13">
        <v>1</v>
      </c>
      <c r="J18" s="6">
        <f t="shared" si="14"/>
        <v>16.666666666666664</v>
      </c>
      <c r="K18" s="13">
        <v>4</v>
      </c>
      <c r="L18" s="6">
        <f t="shared" si="15"/>
        <v>66.666666666666657</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2</v>
      </c>
      <c r="H20" s="6">
        <f t="shared" si="13"/>
        <v>25</v>
      </c>
      <c r="I20" s="13">
        <v>1</v>
      </c>
      <c r="J20" s="6">
        <f t="shared" si="14"/>
        <v>12.5</v>
      </c>
      <c r="K20" s="13">
        <v>5</v>
      </c>
      <c r="L20" s="6">
        <f t="shared" si="15"/>
        <v>62.5</v>
      </c>
      <c r="M20" s="13">
        <v>0</v>
      </c>
      <c r="N20" s="6">
        <f t="shared" si="16"/>
        <v>0</v>
      </c>
      <c r="O20" s="13">
        <v>0</v>
      </c>
      <c r="P20" s="6">
        <f t="shared" si="17"/>
        <v>0</v>
      </c>
    </row>
    <row r="21" spans="1:16" ht="23.1" customHeight="1" x14ac:dyDescent="0.2">
      <c r="A21" s="157"/>
      <c r="B21" s="157"/>
      <c r="C21" s="11"/>
      <c r="D21" s="12" t="s">
        <v>33</v>
      </c>
      <c r="E21" s="9"/>
      <c r="F21" s="8">
        <f t="shared" si="12"/>
        <v>7</v>
      </c>
      <c r="G21" s="7">
        <v>0</v>
      </c>
      <c r="H21" s="6">
        <f t="shared" si="13"/>
        <v>0</v>
      </c>
      <c r="I21" s="13">
        <v>0</v>
      </c>
      <c r="J21" s="6">
        <f t="shared" si="14"/>
        <v>0</v>
      </c>
      <c r="K21" s="13">
        <v>4</v>
      </c>
      <c r="L21" s="6">
        <f t="shared" si="15"/>
        <v>57.142857142857139</v>
      </c>
      <c r="M21" s="13">
        <v>1</v>
      </c>
      <c r="N21" s="6">
        <f t="shared" si="16"/>
        <v>14.285714285714285</v>
      </c>
      <c r="O21" s="13">
        <v>2</v>
      </c>
      <c r="P21" s="6">
        <f t="shared" si="17"/>
        <v>28.571428571428569</v>
      </c>
    </row>
    <row r="22" spans="1:16" ht="23.1" customHeight="1" x14ac:dyDescent="0.2">
      <c r="A22" s="157"/>
      <c r="B22" s="157"/>
      <c r="C22" s="11"/>
      <c r="D22" s="12" t="s">
        <v>32</v>
      </c>
      <c r="E22" s="9"/>
      <c r="F22" s="8">
        <f t="shared" si="12"/>
        <v>1</v>
      </c>
      <c r="G22" s="7">
        <v>0</v>
      </c>
      <c r="H22" s="6">
        <f t="shared" si="13"/>
        <v>0</v>
      </c>
      <c r="I22" s="13">
        <v>1</v>
      </c>
      <c r="J22" s="6">
        <f t="shared" si="14"/>
        <v>100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0</v>
      </c>
      <c r="J23" s="6">
        <f t="shared" si="14"/>
        <v>0</v>
      </c>
      <c r="K23" s="13">
        <v>5</v>
      </c>
      <c r="L23" s="6">
        <f t="shared" si="15"/>
        <v>55.555555555555557</v>
      </c>
      <c r="M23" s="13">
        <v>0</v>
      </c>
      <c r="N23" s="6">
        <f t="shared" si="16"/>
        <v>0</v>
      </c>
      <c r="O23" s="13">
        <v>0</v>
      </c>
      <c r="P23" s="6">
        <f t="shared" si="17"/>
        <v>0</v>
      </c>
    </row>
    <row r="24" spans="1:16" ht="23.1" customHeight="1" x14ac:dyDescent="0.2">
      <c r="A24" s="157"/>
      <c r="B24" s="157"/>
      <c r="C24" s="11"/>
      <c r="D24" s="12" t="s">
        <v>30</v>
      </c>
      <c r="E24" s="9"/>
      <c r="F24" s="8">
        <f t="shared" si="12"/>
        <v>1</v>
      </c>
      <c r="G24" s="7">
        <v>0</v>
      </c>
      <c r="H24" s="6">
        <f t="shared" si="13"/>
        <v>0</v>
      </c>
      <c r="I24" s="13">
        <v>0</v>
      </c>
      <c r="J24" s="6">
        <f t="shared" si="14"/>
        <v>0</v>
      </c>
      <c r="K24" s="13">
        <v>1</v>
      </c>
      <c r="L24" s="6">
        <f t="shared" si="15"/>
        <v>100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0</v>
      </c>
      <c r="J25" s="6">
        <f t="shared" si="14"/>
        <v>0</v>
      </c>
      <c r="K25" s="13">
        <v>2</v>
      </c>
      <c r="L25" s="6">
        <f t="shared" si="15"/>
        <v>100</v>
      </c>
      <c r="M25" s="13">
        <v>0</v>
      </c>
      <c r="N25" s="6">
        <f t="shared" si="16"/>
        <v>0</v>
      </c>
      <c r="O25" s="13">
        <v>0</v>
      </c>
      <c r="P25" s="6">
        <f t="shared" si="17"/>
        <v>0</v>
      </c>
    </row>
    <row r="26" spans="1:16" ht="23.1" customHeight="1" x14ac:dyDescent="0.2">
      <c r="A26" s="157"/>
      <c r="B26" s="157"/>
      <c r="C26" s="11"/>
      <c r="D26" s="12" t="s">
        <v>28</v>
      </c>
      <c r="E26" s="9"/>
      <c r="F26" s="8">
        <f t="shared" si="12"/>
        <v>11</v>
      </c>
      <c r="G26" s="7">
        <v>4</v>
      </c>
      <c r="H26" s="6">
        <f t="shared" si="13"/>
        <v>36.363636363636367</v>
      </c>
      <c r="I26" s="13">
        <v>1</v>
      </c>
      <c r="J26" s="6">
        <f t="shared" si="14"/>
        <v>9.0909090909090917</v>
      </c>
      <c r="K26" s="13">
        <v>4</v>
      </c>
      <c r="L26" s="6">
        <f t="shared" si="15"/>
        <v>36.363636363636367</v>
      </c>
      <c r="M26" s="13">
        <v>1</v>
      </c>
      <c r="N26" s="6">
        <f t="shared" si="16"/>
        <v>9.0909090909090917</v>
      </c>
      <c r="O26" s="13">
        <v>1</v>
      </c>
      <c r="P26" s="6">
        <f t="shared" si="17"/>
        <v>9.0909090909090917</v>
      </c>
    </row>
    <row r="27" spans="1:16" ht="23.1" customHeight="1" x14ac:dyDescent="0.2">
      <c r="A27" s="157"/>
      <c r="B27" s="157"/>
      <c r="C27" s="11"/>
      <c r="D27" s="12" t="s">
        <v>27</v>
      </c>
      <c r="E27" s="9"/>
      <c r="F27" s="8">
        <f t="shared" si="12"/>
        <v>4</v>
      </c>
      <c r="G27" s="7">
        <v>1</v>
      </c>
      <c r="H27" s="6">
        <f t="shared" si="13"/>
        <v>25</v>
      </c>
      <c r="I27" s="13">
        <v>2</v>
      </c>
      <c r="J27" s="6">
        <f t="shared" si="14"/>
        <v>50</v>
      </c>
      <c r="K27" s="13">
        <v>1</v>
      </c>
      <c r="L27" s="6">
        <f t="shared" si="15"/>
        <v>25</v>
      </c>
      <c r="M27" s="13">
        <v>0</v>
      </c>
      <c r="N27" s="6">
        <f t="shared" si="16"/>
        <v>0</v>
      </c>
      <c r="O27" s="13">
        <v>0</v>
      </c>
      <c r="P27" s="6">
        <f t="shared" si="17"/>
        <v>0</v>
      </c>
    </row>
    <row r="28" spans="1:16" ht="23.1" customHeight="1" x14ac:dyDescent="0.2">
      <c r="A28" s="157"/>
      <c r="B28" s="157"/>
      <c r="C28" s="11"/>
      <c r="D28" s="12" t="s">
        <v>26</v>
      </c>
      <c r="E28" s="9"/>
      <c r="F28" s="8">
        <f t="shared" si="12"/>
        <v>5</v>
      </c>
      <c r="G28" s="7">
        <v>1</v>
      </c>
      <c r="H28" s="6">
        <f t="shared" si="13"/>
        <v>20</v>
      </c>
      <c r="I28" s="13">
        <v>1</v>
      </c>
      <c r="J28" s="6">
        <f t="shared" si="14"/>
        <v>20</v>
      </c>
      <c r="K28" s="13">
        <v>1</v>
      </c>
      <c r="L28" s="6">
        <f t="shared" si="15"/>
        <v>20</v>
      </c>
      <c r="M28" s="13">
        <v>2</v>
      </c>
      <c r="N28" s="6">
        <f t="shared" si="16"/>
        <v>40</v>
      </c>
      <c r="O28" s="13">
        <v>0</v>
      </c>
      <c r="P28" s="6">
        <f t="shared" si="17"/>
        <v>0</v>
      </c>
    </row>
    <row r="29" spans="1:16" ht="23.1" customHeight="1" x14ac:dyDescent="0.2">
      <c r="A29" s="157"/>
      <c r="B29" s="157"/>
      <c r="C29" s="11"/>
      <c r="D29" s="12" t="s">
        <v>25</v>
      </c>
      <c r="E29" s="9"/>
      <c r="F29" s="8">
        <f t="shared" si="12"/>
        <v>13</v>
      </c>
      <c r="G29" s="7">
        <v>4</v>
      </c>
      <c r="H29" s="6">
        <f t="shared" si="13"/>
        <v>30.76923076923077</v>
      </c>
      <c r="I29" s="13">
        <v>2</v>
      </c>
      <c r="J29" s="6">
        <f t="shared" si="14"/>
        <v>15.384615384615385</v>
      </c>
      <c r="K29" s="13">
        <v>7</v>
      </c>
      <c r="L29" s="6">
        <f t="shared" si="15"/>
        <v>53.846153846153847</v>
      </c>
      <c r="M29" s="13">
        <v>0</v>
      </c>
      <c r="N29" s="6">
        <f t="shared" si="16"/>
        <v>0</v>
      </c>
      <c r="O29" s="13">
        <v>0</v>
      </c>
      <c r="P29" s="6">
        <f t="shared" si="17"/>
        <v>0</v>
      </c>
    </row>
    <row r="30" spans="1:16" ht="23.1" customHeight="1" x14ac:dyDescent="0.2">
      <c r="A30" s="157"/>
      <c r="B30" s="157"/>
      <c r="C30" s="11"/>
      <c r="D30" s="12" t="s">
        <v>24</v>
      </c>
      <c r="E30" s="9"/>
      <c r="F30" s="8">
        <f t="shared" si="12"/>
        <v>5</v>
      </c>
      <c r="G30" s="7">
        <v>1</v>
      </c>
      <c r="H30" s="6">
        <f t="shared" si="13"/>
        <v>20</v>
      </c>
      <c r="I30" s="13">
        <v>0</v>
      </c>
      <c r="J30" s="6">
        <f t="shared" si="14"/>
        <v>0</v>
      </c>
      <c r="K30" s="13">
        <v>3</v>
      </c>
      <c r="L30" s="6">
        <f t="shared" si="15"/>
        <v>60</v>
      </c>
      <c r="M30" s="13">
        <v>0</v>
      </c>
      <c r="N30" s="6">
        <f t="shared" si="16"/>
        <v>0</v>
      </c>
      <c r="O30" s="13">
        <v>1</v>
      </c>
      <c r="P30" s="6">
        <f t="shared" si="17"/>
        <v>20</v>
      </c>
    </row>
    <row r="31" spans="1:16" ht="23.1" customHeight="1" x14ac:dyDescent="0.2">
      <c r="A31" s="157"/>
      <c r="B31" s="157"/>
      <c r="C31" s="11"/>
      <c r="D31" s="12" t="s">
        <v>23</v>
      </c>
      <c r="E31" s="9"/>
      <c r="F31" s="8">
        <f t="shared" si="12"/>
        <v>33</v>
      </c>
      <c r="G31" s="7">
        <v>8</v>
      </c>
      <c r="H31" s="6">
        <f t="shared" si="13"/>
        <v>24.242424242424242</v>
      </c>
      <c r="I31" s="13">
        <v>9</v>
      </c>
      <c r="J31" s="6">
        <f t="shared" si="14"/>
        <v>27.27272727272727</v>
      </c>
      <c r="K31" s="13">
        <v>13</v>
      </c>
      <c r="L31" s="6">
        <f t="shared" si="15"/>
        <v>39.393939393939391</v>
      </c>
      <c r="M31" s="13">
        <v>3</v>
      </c>
      <c r="N31" s="6">
        <f t="shared" si="16"/>
        <v>9.0909090909090917</v>
      </c>
      <c r="O31" s="13">
        <v>0</v>
      </c>
      <c r="P31" s="6">
        <f t="shared" si="17"/>
        <v>0</v>
      </c>
    </row>
    <row r="32" spans="1:16" ht="23.1" customHeight="1" x14ac:dyDescent="0.2">
      <c r="A32" s="157"/>
      <c r="B32" s="157"/>
      <c r="C32" s="11"/>
      <c r="D32" s="12" t="s">
        <v>22</v>
      </c>
      <c r="E32" s="9"/>
      <c r="F32" s="8">
        <f t="shared" si="12"/>
        <v>5</v>
      </c>
      <c r="G32" s="7">
        <v>0</v>
      </c>
      <c r="H32" s="6">
        <f t="shared" si="13"/>
        <v>0</v>
      </c>
      <c r="I32" s="13">
        <v>1</v>
      </c>
      <c r="J32" s="6">
        <f t="shared" si="14"/>
        <v>20</v>
      </c>
      <c r="K32" s="13">
        <v>3</v>
      </c>
      <c r="L32" s="6">
        <f t="shared" si="15"/>
        <v>60</v>
      </c>
      <c r="M32" s="13">
        <v>1</v>
      </c>
      <c r="N32" s="6">
        <f t="shared" si="16"/>
        <v>20</v>
      </c>
      <c r="O32" s="13">
        <v>0</v>
      </c>
      <c r="P32" s="6">
        <f t="shared" si="17"/>
        <v>0</v>
      </c>
    </row>
    <row r="33" spans="1:16" ht="24" customHeight="1" x14ac:dyDescent="0.2">
      <c r="A33" s="157"/>
      <c r="B33" s="157"/>
      <c r="C33" s="11"/>
      <c r="D33" s="12" t="s">
        <v>21</v>
      </c>
      <c r="E33" s="9"/>
      <c r="F33" s="8">
        <f t="shared" si="12"/>
        <v>32</v>
      </c>
      <c r="G33" s="7">
        <v>3</v>
      </c>
      <c r="H33" s="6">
        <f t="shared" si="13"/>
        <v>9.375</v>
      </c>
      <c r="I33" s="13">
        <v>3</v>
      </c>
      <c r="J33" s="6">
        <f t="shared" si="14"/>
        <v>9.375</v>
      </c>
      <c r="K33" s="13">
        <v>16</v>
      </c>
      <c r="L33" s="6">
        <f t="shared" si="15"/>
        <v>50</v>
      </c>
      <c r="M33" s="13">
        <v>8</v>
      </c>
      <c r="N33" s="6">
        <f t="shared" si="16"/>
        <v>25</v>
      </c>
      <c r="O33" s="13">
        <v>2</v>
      </c>
      <c r="P33" s="6">
        <f t="shared" si="17"/>
        <v>6.25</v>
      </c>
    </row>
    <row r="34" spans="1:16" ht="23.1" customHeight="1" x14ac:dyDescent="0.2">
      <c r="A34" s="157"/>
      <c r="B34" s="157"/>
      <c r="C34" s="11"/>
      <c r="D34" s="12" t="s">
        <v>20</v>
      </c>
      <c r="E34" s="9"/>
      <c r="F34" s="8">
        <f t="shared" si="12"/>
        <v>17</v>
      </c>
      <c r="G34" s="7">
        <v>6</v>
      </c>
      <c r="H34" s="6">
        <f t="shared" si="13"/>
        <v>35.294117647058826</v>
      </c>
      <c r="I34" s="13">
        <v>1</v>
      </c>
      <c r="J34" s="6">
        <f t="shared" si="14"/>
        <v>5.8823529411764701</v>
      </c>
      <c r="K34" s="13">
        <v>8</v>
      </c>
      <c r="L34" s="6">
        <f t="shared" si="15"/>
        <v>47.058823529411761</v>
      </c>
      <c r="M34" s="13">
        <v>2</v>
      </c>
      <c r="N34" s="6">
        <f t="shared" si="16"/>
        <v>11.76470588235294</v>
      </c>
      <c r="O34" s="13">
        <v>0</v>
      </c>
      <c r="P34" s="6">
        <f t="shared" si="17"/>
        <v>0</v>
      </c>
    </row>
    <row r="35" spans="1:16" ht="23.1" customHeight="1" x14ac:dyDescent="0.2">
      <c r="A35" s="157"/>
      <c r="B35" s="157"/>
      <c r="C35" s="11"/>
      <c r="D35" s="12" t="s">
        <v>19</v>
      </c>
      <c r="E35" s="9"/>
      <c r="F35" s="8">
        <f t="shared" si="12"/>
        <v>8</v>
      </c>
      <c r="G35" s="7">
        <v>1</v>
      </c>
      <c r="H35" s="6">
        <f t="shared" si="13"/>
        <v>12.5</v>
      </c>
      <c r="I35" s="13">
        <v>0</v>
      </c>
      <c r="J35" s="6">
        <f t="shared" si="14"/>
        <v>0</v>
      </c>
      <c r="K35" s="13">
        <v>7</v>
      </c>
      <c r="L35" s="6">
        <f t="shared" si="15"/>
        <v>87.5</v>
      </c>
      <c r="M35" s="13">
        <v>0</v>
      </c>
      <c r="N35" s="6">
        <f t="shared" si="16"/>
        <v>0</v>
      </c>
      <c r="O35" s="13">
        <v>0</v>
      </c>
      <c r="P35" s="6">
        <f t="shared" si="17"/>
        <v>0</v>
      </c>
    </row>
    <row r="36" spans="1:16" ht="23.1" customHeight="1" x14ac:dyDescent="0.2">
      <c r="A36" s="157"/>
      <c r="B36" s="157"/>
      <c r="C36" s="11"/>
      <c r="D36" s="12" t="s">
        <v>18</v>
      </c>
      <c r="E36" s="9"/>
      <c r="F36" s="8">
        <f t="shared" si="12"/>
        <v>14</v>
      </c>
      <c r="G36" s="7">
        <v>2</v>
      </c>
      <c r="H36" s="6">
        <f t="shared" si="13"/>
        <v>14.285714285714285</v>
      </c>
      <c r="I36" s="13">
        <v>1</v>
      </c>
      <c r="J36" s="6">
        <f t="shared" si="14"/>
        <v>7.1428571428571423</v>
      </c>
      <c r="K36" s="13">
        <v>8</v>
      </c>
      <c r="L36" s="6">
        <f t="shared" si="15"/>
        <v>57.142857142857139</v>
      </c>
      <c r="M36" s="13">
        <v>2</v>
      </c>
      <c r="N36" s="6">
        <f t="shared" si="16"/>
        <v>14.285714285714285</v>
      </c>
      <c r="O36" s="13">
        <v>1</v>
      </c>
      <c r="P36" s="6">
        <f t="shared" si="17"/>
        <v>7.1428571428571423</v>
      </c>
    </row>
    <row r="37" spans="1:16" ht="23.1" customHeight="1" x14ac:dyDescent="0.2">
      <c r="A37" s="157"/>
      <c r="B37" s="158"/>
      <c r="C37" s="11"/>
      <c r="D37" s="12" t="s">
        <v>17</v>
      </c>
      <c r="E37" s="9"/>
      <c r="F37" s="8">
        <f t="shared" si="12"/>
        <v>8</v>
      </c>
      <c r="G37" s="7">
        <v>1</v>
      </c>
      <c r="H37" s="6">
        <f t="shared" si="13"/>
        <v>12.5</v>
      </c>
      <c r="I37" s="13">
        <v>2</v>
      </c>
      <c r="J37" s="6">
        <f t="shared" si="14"/>
        <v>25</v>
      </c>
      <c r="K37" s="13">
        <v>3</v>
      </c>
      <c r="L37" s="6">
        <f t="shared" si="15"/>
        <v>37.5</v>
      </c>
      <c r="M37" s="13">
        <v>2</v>
      </c>
      <c r="N37" s="6">
        <f t="shared" si="16"/>
        <v>25</v>
      </c>
      <c r="O37" s="13">
        <v>0</v>
      </c>
      <c r="P37" s="6">
        <f t="shared" si="17"/>
        <v>0</v>
      </c>
    </row>
    <row r="38" spans="1:16" ht="23.1" customHeight="1" x14ac:dyDescent="0.2">
      <c r="A38" s="157"/>
      <c r="B38" s="156" t="s">
        <v>16</v>
      </c>
      <c r="C38" s="11"/>
      <c r="D38" s="12" t="s">
        <v>15</v>
      </c>
      <c r="E38" s="9"/>
      <c r="F38" s="8">
        <f t="shared" si="5"/>
        <v>681</v>
      </c>
      <c r="G38" s="7">
        <f>SUM(G39:G53)</f>
        <v>421</v>
      </c>
      <c r="H38" s="6">
        <f t="shared" si="0"/>
        <v>61.820851688693104</v>
      </c>
      <c r="I38" s="13">
        <f>SUM(I39:I53)</f>
        <v>119</v>
      </c>
      <c r="J38" s="6">
        <f t="shared" si="1"/>
        <v>17.474302496328928</v>
      </c>
      <c r="K38" s="13">
        <f>SUM(K39:K53)</f>
        <v>121</v>
      </c>
      <c r="L38" s="6">
        <f t="shared" si="2"/>
        <v>17.767988252569751</v>
      </c>
      <c r="M38" s="13">
        <f>SUM(M39:M53)</f>
        <v>16</v>
      </c>
      <c r="N38" s="6">
        <f t="shared" si="3"/>
        <v>2.3494860499265786</v>
      </c>
      <c r="O38" s="13">
        <f>SUM(O39:O53)</f>
        <v>4</v>
      </c>
      <c r="P38" s="6">
        <f t="shared" si="4"/>
        <v>0.58737151248164465</v>
      </c>
    </row>
    <row r="39" spans="1:16" ht="23.1" customHeight="1" x14ac:dyDescent="0.2">
      <c r="A39" s="157"/>
      <c r="B39" s="157"/>
      <c r="C39" s="11"/>
      <c r="D39" s="12" t="s">
        <v>14</v>
      </c>
      <c r="E39" s="9"/>
      <c r="F39" s="8">
        <f t="shared" ref="F39:F53" si="18">SUM(G39,I39,K39,M39,O39)</f>
        <v>6</v>
      </c>
      <c r="G39" s="7">
        <v>5</v>
      </c>
      <c r="H39" s="6">
        <f t="shared" ref="H39:H53" si="19">IF(G39=0,0,G39/$F39*100)</f>
        <v>83.333333333333343</v>
      </c>
      <c r="I39" s="13">
        <v>1</v>
      </c>
      <c r="J39" s="6">
        <f t="shared" ref="J39:J53" si="20">IF(I39=0,0,I39/$F39*100)</f>
        <v>16.666666666666664</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59</v>
      </c>
      <c r="H40" s="6">
        <f t="shared" si="19"/>
        <v>76.623376623376629</v>
      </c>
      <c r="I40" s="13">
        <v>11</v>
      </c>
      <c r="J40" s="6">
        <f t="shared" si="20"/>
        <v>14.285714285714285</v>
      </c>
      <c r="K40" s="13">
        <v>7</v>
      </c>
      <c r="L40" s="6">
        <f t="shared" si="21"/>
        <v>9.0909090909090917</v>
      </c>
      <c r="M40" s="13">
        <v>0</v>
      </c>
      <c r="N40" s="6">
        <f t="shared" si="22"/>
        <v>0</v>
      </c>
      <c r="O40" s="13">
        <v>0</v>
      </c>
      <c r="P40" s="6">
        <f t="shared" si="23"/>
        <v>0</v>
      </c>
    </row>
    <row r="41" spans="1:16" ht="23.1" customHeight="1" x14ac:dyDescent="0.2">
      <c r="A41" s="157"/>
      <c r="B41" s="157"/>
      <c r="C41" s="11"/>
      <c r="D41" s="12" t="s">
        <v>12</v>
      </c>
      <c r="E41" s="9"/>
      <c r="F41" s="8">
        <f t="shared" si="18"/>
        <v>13</v>
      </c>
      <c r="G41" s="7">
        <v>10</v>
      </c>
      <c r="H41" s="6">
        <f t="shared" si="19"/>
        <v>76.923076923076934</v>
      </c>
      <c r="I41" s="13">
        <v>3</v>
      </c>
      <c r="J41" s="6">
        <f t="shared" si="20"/>
        <v>23.076923076923077</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8</v>
      </c>
      <c r="H42" s="6">
        <f t="shared" si="19"/>
        <v>53.333333333333336</v>
      </c>
      <c r="I42" s="13">
        <v>3</v>
      </c>
      <c r="J42" s="6">
        <f t="shared" si="20"/>
        <v>20</v>
      </c>
      <c r="K42" s="13">
        <v>4</v>
      </c>
      <c r="L42" s="6">
        <f t="shared" si="21"/>
        <v>26.666666666666668</v>
      </c>
      <c r="M42" s="13">
        <v>0</v>
      </c>
      <c r="N42" s="6">
        <f t="shared" si="22"/>
        <v>0</v>
      </c>
      <c r="O42" s="13">
        <v>0</v>
      </c>
      <c r="P42" s="6">
        <f t="shared" si="23"/>
        <v>0</v>
      </c>
    </row>
    <row r="43" spans="1:16" ht="23.1" customHeight="1" x14ac:dyDescent="0.2">
      <c r="A43" s="157"/>
      <c r="B43" s="157"/>
      <c r="C43" s="11"/>
      <c r="D43" s="12" t="s">
        <v>10</v>
      </c>
      <c r="E43" s="9"/>
      <c r="F43" s="8">
        <f t="shared" si="18"/>
        <v>38</v>
      </c>
      <c r="G43" s="7">
        <v>17</v>
      </c>
      <c r="H43" s="6">
        <f t="shared" si="19"/>
        <v>44.736842105263158</v>
      </c>
      <c r="I43" s="13">
        <v>13</v>
      </c>
      <c r="J43" s="6">
        <f t="shared" si="20"/>
        <v>34.210526315789473</v>
      </c>
      <c r="K43" s="13">
        <v>8</v>
      </c>
      <c r="L43" s="6">
        <f t="shared" si="21"/>
        <v>21.052631578947366</v>
      </c>
      <c r="M43" s="13">
        <v>0</v>
      </c>
      <c r="N43" s="6">
        <f t="shared" si="22"/>
        <v>0</v>
      </c>
      <c r="O43" s="13">
        <v>0</v>
      </c>
      <c r="P43" s="6">
        <f t="shared" si="23"/>
        <v>0</v>
      </c>
    </row>
    <row r="44" spans="1:16" ht="23.1" customHeight="1" x14ac:dyDescent="0.2">
      <c r="A44" s="157"/>
      <c r="B44" s="157"/>
      <c r="C44" s="11"/>
      <c r="D44" s="12" t="s">
        <v>9</v>
      </c>
      <c r="E44" s="9"/>
      <c r="F44" s="8">
        <f t="shared" si="18"/>
        <v>154</v>
      </c>
      <c r="G44" s="7">
        <v>116</v>
      </c>
      <c r="H44" s="6">
        <f t="shared" si="19"/>
        <v>75.324675324675326</v>
      </c>
      <c r="I44" s="13">
        <v>20</v>
      </c>
      <c r="J44" s="6">
        <f t="shared" si="20"/>
        <v>12.987012987012985</v>
      </c>
      <c r="K44" s="13">
        <v>18</v>
      </c>
      <c r="L44" s="6">
        <f t="shared" si="21"/>
        <v>11.688311688311687</v>
      </c>
      <c r="M44" s="13">
        <v>0</v>
      </c>
      <c r="N44" s="6">
        <f t="shared" si="22"/>
        <v>0</v>
      </c>
      <c r="O44" s="13">
        <v>0</v>
      </c>
      <c r="P44" s="6">
        <f t="shared" si="23"/>
        <v>0</v>
      </c>
    </row>
    <row r="45" spans="1:16" ht="23.1" customHeight="1" x14ac:dyDescent="0.2">
      <c r="A45" s="157"/>
      <c r="B45" s="157"/>
      <c r="C45" s="11"/>
      <c r="D45" s="12" t="s">
        <v>8</v>
      </c>
      <c r="E45" s="9"/>
      <c r="F45" s="8">
        <f t="shared" si="18"/>
        <v>22</v>
      </c>
      <c r="G45" s="7">
        <v>14</v>
      </c>
      <c r="H45" s="6">
        <f t="shared" si="19"/>
        <v>63.636363636363633</v>
      </c>
      <c r="I45" s="13">
        <v>4</v>
      </c>
      <c r="J45" s="6">
        <f t="shared" si="20"/>
        <v>18.181818181818183</v>
      </c>
      <c r="K45" s="13">
        <v>4</v>
      </c>
      <c r="L45" s="6">
        <f t="shared" si="21"/>
        <v>18.181818181818183</v>
      </c>
      <c r="M45" s="13">
        <v>0</v>
      </c>
      <c r="N45" s="6">
        <f t="shared" si="22"/>
        <v>0</v>
      </c>
      <c r="O45" s="13">
        <v>0</v>
      </c>
      <c r="P45" s="6">
        <f t="shared" si="23"/>
        <v>0</v>
      </c>
    </row>
    <row r="46" spans="1:16" ht="23.1" customHeight="1" x14ac:dyDescent="0.2">
      <c r="A46" s="157"/>
      <c r="B46" s="157"/>
      <c r="C46" s="11"/>
      <c r="D46" s="12" t="s">
        <v>7</v>
      </c>
      <c r="E46" s="9"/>
      <c r="F46" s="8">
        <f t="shared" si="18"/>
        <v>10</v>
      </c>
      <c r="G46" s="7">
        <v>9</v>
      </c>
      <c r="H46" s="6">
        <f t="shared" si="19"/>
        <v>90</v>
      </c>
      <c r="I46" s="13">
        <v>1</v>
      </c>
      <c r="J46" s="6">
        <f t="shared" si="20"/>
        <v>10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0</v>
      </c>
      <c r="J47" s="6">
        <f t="shared" si="20"/>
        <v>0</v>
      </c>
      <c r="K47" s="13">
        <v>2</v>
      </c>
      <c r="L47" s="6">
        <f t="shared" si="21"/>
        <v>11.76470588235294</v>
      </c>
      <c r="M47" s="13">
        <v>0</v>
      </c>
      <c r="N47" s="6">
        <f t="shared" si="22"/>
        <v>0</v>
      </c>
      <c r="O47" s="13">
        <v>0</v>
      </c>
      <c r="P47" s="6">
        <f t="shared" si="23"/>
        <v>0</v>
      </c>
    </row>
    <row r="48" spans="1:16" ht="23.1" customHeight="1" x14ac:dyDescent="0.2">
      <c r="A48" s="157"/>
      <c r="B48" s="157"/>
      <c r="C48" s="11"/>
      <c r="D48" s="12" t="s">
        <v>5</v>
      </c>
      <c r="E48" s="9"/>
      <c r="F48" s="8">
        <f t="shared" si="18"/>
        <v>41</v>
      </c>
      <c r="G48" s="7">
        <v>31</v>
      </c>
      <c r="H48" s="6">
        <f t="shared" si="19"/>
        <v>75.609756097560975</v>
      </c>
      <c r="I48" s="13">
        <v>7</v>
      </c>
      <c r="J48" s="6">
        <f t="shared" si="20"/>
        <v>17.073170731707318</v>
      </c>
      <c r="K48" s="13">
        <v>3</v>
      </c>
      <c r="L48" s="6">
        <f t="shared" si="21"/>
        <v>7.3170731707317067</v>
      </c>
      <c r="M48" s="13">
        <v>0</v>
      </c>
      <c r="N48" s="6">
        <f t="shared" si="22"/>
        <v>0</v>
      </c>
      <c r="O48" s="13">
        <v>0</v>
      </c>
      <c r="P48" s="6">
        <f t="shared" si="23"/>
        <v>0</v>
      </c>
    </row>
    <row r="49" spans="1:16" ht="23.1" customHeight="1" x14ac:dyDescent="0.2">
      <c r="A49" s="157"/>
      <c r="B49" s="157"/>
      <c r="C49" s="11"/>
      <c r="D49" s="12" t="s">
        <v>4</v>
      </c>
      <c r="E49" s="9"/>
      <c r="F49" s="8">
        <f t="shared" si="18"/>
        <v>23</v>
      </c>
      <c r="G49" s="7">
        <v>18</v>
      </c>
      <c r="H49" s="6">
        <f t="shared" si="19"/>
        <v>78.260869565217391</v>
      </c>
      <c r="I49" s="13">
        <v>5</v>
      </c>
      <c r="J49" s="6">
        <f t="shared" si="20"/>
        <v>21.739130434782609</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8</v>
      </c>
      <c r="H50" s="6">
        <f t="shared" si="19"/>
        <v>33.333333333333329</v>
      </c>
      <c r="I50" s="13">
        <v>7</v>
      </c>
      <c r="J50" s="6">
        <f t="shared" si="20"/>
        <v>29.166666666666668</v>
      </c>
      <c r="K50" s="13">
        <v>6</v>
      </c>
      <c r="L50" s="6">
        <f t="shared" si="21"/>
        <v>25</v>
      </c>
      <c r="M50" s="13">
        <v>3</v>
      </c>
      <c r="N50" s="6">
        <f t="shared" si="22"/>
        <v>12.5</v>
      </c>
      <c r="O50" s="13">
        <v>0</v>
      </c>
      <c r="P50" s="6">
        <f t="shared" si="23"/>
        <v>0</v>
      </c>
    </row>
    <row r="51" spans="1:16" ht="23.1" customHeight="1" x14ac:dyDescent="0.2">
      <c r="A51" s="157"/>
      <c r="B51" s="157"/>
      <c r="C51" s="11"/>
      <c r="D51" s="12" t="s">
        <v>2</v>
      </c>
      <c r="E51" s="9"/>
      <c r="F51" s="8">
        <f t="shared" si="18"/>
        <v>159</v>
      </c>
      <c r="G51" s="7">
        <v>71</v>
      </c>
      <c r="H51" s="6">
        <f t="shared" si="19"/>
        <v>44.654088050314463</v>
      </c>
      <c r="I51" s="13">
        <v>31</v>
      </c>
      <c r="J51" s="6">
        <f t="shared" si="20"/>
        <v>19.49685534591195</v>
      </c>
      <c r="K51" s="13">
        <v>45</v>
      </c>
      <c r="L51" s="6">
        <f t="shared" si="21"/>
        <v>28.30188679245283</v>
      </c>
      <c r="M51" s="13">
        <v>10</v>
      </c>
      <c r="N51" s="6">
        <f t="shared" si="22"/>
        <v>6.2893081761006293</v>
      </c>
      <c r="O51" s="13">
        <v>2</v>
      </c>
      <c r="P51" s="6">
        <f t="shared" si="23"/>
        <v>1.257861635220126</v>
      </c>
    </row>
    <row r="52" spans="1:16" ht="23.1" customHeight="1" x14ac:dyDescent="0.2">
      <c r="A52" s="157"/>
      <c r="B52" s="157"/>
      <c r="C52" s="11"/>
      <c r="D52" s="12" t="s">
        <v>1</v>
      </c>
      <c r="E52" s="9"/>
      <c r="F52" s="8">
        <f t="shared" si="18"/>
        <v>21</v>
      </c>
      <c r="G52" s="7">
        <v>8</v>
      </c>
      <c r="H52" s="6">
        <f t="shared" si="19"/>
        <v>38.095238095238095</v>
      </c>
      <c r="I52" s="13">
        <v>4</v>
      </c>
      <c r="J52" s="6">
        <f t="shared" si="20"/>
        <v>19.047619047619047</v>
      </c>
      <c r="K52" s="13">
        <v>8</v>
      </c>
      <c r="L52" s="6">
        <f t="shared" si="21"/>
        <v>38.095238095238095</v>
      </c>
      <c r="M52" s="13">
        <v>1</v>
      </c>
      <c r="N52" s="6">
        <f t="shared" si="22"/>
        <v>4.7619047619047619</v>
      </c>
      <c r="O52" s="13">
        <v>0</v>
      </c>
      <c r="P52" s="6">
        <f t="shared" si="23"/>
        <v>0</v>
      </c>
    </row>
    <row r="53" spans="1:16" ht="24" customHeight="1" x14ac:dyDescent="0.2">
      <c r="A53" s="158"/>
      <c r="B53" s="158"/>
      <c r="C53" s="11"/>
      <c r="D53" s="10" t="s">
        <v>0</v>
      </c>
      <c r="E53" s="9"/>
      <c r="F53" s="8">
        <f t="shared" si="18"/>
        <v>61</v>
      </c>
      <c r="G53" s="7">
        <v>32</v>
      </c>
      <c r="H53" s="6">
        <f t="shared" si="19"/>
        <v>52.459016393442624</v>
      </c>
      <c r="I53" s="13">
        <v>9</v>
      </c>
      <c r="J53" s="6">
        <f t="shared" si="20"/>
        <v>14.754098360655737</v>
      </c>
      <c r="K53" s="13">
        <v>16</v>
      </c>
      <c r="L53" s="6">
        <f t="shared" si="21"/>
        <v>26.229508196721312</v>
      </c>
      <c r="M53" s="13">
        <v>2</v>
      </c>
      <c r="N53" s="6">
        <f t="shared" si="22"/>
        <v>3.278688524590164</v>
      </c>
      <c r="O53" s="13">
        <v>2</v>
      </c>
      <c r="P53" s="6">
        <f t="shared" si="23"/>
        <v>3.278688524590164</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4:N4"/>
    <mergeCell ref="M5:M6"/>
    <mergeCell ref="N5:N6"/>
    <mergeCell ref="A3:E6"/>
    <mergeCell ref="L5:L6"/>
    <mergeCell ref="K4:L4"/>
    <mergeCell ref="F3:F6"/>
    <mergeCell ref="G4:H4"/>
    <mergeCell ref="I4:J4"/>
    <mergeCell ref="I5:I6"/>
    <mergeCell ref="J5:J6"/>
    <mergeCell ref="K5:K6"/>
    <mergeCell ref="A13:A53"/>
    <mergeCell ref="B13:B37"/>
    <mergeCell ref="B38:B53"/>
    <mergeCell ref="G3:P3"/>
    <mergeCell ref="A7:E7"/>
    <mergeCell ref="A8:A12"/>
    <mergeCell ref="B8:E8"/>
    <mergeCell ref="B9:E9"/>
    <mergeCell ref="B10:E10"/>
    <mergeCell ref="B11:E11"/>
    <mergeCell ref="B12:E12"/>
    <mergeCell ref="O5:O6"/>
    <mergeCell ref="P5:P6"/>
    <mergeCell ref="O4:P4"/>
    <mergeCell ref="G5:G6"/>
    <mergeCell ref="H5:H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440</v>
      </c>
    </row>
    <row r="3" spans="1:16" ht="18" customHeight="1" x14ac:dyDescent="0.2">
      <c r="A3" s="170" t="s">
        <v>63</v>
      </c>
      <c r="B3" s="171"/>
      <c r="C3" s="171"/>
      <c r="D3" s="171"/>
      <c r="E3" s="172"/>
      <c r="F3" s="179" t="s">
        <v>126</v>
      </c>
      <c r="G3" s="186" t="s">
        <v>67</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577</v>
      </c>
      <c r="H7" s="6">
        <f t="shared" ref="H7:H38" si="0">IF(G7=0,0,G7/$F7*100)</f>
        <v>62.717391304347828</v>
      </c>
      <c r="I7" s="13">
        <f>SUM(I8:I12)</f>
        <v>203</v>
      </c>
      <c r="J7" s="6">
        <f t="shared" ref="J7:J38" si="1">IF(I7=0,0,I7/$F7*100)</f>
        <v>22.065217391304348</v>
      </c>
      <c r="K7" s="13">
        <f>SUM(K8:K12)</f>
        <v>122</v>
      </c>
      <c r="L7" s="6">
        <f t="shared" ref="L7:L38" si="2">IF(K7=0,0,K7/$F7*100)</f>
        <v>13.260869565217392</v>
      </c>
      <c r="M7" s="13">
        <f>SUM(M8:M12)</f>
        <v>15</v>
      </c>
      <c r="N7" s="6">
        <f t="shared" ref="N7:N38" si="3">IF(M7=0,0,M7/$F7*100)</f>
        <v>1.6304347826086956</v>
      </c>
      <c r="O7" s="13">
        <f>SUM(O8:O12)</f>
        <v>3</v>
      </c>
      <c r="P7" s="6">
        <f t="shared" ref="P7:P38" si="4">IF(O7=0,0,O7/$F7*100)</f>
        <v>0.32608695652173914</v>
      </c>
    </row>
    <row r="8" spans="1:16" ht="23.1" customHeight="1" x14ac:dyDescent="0.2">
      <c r="A8" s="159" t="s">
        <v>48</v>
      </c>
      <c r="B8" s="162" t="s">
        <v>47</v>
      </c>
      <c r="C8" s="163"/>
      <c r="D8" s="163"/>
      <c r="E8" s="164"/>
      <c r="F8" s="8">
        <f t="shared" ref="F8:F1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104</v>
      </c>
      <c r="H9" s="6">
        <f t="shared" ref="H9:H12" si="7">IF(G9=0,0,G9/$F9*100)</f>
        <v>76.470588235294116</v>
      </c>
      <c r="I9" s="13">
        <v>32</v>
      </c>
      <c r="J9" s="6">
        <f t="shared" ref="J9:J12" si="8">IF(I9=0,0,I9/$F9*100)</f>
        <v>23.52941176470588</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98</v>
      </c>
      <c r="H10" s="6">
        <f t="shared" si="7"/>
        <v>39.357429718875501</v>
      </c>
      <c r="I10" s="13">
        <v>96</v>
      </c>
      <c r="J10" s="6">
        <f t="shared" si="8"/>
        <v>38.554216867469883</v>
      </c>
      <c r="K10" s="13">
        <v>55</v>
      </c>
      <c r="L10" s="6">
        <f t="shared" si="9"/>
        <v>22.08835341365462</v>
      </c>
      <c r="M10" s="13">
        <v>0</v>
      </c>
      <c r="N10" s="6">
        <f t="shared" si="10"/>
        <v>0</v>
      </c>
      <c r="O10" s="13">
        <v>0</v>
      </c>
      <c r="P10" s="6">
        <f t="shared" si="11"/>
        <v>0</v>
      </c>
    </row>
    <row r="11" spans="1:16" ht="23.1" customHeight="1" x14ac:dyDescent="0.2">
      <c r="A11" s="160"/>
      <c r="B11" s="162" t="s">
        <v>44</v>
      </c>
      <c r="C11" s="163"/>
      <c r="D11" s="163"/>
      <c r="E11" s="164"/>
      <c r="F11" s="8">
        <f t="shared" si="6"/>
        <v>72</v>
      </c>
      <c r="G11" s="7">
        <v>27</v>
      </c>
      <c r="H11" s="6">
        <f t="shared" si="7"/>
        <v>37.5</v>
      </c>
      <c r="I11" s="13">
        <v>19</v>
      </c>
      <c r="J11" s="6">
        <f t="shared" si="8"/>
        <v>26.388888888888889</v>
      </c>
      <c r="K11" s="13">
        <v>21</v>
      </c>
      <c r="L11" s="6">
        <f t="shared" si="9"/>
        <v>29.166666666666668</v>
      </c>
      <c r="M11" s="13">
        <v>5</v>
      </c>
      <c r="N11" s="6">
        <f t="shared" si="10"/>
        <v>6.9444444444444446</v>
      </c>
      <c r="O11" s="13">
        <v>0</v>
      </c>
      <c r="P11" s="6">
        <f t="shared" si="11"/>
        <v>0</v>
      </c>
    </row>
    <row r="12" spans="1:16" ht="23.1" customHeight="1" x14ac:dyDescent="0.2">
      <c r="A12" s="161"/>
      <c r="B12" s="162" t="s">
        <v>43</v>
      </c>
      <c r="C12" s="163"/>
      <c r="D12" s="163"/>
      <c r="E12" s="164"/>
      <c r="F12" s="8">
        <f t="shared" si="6"/>
        <v>201</v>
      </c>
      <c r="G12" s="7">
        <v>86</v>
      </c>
      <c r="H12" s="6">
        <f t="shared" si="7"/>
        <v>42.786069651741293</v>
      </c>
      <c r="I12" s="13">
        <v>56</v>
      </c>
      <c r="J12" s="6">
        <f t="shared" si="8"/>
        <v>27.860696517412936</v>
      </c>
      <c r="K12" s="13">
        <v>46</v>
      </c>
      <c r="L12" s="6">
        <f t="shared" si="9"/>
        <v>22.885572139303484</v>
      </c>
      <c r="M12" s="13">
        <v>10</v>
      </c>
      <c r="N12" s="6">
        <f t="shared" si="10"/>
        <v>4.9751243781094532</v>
      </c>
      <c r="O12" s="13">
        <v>3</v>
      </c>
      <c r="P12" s="6">
        <f t="shared" si="11"/>
        <v>1.4925373134328357</v>
      </c>
    </row>
    <row r="13" spans="1:16" ht="23.1" customHeight="1" x14ac:dyDescent="0.2">
      <c r="A13" s="156" t="s">
        <v>42</v>
      </c>
      <c r="B13" s="156" t="s">
        <v>41</v>
      </c>
      <c r="C13" s="11"/>
      <c r="D13" s="12" t="s">
        <v>15</v>
      </c>
      <c r="E13" s="9"/>
      <c r="F13" s="8">
        <f t="shared" si="5"/>
        <v>239</v>
      </c>
      <c r="G13" s="7">
        <f>SUM(G14:G37)</f>
        <v>70</v>
      </c>
      <c r="H13" s="6">
        <f>IF(G13=0,0,G13/$F13*100)</f>
        <v>29.288702928870293</v>
      </c>
      <c r="I13" s="7">
        <f>SUM(I14:I37)</f>
        <v>78</v>
      </c>
      <c r="J13" s="6">
        <f t="shared" si="1"/>
        <v>32.635983263598327</v>
      </c>
      <c r="K13" s="7">
        <f>SUM(K14:K37)</f>
        <v>75</v>
      </c>
      <c r="L13" s="6">
        <f t="shared" si="2"/>
        <v>31.380753138075313</v>
      </c>
      <c r="M13" s="7">
        <f>SUM(M14:M37)</f>
        <v>13</v>
      </c>
      <c r="N13" s="6">
        <f t="shared" si="3"/>
        <v>5.439330543933055</v>
      </c>
      <c r="O13" s="7">
        <f>SUM(O14:O37)</f>
        <v>3</v>
      </c>
      <c r="P13" s="6">
        <f t="shared" si="4"/>
        <v>1.2552301255230125</v>
      </c>
    </row>
    <row r="14" spans="1:16" ht="23.1" customHeight="1" x14ac:dyDescent="0.2">
      <c r="A14" s="157"/>
      <c r="B14" s="157"/>
      <c r="C14" s="11"/>
      <c r="D14" s="12" t="s">
        <v>40</v>
      </c>
      <c r="E14" s="9"/>
      <c r="F14" s="8">
        <f t="shared" ref="F14:F37" si="12">SUM(G14,I14,K14,M14,O14)</f>
        <v>32</v>
      </c>
      <c r="G14" s="7">
        <v>9</v>
      </c>
      <c r="H14" s="6">
        <f t="shared" ref="H14:H37" si="13">IF(G14=0,0,G14/$F14*100)</f>
        <v>28.125</v>
      </c>
      <c r="I14" s="13">
        <v>16</v>
      </c>
      <c r="J14" s="6">
        <f t="shared" ref="J14:J37" si="14">IF(I14=0,0,I14/$F14*100)</f>
        <v>50</v>
      </c>
      <c r="K14" s="13">
        <v>7</v>
      </c>
      <c r="L14" s="6">
        <f t="shared" ref="L14:L37" si="15">IF(K14=0,0,K14/$F14*100)</f>
        <v>21.875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1</v>
      </c>
      <c r="H15" s="6">
        <f t="shared" si="13"/>
        <v>25</v>
      </c>
      <c r="I15" s="13">
        <v>0</v>
      </c>
      <c r="J15" s="6">
        <f t="shared" si="14"/>
        <v>0</v>
      </c>
      <c r="K15" s="13">
        <v>3</v>
      </c>
      <c r="L15" s="6">
        <f t="shared" si="15"/>
        <v>75</v>
      </c>
      <c r="M15" s="13">
        <v>0</v>
      </c>
      <c r="N15" s="6">
        <f t="shared" si="16"/>
        <v>0</v>
      </c>
      <c r="O15" s="13">
        <v>0</v>
      </c>
      <c r="P15" s="6">
        <f t="shared" si="17"/>
        <v>0</v>
      </c>
    </row>
    <row r="16" spans="1:16" ht="23.1" customHeight="1" x14ac:dyDescent="0.2">
      <c r="A16" s="157"/>
      <c r="B16" s="157"/>
      <c r="C16" s="11"/>
      <c r="D16" s="12" t="s">
        <v>38</v>
      </c>
      <c r="E16" s="9"/>
      <c r="F16" s="8">
        <f t="shared" si="12"/>
        <v>11</v>
      </c>
      <c r="G16" s="7">
        <v>9</v>
      </c>
      <c r="H16" s="6">
        <f t="shared" si="13"/>
        <v>81.818181818181827</v>
      </c>
      <c r="I16" s="13">
        <v>2</v>
      </c>
      <c r="J16" s="6">
        <f t="shared" si="14"/>
        <v>18.181818181818183</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1</v>
      </c>
      <c r="H17" s="6">
        <f t="shared" si="13"/>
        <v>50</v>
      </c>
      <c r="I17" s="13">
        <v>1</v>
      </c>
      <c r="J17" s="6">
        <f t="shared" si="14"/>
        <v>50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1</v>
      </c>
      <c r="H18" s="6">
        <f t="shared" si="13"/>
        <v>16.666666666666664</v>
      </c>
      <c r="I18" s="13">
        <v>3</v>
      </c>
      <c r="J18" s="6">
        <f t="shared" si="14"/>
        <v>50</v>
      </c>
      <c r="K18" s="13">
        <v>2</v>
      </c>
      <c r="L18" s="6">
        <f t="shared" si="15"/>
        <v>33.333333333333329</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2</v>
      </c>
      <c r="H20" s="6">
        <f t="shared" si="13"/>
        <v>25</v>
      </c>
      <c r="I20" s="13">
        <v>4</v>
      </c>
      <c r="J20" s="6">
        <f t="shared" si="14"/>
        <v>50</v>
      </c>
      <c r="K20" s="13">
        <v>2</v>
      </c>
      <c r="L20" s="6">
        <f t="shared" si="15"/>
        <v>25</v>
      </c>
      <c r="M20" s="13">
        <v>0</v>
      </c>
      <c r="N20" s="6">
        <f t="shared" si="16"/>
        <v>0</v>
      </c>
      <c r="O20" s="13">
        <v>0</v>
      </c>
      <c r="P20" s="6">
        <f t="shared" si="17"/>
        <v>0</v>
      </c>
    </row>
    <row r="21" spans="1:16" ht="23.1" customHeight="1" x14ac:dyDescent="0.2">
      <c r="A21" s="157"/>
      <c r="B21" s="157"/>
      <c r="C21" s="11"/>
      <c r="D21" s="12" t="s">
        <v>33</v>
      </c>
      <c r="E21" s="9"/>
      <c r="F21" s="8">
        <f t="shared" si="12"/>
        <v>7</v>
      </c>
      <c r="G21" s="7">
        <v>1</v>
      </c>
      <c r="H21" s="6">
        <f t="shared" si="13"/>
        <v>14.285714285714285</v>
      </c>
      <c r="I21" s="13">
        <v>1</v>
      </c>
      <c r="J21" s="6">
        <f t="shared" si="14"/>
        <v>14.285714285714285</v>
      </c>
      <c r="K21" s="13">
        <v>3</v>
      </c>
      <c r="L21" s="6">
        <f t="shared" si="15"/>
        <v>42.857142857142854</v>
      </c>
      <c r="M21" s="13">
        <v>2</v>
      </c>
      <c r="N21" s="6">
        <f t="shared" si="16"/>
        <v>28.571428571428569</v>
      </c>
      <c r="O21" s="13">
        <v>0</v>
      </c>
      <c r="P21" s="6">
        <f t="shared" si="17"/>
        <v>0</v>
      </c>
    </row>
    <row r="22" spans="1:16" ht="23.1" customHeight="1" x14ac:dyDescent="0.2">
      <c r="A22" s="157"/>
      <c r="B22" s="157"/>
      <c r="C22" s="11"/>
      <c r="D22" s="12" t="s">
        <v>32</v>
      </c>
      <c r="E22" s="9"/>
      <c r="F22" s="8">
        <f t="shared" si="12"/>
        <v>1</v>
      </c>
      <c r="G22" s="7">
        <v>0</v>
      </c>
      <c r="H22" s="6">
        <f t="shared" si="13"/>
        <v>0</v>
      </c>
      <c r="I22" s="13">
        <v>1</v>
      </c>
      <c r="J22" s="6">
        <f t="shared" si="14"/>
        <v>100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3</v>
      </c>
      <c r="J23" s="6">
        <f t="shared" si="14"/>
        <v>33.333333333333329</v>
      </c>
      <c r="K23" s="13">
        <v>2</v>
      </c>
      <c r="L23" s="6">
        <f t="shared" si="15"/>
        <v>22.222222222222221</v>
      </c>
      <c r="M23" s="13">
        <v>0</v>
      </c>
      <c r="N23" s="6">
        <f t="shared" si="16"/>
        <v>0</v>
      </c>
      <c r="O23" s="13">
        <v>0</v>
      </c>
      <c r="P23" s="6">
        <f t="shared" si="17"/>
        <v>0</v>
      </c>
    </row>
    <row r="24" spans="1:16" ht="23.1" customHeight="1" x14ac:dyDescent="0.2">
      <c r="A24" s="157"/>
      <c r="B24" s="157"/>
      <c r="C24" s="11"/>
      <c r="D24" s="12" t="s">
        <v>30</v>
      </c>
      <c r="E24" s="9"/>
      <c r="F24" s="8">
        <f t="shared" si="12"/>
        <v>1</v>
      </c>
      <c r="G24" s="7">
        <v>0</v>
      </c>
      <c r="H24" s="6">
        <f t="shared" si="13"/>
        <v>0</v>
      </c>
      <c r="I24" s="13">
        <v>1</v>
      </c>
      <c r="J24" s="6">
        <f t="shared" si="14"/>
        <v>100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1</v>
      </c>
      <c r="J25" s="6">
        <f t="shared" si="14"/>
        <v>50</v>
      </c>
      <c r="K25" s="13">
        <v>1</v>
      </c>
      <c r="L25" s="6">
        <f t="shared" si="15"/>
        <v>50</v>
      </c>
      <c r="M25" s="13">
        <v>0</v>
      </c>
      <c r="N25" s="6">
        <f t="shared" si="16"/>
        <v>0</v>
      </c>
      <c r="O25" s="13">
        <v>0</v>
      </c>
      <c r="P25" s="6">
        <f t="shared" si="17"/>
        <v>0</v>
      </c>
    </row>
    <row r="26" spans="1:16" ht="23.1" customHeight="1" x14ac:dyDescent="0.2">
      <c r="A26" s="157"/>
      <c r="B26" s="157"/>
      <c r="C26" s="11"/>
      <c r="D26" s="12" t="s">
        <v>28</v>
      </c>
      <c r="E26" s="9"/>
      <c r="F26" s="8">
        <f t="shared" si="12"/>
        <v>11</v>
      </c>
      <c r="G26" s="7">
        <v>4</v>
      </c>
      <c r="H26" s="6">
        <f t="shared" si="13"/>
        <v>36.363636363636367</v>
      </c>
      <c r="I26" s="13">
        <v>2</v>
      </c>
      <c r="J26" s="6">
        <f t="shared" si="14"/>
        <v>18.181818181818183</v>
      </c>
      <c r="K26" s="13">
        <v>3</v>
      </c>
      <c r="L26" s="6">
        <f t="shared" si="15"/>
        <v>27.27272727272727</v>
      </c>
      <c r="M26" s="13">
        <v>2</v>
      </c>
      <c r="N26" s="6">
        <f t="shared" si="16"/>
        <v>18.181818181818183</v>
      </c>
      <c r="O26" s="13">
        <v>0</v>
      </c>
      <c r="P26" s="6">
        <f t="shared" si="17"/>
        <v>0</v>
      </c>
    </row>
    <row r="27" spans="1:16" ht="23.1" customHeight="1" x14ac:dyDescent="0.2">
      <c r="A27" s="157"/>
      <c r="B27" s="157"/>
      <c r="C27" s="11"/>
      <c r="D27" s="12" t="s">
        <v>27</v>
      </c>
      <c r="E27" s="9"/>
      <c r="F27" s="8">
        <f t="shared" si="12"/>
        <v>4</v>
      </c>
      <c r="G27" s="7">
        <v>1</v>
      </c>
      <c r="H27" s="6">
        <f t="shared" si="13"/>
        <v>25</v>
      </c>
      <c r="I27" s="13">
        <v>2</v>
      </c>
      <c r="J27" s="6">
        <f t="shared" si="14"/>
        <v>50</v>
      </c>
      <c r="K27" s="13">
        <v>1</v>
      </c>
      <c r="L27" s="6">
        <f t="shared" si="15"/>
        <v>25</v>
      </c>
      <c r="M27" s="13">
        <v>0</v>
      </c>
      <c r="N27" s="6">
        <f t="shared" si="16"/>
        <v>0</v>
      </c>
      <c r="O27" s="13">
        <v>0</v>
      </c>
      <c r="P27" s="6">
        <f t="shared" si="17"/>
        <v>0</v>
      </c>
    </row>
    <row r="28" spans="1:16" ht="23.1" customHeight="1" x14ac:dyDescent="0.2">
      <c r="A28" s="157"/>
      <c r="B28" s="157"/>
      <c r="C28" s="11"/>
      <c r="D28" s="12" t="s">
        <v>26</v>
      </c>
      <c r="E28" s="9"/>
      <c r="F28" s="8">
        <f t="shared" si="12"/>
        <v>5</v>
      </c>
      <c r="G28" s="7">
        <v>1</v>
      </c>
      <c r="H28" s="6">
        <f t="shared" si="13"/>
        <v>20</v>
      </c>
      <c r="I28" s="13">
        <v>1</v>
      </c>
      <c r="J28" s="6">
        <f t="shared" si="14"/>
        <v>20</v>
      </c>
      <c r="K28" s="13">
        <v>1</v>
      </c>
      <c r="L28" s="6">
        <f t="shared" si="15"/>
        <v>20</v>
      </c>
      <c r="M28" s="13">
        <v>2</v>
      </c>
      <c r="N28" s="6">
        <f t="shared" si="16"/>
        <v>40</v>
      </c>
      <c r="O28" s="13">
        <v>0</v>
      </c>
      <c r="P28" s="6">
        <f t="shared" si="17"/>
        <v>0</v>
      </c>
    </row>
    <row r="29" spans="1:16" ht="23.1" customHeight="1" x14ac:dyDescent="0.2">
      <c r="A29" s="157"/>
      <c r="B29" s="157"/>
      <c r="C29" s="11"/>
      <c r="D29" s="12" t="s">
        <v>25</v>
      </c>
      <c r="E29" s="9"/>
      <c r="F29" s="8">
        <f t="shared" si="12"/>
        <v>13</v>
      </c>
      <c r="G29" s="7">
        <v>6</v>
      </c>
      <c r="H29" s="6">
        <f t="shared" si="13"/>
        <v>46.153846153846153</v>
      </c>
      <c r="I29" s="13">
        <v>4</v>
      </c>
      <c r="J29" s="6">
        <f t="shared" si="14"/>
        <v>30.76923076923077</v>
      </c>
      <c r="K29" s="13">
        <v>3</v>
      </c>
      <c r="L29" s="6">
        <f t="shared" si="15"/>
        <v>23.076923076923077</v>
      </c>
      <c r="M29" s="13">
        <v>0</v>
      </c>
      <c r="N29" s="6">
        <f t="shared" si="16"/>
        <v>0</v>
      </c>
      <c r="O29" s="13">
        <v>0</v>
      </c>
      <c r="P29" s="6">
        <f t="shared" si="17"/>
        <v>0</v>
      </c>
    </row>
    <row r="30" spans="1:16" ht="23.1" customHeight="1" x14ac:dyDescent="0.2">
      <c r="A30" s="157"/>
      <c r="B30" s="157"/>
      <c r="C30" s="11"/>
      <c r="D30" s="12" t="s">
        <v>24</v>
      </c>
      <c r="E30" s="9"/>
      <c r="F30" s="8">
        <f t="shared" si="12"/>
        <v>5</v>
      </c>
      <c r="G30" s="7">
        <v>1</v>
      </c>
      <c r="H30" s="6">
        <f t="shared" si="13"/>
        <v>20</v>
      </c>
      <c r="I30" s="13">
        <v>2</v>
      </c>
      <c r="J30" s="6">
        <f t="shared" si="14"/>
        <v>40</v>
      </c>
      <c r="K30" s="13">
        <v>1</v>
      </c>
      <c r="L30" s="6">
        <f t="shared" si="15"/>
        <v>20</v>
      </c>
      <c r="M30" s="13">
        <v>0</v>
      </c>
      <c r="N30" s="6">
        <f t="shared" si="16"/>
        <v>0</v>
      </c>
      <c r="O30" s="13">
        <v>1</v>
      </c>
      <c r="P30" s="6">
        <f t="shared" si="17"/>
        <v>20</v>
      </c>
    </row>
    <row r="31" spans="1:16" ht="23.1" customHeight="1" x14ac:dyDescent="0.2">
      <c r="A31" s="157"/>
      <c r="B31" s="157"/>
      <c r="C31" s="11"/>
      <c r="D31" s="12" t="s">
        <v>23</v>
      </c>
      <c r="E31" s="9"/>
      <c r="F31" s="8">
        <f t="shared" si="12"/>
        <v>33</v>
      </c>
      <c r="G31" s="7">
        <v>9</v>
      </c>
      <c r="H31" s="6">
        <f t="shared" si="13"/>
        <v>27.27272727272727</v>
      </c>
      <c r="I31" s="13">
        <v>13</v>
      </c>
      <c r="J31" s="6">
        <f t="shared" si="14"/>
        <v>39.393939393939391</v>
      </c>
      <c r="K31" s="13">
        <v>10</v>
      </c>
      <c r="L31" s="6">
        <f t="shared" si="15"/>
        <v>30.303030303030305</v>
      </c>
      <c r="M31" s="13">
        <v>1</v>
      </c>
      <c r="N31" s="6">
        <f t="shared" si="16"/>
        <v>3.0303030303030303</v>
      </c>
      <c r="O31" s="13">
        <v>0</v>
      </c>
      <c r="P31" s="6">
        <f t="shared" si="17"/>
        <v>0</v>
      </c>
    </row>
    <row r="32" spans="1:16" ht="23.1" customHeight="1" x14ac:dyDescent="0.2">
      <c r="A32" s="157"/>
      <c r="B32" s="157"/>
      <c r="C32" s="11"/>
      <c r="D32" s="12" t="s">
        <v>22</v>
      </c>
      <c r="E32" s="9"/>
      <c r="F32" s="8">
        <f t="shared" si="12"/>
        <v>5</v>
      </c>
      <c r="G32" s="7">
        <v>2</v>
      </c>
      <c r="H32" s="6">
        <f t="shared" si="13"/>
        <v>40</v>
      </c>
      <c r="I32" s="13">
        <v>2</v>
      </c>
      <c r="J32" s="6">
        <f t="shared" si="14"/>
        <v>40</v>
      </c>
      <c r="K32" s="13">
        <v>1</v>
      </c>
      <c r="L32" s="6">
        <f t="shared" si="15"/>
        <v>20</v>
      </c>
      <c r="M32" s="13">
        <v>0</v>
      </c>
      <c r="N32" s="6">
        <f t="shared" si="16"/>
        <v>0</v>
      </c>
      <c r="O32" s="13">
        <v>0</v>
      </c>
      <c r="P32" s="6">
        <f t="shared" si="17"/>
        <v>0</v>
      </c>
    </row>
    <row r="33" spans="1:16" ht="24" customHeight="1" x14ac:dyDescent="0.2">
      <c r="A33" s="157"/>
      <c r="B33" s="157"/>
      <c r="C33" s="11"/>
      <c r="D33" s="12" t="s">
        <v>21</v>
      </c>
      <c r="E33" s="9"/>
      <c r="F33" s="8">
        <f t="shared" si="12"/>
        <v>32</v>
      </c>
      <c r="G33" s="7">
        <v>5</v>
      </c>
      <c r="H33" s="6">
        <f t="shared" si="13"/>
        <v>15.625</v>
      </c>
      <c r="I33" s="13">
        <v>8</v>
      </c>
      <c r="J33" s="6">
        <f t="shared" si="14"/>
        <v>25</v>
      </c>
      <c r="K33" s="13">
        <v>15</v>
      </c>
      <c r="L33" s="6">
        <f t="shared" si="15"/>
        <v>46.875</v>
      </c>
      <c r="M33" s="13">
        <v>3</v>
      </c>
      <c r="N33" s="6">
        <f t="shared" si="16"/>
        <v>9.375</v>
      </c>
      <c r="O33" s="13">
        <v>1</v>
      </c>
      <c r="P33" s="6">
        <f t="shared" si="17"/>
        <v>3.125</v>
      </c>
    </row>
    <row r="34" spans="1:16" ht="23.1" customHeight="1" x14ac:dyDescent="0.2">
      <c r="A34" s="157"/>
      <c r="B34" s="157"/>
      <c r="C34" s="11"/>
      <c r="D34" s="12" t="s">
        <v>20</v>
      </c>
      <c r="E34" s="9"/>
      <c r="F34" s="8">
        <f t="shared" si="12"/>
        <v>17</v>
      </c>
      <c r="G34" s="7">
        <v>7</v>
      </c>
      <c r="H34" s="6">
        <f t="shared" si="13"/>
        <v>41.17647058823529</v>
      </c>
      <c r="I34" s="13">
        <v>4</v>
      </c>
      <c r="J34" s="6">
        <f t="shared" si="14"/>
        <v>23.52941176470588</v>
      </c>
      <c r="K34" s="13">
        <v>6</v>
      </c>
      <c r="L34" s="6">
        <f t="shared" si="15"/>
        <v>35.294117647058826</v>
      </c>
      <c r="M34" s="13">
        <v>0</v>
      </c>
      <c r="N34" s="6">
        <f t="shared" si="16"/>
        <v>0</v>
      </c>
      <c r="O34" s="13">
        <v>0</v>
      </c>
      <c r="P34" s="6">
        <f t="shared" si="17"/>
        <v>0</v>
      </c>
    </row>
    <row r="35" spans="1:16" ht="23.1" customHeight="1" x14ac:dyDescent="0.2">
      <c r="A35" s="157"/>
      <c r="B35" s="157"/>
      <c r="C35" s="11"/>
      <c r="D35" s="12" t="s">
        <v>19</v>
      </c>
      <c r="E35" s="9"/>
      <c r="F35" s="8">
        <f t="shared" si="12"/>
        <v>8</v>
      </c>
      <c r="G35" s="7">
        <v>1</v>
      </c>
      <c r="H35" s="6">
        <f t="shared" si="13"/>
        <v>12.5</v>
      </c>
      <c r="I35" s="13">
        <v>3</v>
      </c>
      <c r="J35" s="6">
        <f t="shared" si="14"/>
        <v>37.5</v>
      </c>
      <c r="K35" s="13">
        <v>4</v>
      </c>
      <c r="L35" s="6">
        <f t="shared" si="15"/>
        <v>50</v>
      </c>
      <c r="M35" s="13">
        <v>0</v>
      </c>
      <c r="N35" s="6">
        <f t="shared" si="16"/>
        <v>0</v>
      </c>
      <c r="O35" s="13">
        <v>0</v>
      </c>
      <c r="P35" s="6">
        <f t="shared" si="17"/>
        <v>0</v>
      </c>
    </row>
    <row r="36" spans="1:16" ht="23.1" customHeight="1" x14ac:dyDescent="0.2">
      <c r="A36" s="157"/>
      <c r="B36" s="157"/>
      <c r="C36" s="11"/>
      <c r="D36" s="12" t="s">
        <v>18</v>
      </c>
      <c r="E36" s="9"/>
      <c r="F36" s="8">
        <f t="shared" si="12"/>
        <v>14</v>
      </c>
      <c r="G36" s="7">
        <v>3</v>
      </c>
      <c r="H36" s="6">
        <f t="shared" si="13"/>
        <v>21.428571428571427</v>
      </c>
      <c r="I36" s="13">
        <v>1</v>
      </c>
      <c r="J36" s="6">
        <f t="shared" si="14"/>
        <v>7.1428571428571423</v>
      </c>
      <c r="K36" s="13">
        <v>7</v>
      </c>
      <c r="L36" s="6">
        <f t="shared" si="15"/>
        <v>50</v>
      </c>
      <c r="M36" s="13">
        <v>2</v>
      </c>
      <c r="N36" s="6">
        <f t="shared" si="16"/>
        <v>14.285714285714285</v>
      </c>
      <c r="O36" s="13">
        <v>1</v>
      </c>
      <c r="P36" s="6">
        <f t="shared" si="17"/>
        <v>7.1428571428571423</v>
      </c>
    </row>
    <row r="37" spans="1:16" ht="23.1" customHeight="1" x14ac:dyDescent="0.2">
      <c r="A37" s="157"/>
      <c r="B37" s="158"/>
      <c r="C37" s="11"/>
      <c r="D37" s="12" t="s">
        <v>17</v>
      </c>
      <c r="E37" s="9"/>
      <c r="F37" s="8">
        <f t="shared" si="12"/>
        <v>8</v>
      </c>
      <c r="G37" s="7">
        <v>2</v>
      </c>
      <c r="H37" s="6">
        <f t="shared" si="13"/>
        <v>25</v>
      </c>
      <c r="I37" s="13">
        <v>2</v>
      </c>
      <c r="J37" s="6">
        <f t="shared" si="14"/>
        <v>25</v>
      </c>
      <c r="K37" s="13">
        <v>3</v>
      </c>
      <c r="L37" s="6">
        <f t="shared" si="15"/>
        <v>37.5</v>
      </c>
      <c r="M37" s="13">
        <v>1</v>
      </c>
      <c r="N37" s="6">
        <f t="shared" si="16"/>
        <v>12.5</v>
      </c>
      <c r="O37" s="13">
        <v>0</v>
      </c>
      <c r="P37" s="6">
        <f t="shared" si="17"/>
        <v>0</v>
      </c>
    </row>
    <row r="38" spans="1:16" ht="23.1" customHeight="1" x14ac:dyDescent="0.2">
      <c r="A38" s="157"/>
      <c r="B38" s="156" t="s">
        <v>16</v>
      </c>
      <c r="C38" s="11"/>
      <c r="D38" s="12" t="s">
        <v>15</v>
      </c>
      <c r="E38" s="9"/>
      <c r="F38" s="8">
        <f t="shared" ref="F38:F53" si="18">SUM(G38,I38,K38,M38,O38)</f>
        <v>681</v>
      </c>
      <c r="G38" s="7">
        <f>SUM(G39:G53)</f>
        <v>507</v>
      </c>
      <c r="H38" s="6">
        <f t="shared" si="0"/>
        <v>74.449339207048453</v>
      </c>
      <c r="I38" s="7">
        <f>SUM(I39:I53)</f>
        <v>125</v>
      </c>
      <c r="J38" s="6">
        <f t="shared" si="1"/>
        <v>18.355359765051396</v>
      </c>
      <c r="K38" s="7">
        <f>SUM(K39:K53)</f>
        <v>47</v>
      </c>
      <c r="L38" s="6">
        <f t="shared" si="2"/>
        <v>6.901615271659324</v>
      </c>
      <c r="M38" s="7">
        <f>SUM(M39:M53)</f>
        <v>2</v>
      </c>
      <c r="N38" s="6">
        <f t="shared" si="3"/>
        <v>0.29368575624082233</v>
      </c>
      <c r="O38" s="7">
        <f>SUM(O39:O53)</f>
        <v>0</v>
      </c>
      <c r="P38" s="6">
        <f t="shared" si="4"/>
        <v>0</v>
      </c>
    </row>
    <row r="39" spans="1:16" ht="23.1" customHeight="1" x14ac:dyDescent="0.2">
      <c r="A39" s="157"/>
      <c r="B39" s="157"/>
      <c r="C39" s="11"/>
      <c r="D39" s="12" t="s">
        <v>14</v>
      </c>
      <c r="E39" s="9"/>
      <c r="F39" s="8">
        <f t="shared" si="18"/>
        <v>6</v>
      </c>
      <c r="G39" s="7">
        <v>5</v>
      </c>
      <c r="H39" s="6">
        <f t="shared" ref="H39:H53" si="19">IF(G39=0,0,G39/$F39*100)</f>
        <v>83.333333333333343</v>
      </c>
      <c r="I39" s="13">
        <v>1</v>
      </c>
      <c r="J39" s="6">
        <f t="shared" ref="J39:J53" si="20">IF(I39=0,0,I39/$F39*100)</f>
        <v>16.666666666666664</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60</v>
      </c>
      <c r="H40" s="6">
        <f t="shared" si="19"/>
        <v>77.922077922077932</v>
      </c>
      <c r="I40" s="13">
        <v>12</v>
      </c>
      <c r="J40" s="6">
        <f t="shared" si="20"/>
        <v>15.584415584415584</v>
      </c>
      <c r="K40" s="13">
        <v>5</v>
      </c>
      <c r="L40" s="6">
        <f t="shared" si="21"/>
        <v>6.4935064935064926</v>
      </c>
      <c r="M40" s="13">
        <v>0</v>
      </c>
      <c r="N40" s="6">
        <f t="shared" si="22"/>
        <v>0</v>
      </c>
      <c r="O40" s="13">
        <v>0</v>
      </c>
      <c r="P40" s="6">
        <f t="shared" si="23"/>
        <v>0</v>
      </c>
    </row>
    <row r="41" spans="1:16" ht="23.1" customHeight="1" x14ac:dyDescent="0.2">
      <c r="A41" s="157"/>
      <c r="B41" s="157"/>
      <c r="C41" s="11"/>
      <c r="D41" s="12" t="s">
        <v>12</v>
      </c>
      <c r="E41" s="9"/>
      <c r="F41" s="8">
        <f t="shared" si="18"/>
        <v>13</v>
      </c>
      <c r="G41" s="7">
        <v>10</v>
      </c>
      <c r="H41" s="6">
        <f t="shared" si="19"/>
        <v>76.923076923076934</v>
      </c>
      <c r="I41" s="13">
        <v>3</v>
      </c>
      <c r="J41" s="6">
        <f t="shared" si="20"/>
        <v>23.076923076923077</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9</v>
      </c>
      <c r="H42" s="6">
        <f t="shared" si="19"/>
        <v>60</v>
      </c>
      <c r="I42" s="13">
        <v>3</v>
      </c>
      <c r="J42" s="6">
        <f t="shared" si="20"/>
        <v>20</v>
      </c>
      <c r="K42" s="13">
        <v>3</v>
      </c>
      <c r="L42" s="6">
        <f t="shared" si="21"/>
        <v>20</v>
      </c>
      <c r="M42" s="13">
        <v>0</v>
      </c>
      <c r="N42" s="6">
        <f t="shared" si="22"/>
        <v>0</v>
      </c>
      <c r="O42" s="13">
        <v>0</v>
      </c>
      <c r="P42" s="6">
        <f t="shared" si="23"/>
        <v>0</v>
      </c>
    </row>
    <row r="43" spans="1:16" ht="23.1" customHeight="1" x14ac:dyDescent="0.2">
      <c r="A43" s="157"/>
      <c r="B43" s="157"/>
      <c r="C43" s="11"/>
      <c r="D43" s="12" t="s">
        <v>10</v>
      </c>
      <c r="E43" s="9"/>
      <c r="F43" s="8">
        <f t="shared" si="18"/>
        <v>38</v>
      </c>
      <c r="G43" s="7">
        <v>21</v>
      </c>
      <c r="H43" s="6">
        <f t="shared" si="19"/>
        <v>55.26315789473685</v>
      </c>
      <c r="I43" s="13">
        <v>10</v>
      </c>
      <c r="J43" s="6">
        <f t="shared" si="20"/>
        <v>26.315789473684209</v>
      </c>
      <c r="K43" s="13">
        <v>7</v>
      </c>
      <c r="L43" s="6">
        <f t="shared" si="21"/>
        <v>18.421052631578945</v>
      </c>
      <c r="M43" s="13">
        <v>0</v>
      </c>
      <c r="N43" s="6">
        <f t="shared" si="22"/>
        <v>0</v>
      </c>
      <c r="O43" s="13">
        <v>0</v>
      </c>
      <c r="P43" s="6">
        <f t="shared" si="23"/>
        <v>0</v>
      </c>
    </row>
    <row r="44" spans="1:16" ht="23.1" customHeight="1" x14ac:dyDescent="0.2">
      <c r="A44" s="157"/>
      <c r="B44" s="157"/>
      <c r="C44" s="11"/>
      <c r="D44" s="12" t="s">
        <v>9</v>
      </c>
      <c r="E44" s="9"/>
      <c r="F44" s="8">
        <f t="shared" si="18"/>
        <v>154</v>
      </c>
      <c r="G44" s="7">
        <v>131</v>
      </c>
      <c r="H44" s="6">
        <f t="shared" si="19"/>
        <v>85.064935064935071</v>
      </c>
      <c r="I44" s="13">
        <v>18</v>
      </c>
      <c r="J44" s="6">
        <f t="shared" si="20"/>
        <v>11.688311688311687</v>
      </c>
      <c r="K44" s="13">
        <v>5</v>
      </c>
      <c r="L44" s="6">
        <f t="shared" si="21"/>
        <v>3.2467532467532463</v>
      </c>
      <c r="M44" s="13">
        <v>0</v>
      </c>
      <c r="N44" s="6">
        <f t="shared" si="22"/>
        <v>0</v>
      </c>
      <c r="O44" s="13">
        <v>0</v>
      </c>
      <c r="P44" s="6">
        <f t="shared" si="23"/>
        <v>0</v>
      </c>
    </row>
    <row r="45" spans="1:16" ht="23.1" customHeight="1" x14ac:dyDescent="0.2">
      <c r="A45" s="157"/>
      <c r="B45" s="157"/>
      <c r="C45" s="11"/>
      <c r="D45" s="12" t="s">
        <v>8</v>
      </c>
      <c r="E45" s="9"/>
      <c r="F45" s="8">
        <f t="shared" si="18"/>
        <v>22</v>
      </c>
      <c r="G45" s="7">
        <v>18</v>
      </c>
      <c r="H45" s="6">
        <f t="shared" si="19"/>
        <v>81.818181818181827</v>
      </c>
      <c r="I45" s="13">
        <v>1</v>
      </c>
      <c r="J45" s="6">
        <f t="shared" si="20"/>
        <v>4.5454545454545459</v>
      </c>
      <c r="K45" s="13">
        <v>3</v>
      </c>
      <c r="L45" s="6">
        <f t="shared" si="21"/>
        <v>13.636363636363635</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1</v>
      </c>
      <c r="J47" s="6">
        <f t="shared" si="20"/>
        <v>5.8823529411764701</v>
      </c>
      <c r="K47" s="13">
        <v>1</v>
      </c>
      <c r="L47" s="6">
        <f t="shared" si="21"/>
        <v>5.8823529411764701</v>
      </c>
      <c r="M47" s="13">
        <v>0</v>
      </c>
      <c r="N47" s="6">
        <f t="shared" si="22"/>
        <v>0</v>
      </c>
      <c r="O47" s="13">
        <v>0</v>
      </c>
      <c r="P47" s="6">
        <f t="shared" si="23"/>
        <v>0</v>
      </c>
    </row>
    <row r="48" spans="1:16" ht="23.1" customHeight="1" x14ac:dyDescent="0.2">
      <c r="A48" s="157"/>
      <c r="B48" s="157"/>
      <c r="C48" s="11"/>
      <c r="D48" s="12" t="s">
        <v>5</v>
      </c>
      <c r="E48" s="9"/>
      <c r="F48" s="8">
        <f t="shared" si="18"/>
        <v>41</v>
      </c>
      <c r="G48" s="7">
        <v>37</v>
      </c>
      <c r="H48" s="6">
        <f t="shared" si="19"/>
        <v>90.243902439024396</v>
      </c>
      <c r="I48" s="13">
        <v>4</v>
      </c>
      <c r="J48" s="6">
        <f t="shared" si="20"/>
        <v>9.7560975609756095</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22</v>
      </c>
      <c r="H49" s="6">
        <f t="shared" si="19"/>
        <v>95.652173913043484</v>
      </c>
      <c r="I49" s="13">
        <v>1</v>
      </c>
      <c r="J49" s="6">
        <f t="shared" si="20"/>
        <v>4.3478260869565215</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13</v>
      </c>
      <c r="H50" s="6">
        <f t="shared" si="19"/>
        <v>54.166666666666664</v>
      </c>
      <c r="I50" s="13">
        <v>6</v>
      </c>
      <c r="J50" s="6">
        <f t="shared" si="20"/>
        <v>25</v>
      </c>
      <c r="K50" s="13">
        <v>5</v>
      </c>
      <c r="L50" s="6">
        <f t="shared" si="21"/>
        <v>20.833333333333336</v>
      </c>
      <c r="M50" s="13">
        <v>0</v>
      </c>
      <c r="N50" s="6">
        <f t="shared" si="22"/>
        <v>0</v>
      </c>
      <c r="O50" s="13">
        <v>0</v>
      </c>
      <c r="P50" s="6">
        <f t="shared" si="23"/>
        <v>0</v>
      </c>
    </row>
    <row r="51" spans="1:16" ht="23.1" customHeight="1" x14ac:dyDescent="0.2">
      <c r="A51" s="157"/>
      <c r="B51" s="157"/>
      <c r="C51" s="11"/>
      <c r="D51" s="12" t="s">
        <v>2</v>
      </c>
      <c r="E51" s="9"/>
      <c r="F51" s="8">
        <f t="shared" si="18"/>
        <v>159</v>
      </c>
      <c r="G51" s="7">
        <v>107</v>
      </c>
      <c r="H51" s="6">
        <f t="shared" si="19"/>
        <v>67.295597484276726</v>
      </c>
      <c r="I51" s="13">
        <v>47</v>
      </c>
      <c r="J51" s="6">
        <f t="shared" si="20"/>
        <v>29.559748427672954</v>
      </c>
      <c r="K51" s="13">
        <v>5</v>
      </c>
      <c r="L51" s="6">
        <f t="shared" si="21"/>
        <v>3.1446540880503147</v>
      </c>
      <c r="M51" s="13">
        <v>0</v>
      </c>
      <c r="N51" s="6">
        <f t="shared" si="22"/>
        <v>0</v>
      </c>
      <c r="O51" s="13">
        <v>0</v>
      </c>
      <c r="P51" s="6">
        <f t="shared" si="23"/>
        <v>0</v>
      </c>
    </row>
    <row r="52" spans="1:16" ht="23.1" customHeight="1" x14ac:dyDescent="0.2">
      <c r="A52" s="157"/>
      <c r="B52" s="157"/>
      <c r="C52" s="11"/>
      <c r="D52" s="12" t="s">
        <v>1</v>
      </c>
      <c r="E52" s="9"/>
      <c r="F52" s="8">
        <f t="shared" si="18"/>
        <v>21</v>
      </c>
      <c r="G52" s="7">
        <v>9</v>
      </c>
      <c r="H52" s="6">
        <f t="shared" si="19"/>
        <v>42.857142857142854</v>
      </c>
      <c r="I52" s="13">
        <v>8</v>
      </c>
      <c r="J52" s="6">
        <f t="shared" si="20"/>
        <v>38.095238095238095</v>
      </c>
      <c r="K52" s="13">
        <v>3</v>
      </c>
      <c r="L52" s="6">
        <f t="shared" si="21"/>
        <v>14.285714285714285</v>
      </c>
      <c r="M52" s="13">
        <v>1</v>
      </c>
      <c r="N52" s="6">
        <f t="shared" si="22"/>
        <v>4.7619047619047619</v>
      </c>
      <c r="O52" s="13">
        <v>0</v>
      </c>
      <c r="P52" s="6">
        <f t="shared" si="23"/>
        <v>0</v>
      </c>
    </row>
    <row r="53" spans="1:16" ht="24" customHeight="1" x14ac:dyDescent="0.2">
      <c r="A53" s="158"/>
      <c r="B53" s="158"/>
      <c r="C53" s="11"/>
      <c r="D53" s="10" t="s">
        <v>0</v>
      </c>
      <c r="E53" s="9"/>
      <c r="F53" s="8">
        <f t="shared" si="18"/>
        <v>61</v>
      </c>
      <c r="G53" s="7">
        <v>40</v>
      </c>
      <c r="H53" s="6">
        <f t="shared" si="19"/>
        <v>65.573770491803273</v>
      </c>
      <c r="I53" s="13">
        <v>10</v>
      </c>
      <c r="J53" s="6">
        <f t="shared" si="20"/>
        <v>16.393442622950818</v>
      </c>
      <c r="K53" s="13">
        <v>10</v>
      </c>
      <c r="L53" s="6">
        <f t="shared" si="21"/>
        <v>16.393442622950818</v>
      </c>
      <c r="M53" s="13">
        <v>1</v>
      </c>
      <c r="N53" s="6">
        <f t="shared" si="22"/>
        <v>1.639344262295082</v>
      </c>
      <c r="O53" s="13">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76</vt:i4>
      </vt:variant>
    </vt:vector>
  </HeadingPairs>
  <TitlesOfParts>
    <vt:vector size="150" baseType="lpstr">
      <vt:lpstr>付表1</vt:lpstr>
      <vt:lpstr>付表2-1</vt:lpstr>
      <vt:lpstr>付表2-2</vt:lpstr>
      <vt:lpstr>付表2-3</vt:lpstr>
      <vt:lpstr>付表2-4</vt:lpstr>
      <vt:lpstr>付表2-5</vt:lpstr>
      <vt:lpstr>付表2-6</vt:lpstr>
      <vt:lpstr>付表2-7</vt:lpstr>
      <vt:lpstr>付表2-8</vt:lpstr>
      <vt:lpstr>付表2-9</vt:lpstr>
      <vt:lpstr>付表2-10</vt:lpstr>
      <vt:lpstr>付表2-11</vt:lpstr>
      <vt:lpstr>付表2-12</vt:lpstr>
      <vt:lpstr>付表3-1</vt:lpstr>
      <vt:lpstr>付表3-2</vt:lpstr>
      <vt:lpstr>付表4-1</vt:lpstr>
      <vt:lpstr>付表4-2</vt:lpstr>
      <vt:lpstr>付表5</vt:lpstr>
      <vt:lpstr>付表6-1</vt:lpstr>
      <vt:lpstr>付表6-2</vt:lpstr>
      <vt:lpstr>付表7</vt:lpstr>
      <vt:lpstr>付表8</vt:lpstr>
      <vt:lpstr>付表9</vt:lpstr>
      <vt:lpstr>付表10</vt:lpstr>
      <vt:lpstr>付表11</vt:lpstr>
      <vt:lpstr>付表12</vt:lpstr>
      <vt:lpstr>付表13-1</vt:lpstr>
      <vt:lpstr>付表13-2</vt:lpstr>
      <vt:lpstr>付表13-3</vt:lpstr>
      <vt:lpstr>付表14</vt:lpstr>
      <vt:lpstr>付表15</vt:lpstr>
      <vt:lpstr>付表16</vt:lpstr>
      <vt:lpstr>付表17-1</vt:lpstr>
      <vt:lpstr>付表17-2(平均取得日数あり)</vt:lpstr>
      <vt:lpstr>付表18</vt:lpstr>
      <vt:lpstr>付表19-1</vt:lpstr>
      <vt:lpstr>付表19-2</vt:lpstr>
      <vt:lpstr>付表19-3</vt:lpstr>
      <vt:lpstr>付表19-4</vt:lpstr>
      <vt:lpstr>付表19-5</vt:lpstr>
      <vt:lpstr>付表19-6</vt:lpstr>
      <vt:lpstr>付表20-1</vt:lpstr>
      <vt:lpstr>付表20-2</vt:lpstr>
      <vt:lpstr>付表20-3</vt:lpstr>
      <vt:lpstr>付表20-4</vt:lpstr>
      <vt:lpstr>付表20-5</vt:lpstr>
      <vt:lpstr>付表20-6</vt:lpstr>
      <vt:lpstr>付表20-7</vt:lpstr>
      <vt:lpstr>付表21</vt:lpstr>
      <vt:lpstr>付表22</vt:lpstr>
      <vt:lpstr>付表23</vt:lpstr>
      <vt:lpstr>付表24-1</vt:lpstr>
      <vt:lpstr>付表24-2</vt:lpstr>
      <vt:lpstr>付表25-1</vt:lpstr>
      <vt:lpstr>付表25-2</vt:lpstr>
      <vt:lpstr>付表26-1</vt:lpstr>
      <vt:lpstr>付表26-2</vt:lpstr>
      <vt:lpstr>付表27-1</vt:lpstr>
      <vt:lpstr>付表27-2</vt:lpstr>
      <vt:lpstr>付表27-3</vt:lpstr>
      <vt:lpstr>付表27-4</vt:lpstr>
      <vt:lpstr>付表27-5</vt:lpstr>
      <vt:lpstr>付表28</vt:lpstr>
      <vt:lpstr>付表29</vt:lpstr>
      <vt:lpstr>付表30-1</vt:lpstr>
      <vt:lpstr>付表30-2</vt:lpstr>
      <vt:lpstr>付表30-3</vt:lpstr>
      <vt:lpstr>付表31-1</vt:lpstr>
      <vt:lpstr>付表31-2</vt:lpstr>
      <vt:lpstr>付表31-3</vt:lpstr>
      <vt:lpstr>付表32-1</vt:lpstr>
      <vt:lpstr>付表32-2</vt:lpstr>
      <vt:lpstr>付表33</vt:lpstr>
      <vt:lpstr>付表34</vt:lpstr>
      <vt:lpstr>付表1!Print_Area</vt:lpstr>
      <vt:lpstr>付表10!Print_Area</vt:lpstr>
      <vt:lpstr>付表11!Print_Area</vt:lpstr>
      <vt:lpstr>付表12!Print_Area</vt:lpstr>
      <vt:lpstr>'付表13-1'!Print_Area</vt:lpstr>
      <vt:lpstr>'付表13-2'!Print_Area</vt:lpstr>
      <vt:lpstr>'付表13-3'!Print_Area</vt:lpstr>
      <vt:lpstr>付表14!Print_Area</vt:lpstr>
      <vt:lpstr>付表15!Print_Area</vt:lpstr>
      <vt:lpstr>付表16!Print_Area</vt:lpstr>
      <vt:lpstr>'付表17-1'!Print_Area</vt:lpstr>
      <vt:lpstr>'付表17-2(平均取得日数あり)'!Print_Area</vt:lpstr>
      <vt:lpstr>付表18!Print_Area</vt:lpstr>
      <vt:lpstr>'付表19-1'!Print_Area</vt:lpstr>
      <vt:lpstr>'付表19-2'!Print_Area</vt:lpstr>
      <vt:lpstr>'付表19-3'!Print_Area</vt:lpstr>
      <vt:lpstr>'付表19-4'!Print_Area</vt:lpstr>
      <vt:lpstr>'付表19-5'!Print_Area</vt:lpstr>
      <vt:lpstr>'付表19-6'!Print_Area</vt:lpstr>
      <vt:lpstr>'付表20-1'!Print_Area</vt:lpstr>
      <vt:lpstr>'付表20-2'!Print_Area</vt:lpstr>
      <vt:lpstr>'付表20-3'!Print_Area</vt:lpstr>
      <vt:lpstr>'付表20-4'!Print_Area</vt:lpstr>
      <vt:lpstr>'付表20-5'!Print_Area</vt:lpstr>
      <vt:lpstr>'付表20-6'!Print_Area</vt:lpstr>
      <vt:lpstr>'付表20-7'!Print_Area</vt:lpstr>
      <vt:lpstr>付表21!Print_Area</vt:lpstr>
      <vt:lpstr>'付表2-1'!Print_Area</vt:lpstr>
      <vt:lpstr>'付表2-10'!Print_Area</vt:lpstr>
      <vt:lpstr>'付表2-11'!Print_Area</vt:lpstr>
      <vt:lpstr>'付表2-12'!Print_Area</vt:lpstr>
      <vt:lpstr>付表22!Print_Area</vt:lpstr>
      <vt:lpstr>'付表2-2'!Print_Area</vt:lpstr>
      <vt:lpstr>付表23!Print_Area</vt:lpstr>
      <vt:lpstr>'付表2-3'!Print_Area</vt:lpstr>
      <vt:lpstr>'付表2-4'!Print_Area</vt:lpstr>
      <vt:lpstr>'付表24-1'!Print_Area</vt:lpstr>
      <vt:lpstr>'付表24-2'!Print_Area</vt:lpstr>
      <vt:lpstr>'付表2-5'!Print_Area</vt:lpstr>
      <vt:lpstr>'付表25-1'!Print_Area</vt:lpstr>
      <vt:lpstr>'付表25-2'!Print_Area</vt:lpstr>
      <vt:lpstr>'付表2-6'!Print_Area</vt:lpstr>
      <vt:lpstr>'付表26-1'!Print_Area</vt:lpstr>
      <vt:lpstr>'付表26-2'!Print_Area</vt:lpstr>
      <vt:lpstr>'付表2-7'!Print_Area</vt:lpstr>
      <vt:lpstr>'付表27-1'!Print_Area</vt:lpstr>
      <vt:lpstr>'付表27-2'!Print_Area</vt:lpstr>
      <vt:lpstr>'付表27-3'!Print_Area</vt:lpstr>
      <vt:lpstr>'付表27-4'!Print_Area</vt:lpstr>
      <vt:lpstr>'付表27-5'!Print_Area</vt:lpstr>
      <vt:lpstr>付表28!Print_Area</vt:lpstr>
      <vt:lpstr>'付表2-8'!Print_Area</vt:lpstr>
      <vt:lpstr>付表29!Print_Area</vt:lpstr>
      <vt:lpstr>'付表2-9'!Print_Area</vt:lpstr>
      <vt:lpstr>'付表30-1'!Print_Area</vt:lpstr>
      <vt:lpstr>'付表30-2'!Print_Area</vt:lpstr>
      <vt:lpstr>'付表30-3'!Print_Area</vt:lpstr>
      <vt:lpstr>'付表3-1'!Print_Area</vt:lpstr>
      <vt:lpstr>'付表31-1'!Print_Area</vt:lpstr>
      <vt:lpstr>'付表31-2'!Print_Area</vt:lpstr>
      <vt:lpstr>'付表31-3'!Print_Area</vt:lpstr>
      <vt:lpstr>'付表3-2'!Print_Area</vt:lpstr>
      <vt:lpstr>'付表32-1'!Print_Area</vt:lpstr>
      <vt:lpstr>'付表32-2'!Print_Area</vt:lpstr>
      <vt:lpstr>付表33!Print_Area</vt:lpstr>
      <vt:lpstr>付表34!Print_Area</vt:lpstr>
      <vt:lpstr>'付表4-1'!Print_Area</vt:lpstr>
      <vt:lpstr>'付表4-2'!Print_Area</vt:lpstr>
      <vt:lpstr>付表5!Print_Area</vt:lpstr>
      <vt:lpstr>'付表6-1'!Print_Area</vt:lpstr>
      <vt:lpstr>'付表6-2'!Print_Area</vt:lpstr>
      <vt:lpstr>付表7!Print_Area</vt:lpstr>
      <vt:lpstr>付表8!Print_Area</vt:lpstr>
      <vt:lpstr>付表9!Print_Area</vt:lpstr>
      <vt:lpstr>'付表32-1'!Print_Titles</vt:lpstr>
      <vt:lpstr>'付表32-2'!Print_Titles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 ユーザー</cp:lastModifiedBy>
  <cp:lastPrinted>2025-04-01T04:36:01Z</cp:lastPrinted>
  <dcterms:created xsi:type="dcterms:W3CDTF">2025-03-06T01:36:38Z</dcterms:created>
  <dcterms:modified xsi:type="dcterms:W3CDTF">2025-04-01T05:31:19Z</dcterms:modified>
</cp:coreProperties>
</file>